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egold\Desktop\LTCCC\Data\Staffing data\2021 Q4 Staffing\State files\"/>
    </mc:Choice>
  </mc:AlternateContent>
  <xr:revisionPtr revIDLastSave="0" documentId="13_ncr:1_{10D9C519-39BA-4B57-8E90-6A75407BE076}" xr6:coauthVersionLast="47" xr6:coauthVersionMax="47" xr10:uidLastSave="{00000000-0000-0000-0000-000000000000}"/>
  <bookViews>
    <workbookView xWindow="-120" yWindow="-120" windowWidth="29040" windowHeight="15720" xr2:uid="{00000000-000D-0000-FFFF-FFFF00000000}"/>
  </bookViews>
  <sheets>
    <sheet name="Nurse" sheetId="4" r:id="rId1"/>
    <sheet name="Contract" sheetId="5" r:id="rId2"/>
    <sheet name="Non-Nurse" sheetId="7" r:id="rId3"/>
    <sheet name="Summary Data" sheetId="6" r:id="rId4"/>
    <sheet name="Notes &amp; Glossary" sheetId="8"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6" l="1"/>
  <c r="C8" i="6"/>
  <c r="C7" i="6"/>
  <c r="C3" i="6"/>
  <c r="Z929" i="7"/>
  <c r="V929" i="7"/>
  <c r="R929" i="7"/>
  <c r="O929" i="7"/>
  <c r="Z928" i="7"/>
  <c r="V928" i="7"/>
  <c r="R928" i="7"/>
  <c r="O928" i="7"/>
  <c r="Z927" i="7"/>
  <c r="V927" i="7"/>
  <c r="R927" i="7"/>
  <c r="O927" i="7"/>
  <c r="Z926" i="7"/>
  <c r="V926" i="7"/>
  <c r="R926" i="7"/>
  <c r="O926" i="7"/>
  <c r="Z925" i="7"/>
  <c r="V925" i="7"/>
  <c r="R925" i="7"/>
  <c r="O925" i="7"/>
  <c r="Z924" i="7"/>
  <c r="V924" i="7"/>
  <c r="R924" i="7"/>
  <c r="O924" i="7"/>
  <c r="Z923" i="7"/>
  <c r="V923" i="7"/>
  <c r="R923" i="7"/>
  <c r="O923" i="7"/>
  <c r="Z922" i="7"/>
  <c r="V922" i="7"/>
  <c r="R922" i="7"/>
  <c r="O922" i="7"/>
  <c r="Z921" i="7"/>
  <c r="V921" i="7"/>
  <c r="R921" i="7"/>
  <c r="O921" i="7"/>
  <c r="Z920" i="7"/>
  <c r="V920" i="7"/>
  <c r="R920" i="7"/>
  <c r="O920" i="7"/>
  <c r="Z919" i="7"/>
  <c r="V919" i="7"/>
  <c r="R919" i="7"/>
  <c r="O919" i="7"/>
  <c r="Z918" i="7"/>
  <c r="V918" i="7"/>
  <c r="R918" i="7"/>
  <c r="O918" i="7"/>
  <c r="Z917" i="7"/>
  <c r="V917" i="7"/>
  <c r="R917" i="7"/>
  <c r="O917" i="7"/>
  <c r="Z916" i="7"/>
  <c r="V916" i="7"/>
  <c r="R916" i="7"/>
  <c r="O916" i="7"/>
  <c r="Z915" i="7"/>
  <c r="V915" i="7"/>
  <c r="R915" i="7"/>
  <c r="O915" i="7"/>
  <c r="Z914" i="7"/>
  <c r="V914" i="7"/>
  <c r="R914" i="7"/>
  <c r="O914" i="7"/>
  <c r="Z913" i="7"/>
  <c r="V913" i="7"/>
  <c r="R913" i="7"/>
  <c r="O913" i="7"/>
  <c r="Z912" i="7"/>
  <c r="V912" i="7"/>
  <c r="R912" i="7"/>
  <c r="O912" i="7"/>
  <c r="Z911" i="7"/>
  <c r="V911" i="7"/>
  <c r="R911" i="7"/>
  <c r="O911" i="7"/>
  <c r="Z910" i="7"/>
  <c r="V910" i="7"/>
  <c r="R910" i="7"/>
  <c r="O910" i="7"/>
  <c r="Z909" i="7"/>
  <c r="V909" i="7"/>
  <c r="R909" i="7"/>
  <c r="O909" i="7"/>
  <c r="Z908" i="7"/>
  <c r="V908" i="7"/>
  <c r="R908" i="7"/>
  <c r="O908" i="7"/>
  <c r="Z907" i="7"/>
  <c r="V907" i="7"/>
  <c r="R907" i="7"/>
  <c r="O907" i="7"/>
  <c r="Z906" i="7"/>
  <c r="V906" i="7"/>
  <c r="R906" i="7"/>
  <c r="O906" i="7"/>
  <c r="Z905" i="7"/>
  <c r="V905" i="7"/>
  <c r="R905" i="7"/>
  <c r="O905" i="7"/>
  <c r="Z904" i="7"/>
  <c r="V904" i="7"/>
  <c r="R904" i="7"/>
  <c r="O904" i="7"/>
  <c r="Z903" i="7"/>
  <c r="V903" i="7"/>
  <c r="R903" i="7"/>
  <c r="O903" i="7"/>
  <c r="Z902" i="7"/>
  <c r="V902" i="7"/>
  <c r="R902" i="7"/>
  <c r="O902" i="7"/>
  <c r="Z901" i="7"/>
  <c r="V901" i="7"/>
  <c r="R901" i="7"/>
  <c r="O901" i="7"/>
  <c r="Z900" i="7"/>
  <c r="V900" i="7"/>
  <c r="R900" i="7"/>
  <c r="O900" i="7"/>
  <c r="Z899" i="7"/>
  <c r="V899" i="7"/>
  <c r="R899" i="7"/>
  <c r="O899" i="7"/>
  <c r="Z898" i="7"/>
  <c r="V898" i="7"/>
  <c r="R898" i="7"/>
  <c r="O898" i="7"/>
  <c r="Z897" i="7"/>
  <c r="V897" i="7"/>
  <c r="R897" i="7"/>
  <c r="O897" i="7"/>
  <c r="Z896" i="7"/>
  <c r="V896" i="7"/>
  <c r="R896" i="7"/>
  <c r="O896" i="7"/>
  <c r="Z895" i="7"/>
  <c r="V895" i="7"/>
  <c r="R895" i="7"/>
  <c r="O895" i="7"/>
  <c r="Z894" i="7"/>
  <c r="V894" i="7"/>
  <c r="R894" i="7"/>
  <c r="O894" i="7"/>
  <c r="Z893" i="7"/>
  <c r="V893" i="7"/>
  <c r="R893" i="7"/>
  <c r="O893" i="7"/>
  <c r="Z892" i="7"/>
  <c r="V892" i="7"/>
  <c r="R892" i="7"/>
  <c r="O892" i="7"/>
  <c r="Z891" i="7"/>
  <c r="V891" i="7"/>
  <c r="R891" i="7"/>
  <c r="O891" i="7"/>
  <c r="Z890" i="7"/>
  <c r="V890" i="7"/>
  <c r="R890" i="7"/>
  <c r="O890" i="7"/>
  <c r="Z889" i="7"/>
  <c r="V889" i="7"/>
  <c r="R889" i="7"/>
  <c r="O889" i="7"/>
  <c r="Z888" i="7"/>
  <c r="V888" i="7"/>
  <c r="R888" i="7"/>
  <c r="O888" i="7"/>
  <c r="Z887" i="7"/>
  <c r="V887" i="7"/>
  <c r="R887" i="7"/>
  <c r="O887" i="7"/>
  <c r="Z886" i="7"/>
  <c r="V886" i="7"/>
  <c r="R886" i="7"/>
  <c r="O886" i="7"/>
  <c r="Z885" i="7"/>
  <c r="V885" i="7"/>
  <c r="R885" i="7"/>
  <c r="O885" i="7"/>
  <c r="Z884" i="7"/>
  <c r="V884" i="7"/>
  <c r="R884" i="7"/>
  <c r="O884" i="7"/>
  <c r="Z883" i="7"/>
  <c r="V883" i="7"/>
  <c r="R883" i="7"/>
  <c r="O883" i="7"/>
  <c r="Z882" i="7"/>
  <c r="V882" i="7"/>
  <c r="R882" i="7"/>
  <c r="O882" i="7"/>
  <c r="Z881" i="7"/>
  <c r="V881" i="7"/>
  <c r="R881" i="7"/>
  <c r="O881" i="7"/>
  <c r="Z880" i="7"/>
  <c r="V880" i="7"/>
  <c r="R880" i="7"/>
  <c r="O880" i="7"/>
  <c r="Z879" i="7"/>
  <c r="V879" i="7"/>
  <c r="R879" i="7"/>
  <c r="O879" i="7"/>
  <c r="Z878" i="7"/>
  <c r="V878" i="7"/>
  <c r="R878" i="7"/>
  <c r="O878" i="7"/>
  <c r="Z877" i="7"/>
  <c r="V877" i="7"/>
  <c r="R877" i="7"/>
  <c r="O877" i="7"/>
  <c r="Z876" i="7"/>
  <c r="V876" i="7"/>
  <c r="R876" i="7"/>
  <c r="O876" i="7"/>
  <c r="Z875" i="7"/>
  <c r="V875" i="7"/>
  <c r="R875" i="7"/>
  <c r="O875" i="7"/>
  <c r="Z874" i="7"/>
  <c r="V874" i="7"/>
  <c r="R874" i="7"/>
  <c r="O874" i="7"/>
  <c r="Z873" i="7"/>
  <c r="V873" i="7"/>
  <c r="R873" i="7"/>
  <c r="O873" i="7"/>
  <c r="Z872" i="7"/>
  <c r="V872" i="7"/>
  <c r="R872" i="7"/>
  <c r="O872" i="7"/>
  <c r="Z871" i="7"/>
  <c r="V871" i="7"/>
  <c r="R871" i="7"/>
  <c r="O871" i="7"/>
  <c r="Z870" i="7"/>
  <c r="V870" i="7"/>
  <c r="R870" i="7"/>
  <c r="O870" i="7"/>
  <c r="Z869" i="7"/>
  <c r="V869" i="7"/>
  <c r="R869" i="7"/>
  <c r="O869" i="7"/>
  <c r="Z868" i="7"/>
  <c r="V868" i="7"/>
  <c r="R868" i="7"/>
  <c r="O868" i="7"/>
  <c r="Z867" i="7"/>
  <c r="V867" i="7"/>
  <c r="R867" i="7"/>
  <c r="O867" i="7"/>
  <c r="Z866" i="7"/>
  <c r="V866" i="7"/>
  <c r="R866" i="7"/>
  <c r="O866" i="7"/>
  <c r="Z865" i="7"/>
  <c r="V865" i="7"/>
  <c r="R865" i="7"/>
  <c r="O865" i="7"/>
  <c r="Z864" i="7"/>
  <c r="V864" i="7"/>
  <c r="R864" i="7"/>
  <c r="O864" i="7"/>
  <c r="Z863" i="7"/>
  <c r="V863" i="7"/>
  <c r="R863" i="7"/>
  <c r="O863" i="7"/>
  <c r="Z862" i="7"/>
  <c r="V862" i="7"/>
  <c r="R862" i="7"/>
  <c r="O862" i="7"/>
  <c r="Z861" i="7"/>
  <c r="V861" i="7"/>
  <c r="R861" i="7"/>
  <c r="O861" i="7"/>
  <c r="Z860" i="7"/>
  <c r="V860" i="7"/>
  <c r="R860" i="7"/>
  <c r="O860" i="7"/>
  <c r="Z859" i="7"/>
  <c r="V859" i="7"/>
  <c r="R859" i="7"/>
  <c r="O859" i="7"/>
  <c r="Z858" i="7"/>
  <c r="V858" i="7"/>
  <c r="R858" i="7"/>
  <c r="O858" i="7"/>
  <c r="Z857" i="7"/>
  <c r="V857" i="7"/>
  <c r="R857" i="7"/>
  <c r="O857" i="7"/>
  <c r="Z856" i="7"/>
  <c r="V856" i="7"/>
  <c r="R856" i="7"/>
  <c r="O856" i="7"/>
  <c r="Z855" i="7"/>
  <c r="V855" i="7"/>
  <c r="R855" i="7"/>
  <c r="O855" i="7"/>
  <c r="Z854" i="7"/>
  <c r="V854" i="7"/>
  <c r="R854" i="7"/>
  <c r="O854" i="7"/>
  <c r="Z853" i="7"/>
  <c r="V853" i="7"/>
  <c r="R853" i="7"/>
  <c r="O853" i="7"/>
  <c r="Z852" i="7"/>
  <c r="V852" i="7"/>
  <c r="R852" i="7"/>
  <c r="O852" i="7"/>
  <c r="Z851" i="7"/>
  <c r="V851" i="7"/>
  <c r="R851" i="7"/>
  <c r="O851" i="7"/>
  <c r="Z850" i="7"/>
  <c r="V850" i="7"/>
  <c r="R850" i="7"/>
  <c r="O850" i="7"/>
  <c r="Z849" i="7"/>
  <c r="V849" i="7"/>
  <c r="R849" i="7"/>
  <c r="O849" i="7"/>
  <c r="Z848" i="7"/>
  <c r="V848" i="7"/>
  <c r="R848" i="7"/>
  <c r="O848" i="7"/>
  <c r="Z847" i="7"/>
  <c r="V847" i="7"/>
  <c r="R847" i="7"/>
  <c r="O847" i="7"/>
  <c r="Z846" i="7"/>
  <c r="V846" i="7"/>
  <c r="R846" i="7"/>
  <c r="O846" i="7"/>
  <c r="Z845" i="7"/>
  <c r="V845" i="7"/>
  <c r="R845" i="7"/>
  <c r="O845" i="7"/>
  <c r="Z844" i="7"/>
  <c r="V844" i="7"/>
  <c r="R844" i="7"/>
  <c r="O844" i="7"/>
  <c r="Z843" i="7"/>
  <c r="V843" i="7"/>
  <c r="R843" i="7"/>
  <c r="O843" i="7"/>
  <c r="Z842" i="7"/>
  <c r="V842" i="7"/>
  <c r="R842" i="7"/>
  <c r="O842" i="7"/>
  <c r="Z841" i="7"/>
  <c r="V841" i="7"/>
  <c r="R841" i="7"/>
  <c r="O841" i="7"/>
  <c r="Z840" i="7"/>
  <c r="V840" i="7"/>
  <c r="R840" i="7"/>
  <c r="O840" i="7"/>
  <c r="Z839" i="7"/>
  <c r="V839" i="7"/>
  <c r="R839" i="7"/>
  <c r="O839" i="7"/>
  <c r="Z838" i="7"/>
  <c r="V838" i="7"/>
  <c r="R838" i="7"/>
  <c r="O838" i="7"/>
  <c r="Z837" i="7"/>
  <c r="V837" i="7"/>
  <c r="R837" i="7"/>
  <c r="O837" i="7"/>
  <c r="Z836" i="7"/>
  <c r="V836" i="7"/>
  <c r="R836" i="7"/>
  <c r="O836" i="7"/>
  <c r="Z835" i="7"/>
  <c r="V835" i="7"/>
  <c r="R835" i="7"/>
  <c r="O835" i="7"/>
  <c r="Z834" i="7"/>
  <c r="V834" i="7"/>
  <c r="R834" i="7"/>
  <c r="O834" i="7"/>
  <c r="Z833" i="7"/>
  <c r="V833" i="7"/>
  <c r="R833" i="7"/>
  <c r="O833" i="7"/>
  <c r="Z832" i="7"/>
  <c r="V832" i="7"/>
  <c r="R832" i="7"/>
  <c r="O832" i="7"/>
  <c r="Z831" i="7"/>
  <c r="V831" i="7"/>
  <c r="R831" i="7"/>
  <c r="O831" i="7"/>
  <c r="Z830" i="7"/>
  <c r="V830" i="7"/>
  <c r="R830" i="7"/>
  <c r="O830" i="7"/>
  <c r="Z829" i="7"/>
  <c r="V829" i="7"/>
  <c r="R829" i="7"/>
  <c r="O829" i="7"/>
  <c r="Z828" i="7"/>
  <c r="V828" i="7"/>
  <c r="R828" i="7"/>
  <c r="O828" i="7"/>
  <c r="Z827" i="7"/>
  <c r="V827" i="7"/>
  <c r="R827" i="7"/>
  <c r="O827" i="7"/>
  <c r="Z826" i="7"/>
  <c r="V826" i="7"/>
  <c r="R826" i="7"/>
  <c r="O826" i="7"/>
  <c r="Z825" i="7"/>
  <c r="V825" i="7"/>
  <c r="R825" i="7"/>
  <c r="O825" i="7"/>
  <c r="Z824" i="7"/>
  <c r="V824" i="7"/>
  <c r="R824" i="7"/>
  <c r="O824" i="7"/>
  <c r="Z823" i="7"/>
  <c r="V823" i="7"/>
  <c r="R823" i="7"/>
  <c r="O823" i="7"/>
  <c r="Z822" i="7"/>
  <c r="V822" i="7"/>
  <c r="R822" i="7"/>
  <c r="O822" i="7"/>
  <c r="Z821" i="7"/>
  <c r="V821" i="7"/>
  <c r="R821" i="7"/>
  <c r="O821" i="7"/>
  <c r="Z820" i="7"/>
  <c r="V820" i="7"/>
  <c r="R820" i="7"/>
  <c r="O820" i="7"/>
  <c r="Z819" i="7"/>
  <c r="V819" i="7"/>
  <c r="R819" i="7"/>
  <c r="O819" i="7"/>
  <c r="Z818" i="7"/>
  <c r="V818" i="7"/>
  <c r="R818" i="7"/>
  <c r="O818" i="7"/>
  <c r="Z817" i="7"/>
  <c r="V817" i="7"/>
  <c r="R817" i="7"/>
  <c r="O817" i="7"/>
  <c r="Z816" i="7"/>
  <c r="V816" i="7"/>
  <c r="R816" i="7"/>
  <c r="O816" i="7"/>
  <c r="Z815" i="7"/>
  <c r="V815" i="7"/>
  <c r="R815" i="7"/>
  <c r="O815" i="7"/>
  <c r="Z814" i="7"/>
  <c r="V814" i="7"/>
  <c r="R814" i="7"/>
  <c r="O814" i="7"/>
  <c r="Z813" i="7"/>
  <c r="V813" i="7"/>
  <c r="R813" i="7"/>
  <c r="O813" i="7"/>
  <c r="Z812" i="7"/>
  <c r="V812" i="7"/>
  <c r="R812" i="7"/>
  <c r="O812" i="7"/>
  <c r="Z811" i="7"/>
  <c r="V811" i="7"/>
  <c r="R811" i="7"/>
  <c r="O811" i="7"/>
  <c r="Z810" i="7"/>
  <c r="V810" i="7"/>
  <c r="R810" i="7"/>
  <c r="O810" i="7"/>
  <c r="Z809" i="7"/>
  <c r="V809" i="7"/>
  <c r="R809" i="7"/>
  <c r="O809" i="7"/>
  <c r="Z808" i="7"/>
  <c r="V808" i="7"/>
  <c r="R808" i="7"/>
  <c r="O808" i="7"/>
  <c r="Z807" i="7"/>
  <c r="V807" i="7"/>
  <c r="R807" i="7"/>
  <c r="O807" i="7"/>
  <c r="Z806" i="7"/>
  <c r="V806" i="7"/>
  <c r="R806" i="7"/>
  <c r="O806" i="7"/>
  <c r="Z805" i="7"/>
  <c r="V805" i="7"/>
  <c r="R805" i="7"/>
  <c r="O805" i="7"/>
  <c r="Z804" i="7"/>
  <c r="V804" i="7"/>
  <c r="R804" i="7"/>
  <c r="O804" i="7"/>
  <c r="Z803" i="7"/>
  <c r="V803" i="7"/>
  <c r="R803" i="7"/>
  <c r="O803" i="7"/>
  <c r="Z802" i="7"/>
  <c r="V802" i="7"/>
  <c r="R802" i="7"/>
  <c r="O802" i="7"/>
  <c r="Z801" i="7"/>
  <c r="V801" i="7"/>
  <c r="R801" i="7"/>
  <c r="O801" i="7"/>
  <c r="Z800" i="7"/>
  <c r="V800" i="7"/>
  <c r="R800" i="7"/>
  <c r="O800" i="7"/>
  <c r="Z799" i="7"/>
  <c r="V799" i="7"/>
  <c r="R799" i="7"/>
  <c r="O799" i="7"/>
  <c r="Z798" i="7"/>
  <c r="V798" i="7"/>
  <c r="R798" i="7"/>
  <c r="O798" i="7"/>
  <c r="Z797" i="7"/>
  <c r="V797" i="7"/>
  <c r="R797" i="7"/>
  <c r="O797" i="7"/>
  <c r="Z796" i="7"/>
  <c r="V796" i="7"/>
  <c r="R796" i="7"/>
  <c r="O796" i="7"/>
  <c r="Z795" i="7"/>
  <c r="V795" i="7"/>
  <c r="R795" i="7"/>
  <c r="O795" i="7"/>
  <c r="Z794" i="7"/>
  <c r="V794" i="7"/>
  <c r="R794" i="7"/>
  <c r="O794" i="7"/>
  <c r="Z793" i="7"/>
  <c r="V793" i="7"/>
  <c r="R793" i="7"/>
  <c r="O793" i="7"/>
  <c r="Z792" i="7"/>
  <c r="V792" i="7"/>
  <c r="R792" i="7"/>
  <c r="O792" i="7"/>
  <c r="Z791" i="7"/>
  <c r="V791" i="7"/>
  <c r="R791" i="7"/>
  <c r="O791" i="7"/>
  <c r="Z790" i="7"/>
  <c r="V790" i="7"/>
  <c r="R790" i="7"/>
  <c r="O790" i="7"/>
  <c r="Z789" i="7"/>
  <c r="V789" i="7"/>
  <c r="R789" i="7"/>
  <c r="O789" i="7"/>
  <c r="Z788" i="7"/>
  <c r="V788" i="7"/>
  <c r="R788" i="7"/>
  <c r="O788" i="7"/>
  <c r="Z787" i="7"/>
  <c r="V787" i="7"/>
  <c r="R787" i="7"/>
  <c r="O787" i="7"/>
  <c r="Z786" i="7"/>
  <c r="V786" i="7"/>
  <c r="R786" i="7"/>
  <c r="O786" i="7"/>
  <c r="Z785" i="7"/>
  <c r="V785" i="7"/>
  <c r="R785" i="7"/>
  <c r="O785" i="7"/>
  <c r="Z784" i="7"/>
  <c r="V784" i="7"/>
  <c r="R784" i="7"/>
  <c r="O784" i="7"/>
  <c r="Z783" i="7"/>
  <c r="V783" i="7"/>
  <c r="R783" i="7"/>
  <c r="O783" i="7"/>
  <c r="Z782" i="7"/>
  <c r="V782" i="7"/>
  <c r="R782" i="7"/>
  <c r="O782" i="7"/>
  <c r="Z781" i="7"/>
  <c r="V781" i="7"/>
  <c r="R781" i="7"/>
  <c r="O781" i="7"/>
  <c r="Z780" i="7"/>
  <c r="V780" i="7"/>
  <c r="R780" i="7"/>
  <c r="O780" i="7"/>
  <c r="Z779" i="7"/>
  <c r="V779" i="7"/>
  <c r="R779" i="7"/>
  <c r="O779" i="7"/>
  <c r="Z778" i="7"/>
  <c r="V778" i="7"/>
  <c r="R778" i="7"/>
  <c r="O778" i="7"/>
  <c r="Z777" i="7"/>
  <c r="V777" i="7"/>
  <c r="R777" i="7"/>
  <c r="O777" i="7"/>
  <c r="Z776" i="7"/>
  <c r="V776" i="7"/>
  <c r="R776" i="7"/>
  <c r="O776" i="7"/>
  <c r="Z775" i="7"/>
  <c r="V775" i="7"/>
  <c r="R775" i="7"/>
  <c r="O775" i="7"/>
  <c r="Z774" i="7"/>
  <c r="V774" i="7"/>
  <c r="R774" i="7"/>
  <c r="O774" i="7"/>
  <c r="Z773" i="7"/>
  <c r="V773" i="7"/>
  <c r="R773" i="7"/>
  <c r="O773" i="7"/>
  <c r="Z772" i="7"/>
  <c r="V772" i="7"/>
  <c r="R772" i="7"/>
  <c r="O772" i="7"/>
  <c r="Z771" i="7"/>
  <c r="V771" i="7"/>
  <c r="R771" i="7"/>
  <c r="O771" i="7"/>
  <c r="Z770" i="7"/>
  <c r="V770" i="7"/>
  <c r="R770" i="7"/>
  <c r="O770" i="7"/>
  <c r="Z769" i="7"/>
  <c r="V769" i="7"/>
  <c r="R769" i="7"/>
  <c r="O769" i="7"/>
  <c r="Z768" i="7"/>
  <c r="V768" i="7"/>
  <c r="R768" i="7"/>
  <c r="O768" i="7"/>
  <c r="Z767" i="7"/>
  <c r="V767" i="7"/>
  <c r="R767" i="7"/>
  <c r="O767" i="7"/>
  <c r="Z766" i="7"/>
  <c r="V766" i="7"/>
  <c r="R766" i="7"/>
  <c r="O766" i="7"/>
  <c r="Z765" i="7"/>
  <c r="V765" i="7"/>
  <c r="R765" i="7"/>
  <c r="O765" i="7"/>
  <c r="Z764" i="7"/>
  <c r="V764" i="7"/>
  <c r="R764" i="7"/>
  <c r="O764" i="7"/>
  <c r="Z763" i="7"/>
  <c r="V763" i="7"/>
  <c r="R763" i="7"/>
  <c r="O763" i="7"/>
  <c r="Z762" i="7"/>
  <c r="V762" i="7"/>
  <c r="R762" i="7"/>
  <c r="O762" i="7"/>
  <c r="Z761" i="7"/>
  <c r="V761" i="7"/>
  <c r="R761" i="7"/>
  <c r="O761" i="7"/>
  <c r="Z760" i="7"/>
  <c r="V760" i="7"/>
  <c r="R760" i="7"/>
  <c r="O760" i="7"/>
  <c r="Z759" i="7"/>
  <c r="V759" i="7"/>
  <c r="R759" i="7"/>
  <c r="O759" i="7"/>
  <c r="Z758" i="7"/>
  <c r="V758" i="7"/>
  <c r="R758" i="7"/>
  <c r="O758" i="7"/>
  <c r="Z757" i="7"/>
  <c r="V757" i="7"/>
  <c r="R757" i="7"/>
  <c r="O757" i="7"/>
  <c r="Z756" i="7"/>
  <c r="V756" i="7"/>
  <c r="R756" i="7"/>
  <c r="O756" i="7"/>
  <c r="Z755" i="7"/>
  <c r="V755" i="7"/>
  <c r="R755" i="7"/>
  <c r="O755" i="7"/>
  <c r="Z754" i="7"/>
  <c r="V754" i="7"/>
  <c r="R754" i="7"/>
  <c r="O754" i="7"/>
  <c r="Z753" i="7"/>
  <c r="V753" i="7"/>
  <c r="R753" i="7"/>
  <c r="O753" i="7"/>
  <c r="Z752" i="7"/>
  <c r="V752" i="7"/>
  <c r="R752" i="7"/>
  <c r="O752" i="7"/>
  <c r="Z751" i="7"/>
  <c r="V751" i="7"/>
  <c r="R751" i="7"/>
  <c r="O751" i="7"/>
  <c r="Z750" i="7"/>
  <c r="V750" i="7"/>
  <c r="R750" i="7"/>
  <c r="O750" i="7"/>
  <c r="Z749" i="7"/>
  <c r="V749" i="7"/>
  <c r="R749" i="7"/>
  <c r="O749" i="7"/>
  <c r="Z748" i="7"/>
  <c r="V748" i="7"/>
  <c r="R748" i="7"/>
  <c r="O748" i="7"/>
  <c r="Z747" i="7"/>
  <c r="V747" i="7"/>
  <c r="R747" i="7"/>
  <c r="O747" i="7"/>
  <c r="Z746" i="7"/>
  <c r="V746" i="7"/>
  <c r="R746" i="7"/>
  <c r="O746" i="7"/>
  <c r="Z745" i="7"/>
  <c r="V745" i="7"/>
  <c r="R745" i="7"/>
  <c r="O745" i="7"/>
  <c r="Z744" i="7"/>
  <c r="V744" i="7"/>
  <c r="R744" i="7"/>
  <c r="O744" i="7"/>
  <c r="Z743" i="7"/>
  <c r="V743" i="7"/>
  <c r="R743" i="7"/>
  <c r="O743" i="7"/>
  <c r="Z742" i="7"/>
  <c r="V742" i="7"/>
  <c r="R742" i="7"/>
  <c r="O742" i="7"/>
  <c r="Z741" i="7"/>
  <c r="V741" i="7"/>
  <c r="R741" i="7"/>
  <c r="O741" i="7"/>
  <c r="Z740" i="7"/>
  <c r="V740" i="7"/>
  <c r="R740" i="7"/>
  <c r="O740" i="7"/>
  <c r="Z739" i="7"/>
  <c r="V739" i="7"/>
  <c r="R739" i="7"/>
  <c r="O739" i="7"/>
  <c r="Z738" i="7"/>
  <c r="V738" i="7"/>
  <c r="R738" i="7"/>
  <c r="O738" i="7"/>
  <c r="Z737" i="7"/>
  <c r="V737" i="7"/>
  <c r="R737" i="7"/>
  <c r="O737" i="7"/>
  <c r="Z736" i="7"/>
  <c r="V736" i="7"/>
  <c r="R736" i="7"/>
  <c r="O736" i="7"/>
  <c r="Z735" i="7"/>
  <c r="V735" i="7"/>
  <c r="R735" i="7"/>
  <c r="O735" i="7"/>
  <c r="Z734" i="7"/>
  <c r="V734" i="7"/>
  <c r="R734" i="7"/>
  <c r="O734" i="7"/>
  <c r="Z733" i="7"/>
  <c r="V733" i="7"/>
  <c r="R733" i="7"/>
  <c r="O733" i="7"/>
  <c r="Z732" i="7"/>
  <c r="V732" i="7"/>
  <c r="R732" i="7"/>
  <c r="O732" i="7"/>
  <c r="Z731" i="7"/>
  <c r="V731" i="7"/>
  <c r="R731" i="7"/>
  <c r="O731" i="7"/>
  <c r="Z730" i="7"/>
  <c r="V730" i="7"/>
  <c r="R730" i="7"/>
  <c r="O730" i="7"/>
  <c r="Z729" i="7"/>
  <c r="V729" i="7"/>
  <c r="R729" i="7"/>
  <c r="O729" i="7"/>
  <c r="Z728" i="7"/>
  <c r="V728" i="7"/>
  <c r="R728" i="7"/>
  <c r="O728" i="7"/>
  <c r="Z727" i="7"/>
  <c r="V727" i="7"/>
  <c r="R727" i="7"/>
  <c r="O727" i="7"/>
  <c r="Z726" i="7"/>
  <c r="V726" i="7"/>
  <c r="R726" i="7"/>
  <c r="O726" i="7"/>
  <c r="Z725" i="7"/>
  <c r="V725" i="7"/>
  <c r="R725" i="7"/>
  <c r="O725" i="7"/>
  <c r="Z724" i="7"/>
  <c r="V724" i="7"/>
  <c r="R724" i="7"/>
  <c r="O724" i="7"/>
  <c r="Z723" i="7"/>
  <c r="V723" i="7"/>
  <c r="R723" i="7"/>
  <c r="O723" i="7"/>
  <c r="Z722" i="7"/>
  <c r="V722" i="7"/>
  <c r="R722" i="7"/>
  <c r="O722" i="7"/>
  <c r="Z721" i="7"/>
  <c r="V721" i="7"/>
  <c r="R721" i="7"/>
  <c r="O721" i="7"/>
  <c r="Z720" i="7"/>
  <c r="V720" i="7"/>
  <c r="R720" i="7"/>
  <c r="O720" i="7"/>
  <c r="Z719" i="7"/>
  <c r="V719" i="7"/>
  <c r="R719" i="7"/>
  <c r="O719" i="7"/>
  <c r="Z718" i="7"/>
  <c r="V718" i="7"/>
  <c r="R718" i="7"/>
  <c r="O718" i="7"/>
  <c r="Z717" i="7"/>
  <c r="V717" i="7"/>
  <c r="R717" i="7"/>
  <c r="O717" i="7"/>
  <c r="Z716" i="7"/>
  <c r="V716" i="7"/>
  <c r="R716" i="7"/>
  <c r="O716" i="7"/>
  <c r="Z715" i="7"/>
  <c r="V715" i="7"/>
  <c r="R715" i="7"/>
  <c r="O715" i="7"/>
  <c r="Z714" i="7"/>
  <c r="V714" i="7"/>
  <c r="R714" i="7"/>
  <c r="O714" i="7"/>
  <c r="Z713" i="7"/>
  <c r="V713" i="7"/>
  <c r="R713" i="7"/>
  <c r="O713" i="7"/>
  <c r="Z712" i="7"/>
  <c r="V712" i="7"/>
  <c r="R712" i="7"/>
  <c r="O712" i="7"/>
  <c r="Z711" i="7"/>
  <c r="V711" i="7"/>
  <c r="R711" i="7"/>
  <c r="O711" i="7"/>
  <c r="Z710" i="7"/>
  <c r="V710" i="7"/>
  <c r="R710" i="7"/>
  <c r="O710" i="7"/>
  <c r="Z709" i="7"/>
  <c r="V709" i="7"/>
  <c r="R709" i="7"/>
  <c r="O709" i="7"/>
  <c r="Z708" i="7"/>
  <c r="V708" i="7"/>
  <c r="R708" i="7"/>
  <c r="O708" i="7"/>
  <c r="Z707" i="7"/>
  <c r="V707" i="7"/>
  <c r="R707" i="7"/>
  <c r="O707" i="7"/>
  <c r="Z706" i="7"/>
  <c r="V706" i="7"/>
  <c r="R706" i="7"/>
  <c r="O706" i="7"/>
  <c r="Z705" i="7"/>
  <c r="V705" i="7"/>
  <c r="R705" i="7"/>
  <c r="O705" i="7"/>
  <c r="Z704" i="7"/>
  <c r="V704" i="7"/>
  <c r="R704" i="7"/>
  <c r="O704" i="7"/>
  <c r="Z703" i="7"/>
  <c r="V703" i="7"/>
  <c r="R703" i="7"/>
  <c r="O703" i="7"/>
  <c r="Z702" i="7"/>
  <c r="V702" i="7"/>
  <c r="R702" i="7"/>
  <c r="O702" i="7"/>
  <c r="Z701" i="7"/>
  <c r="V701" i="7"/>
  <c r="R701" i="7"/>
  <c r="O701" i="7"/>
  <c r="Z700" i="7"/>
  <c r="V700" i="7"/>
  <c r="R700" i="7"/>
  <c r="O700" i="7"/>
  <c r="Z699" i="7"/>
  <c r="V699" i="7"/>
  <c r="R699" i="7"/>
  <c r="O699" i="7"/>
  <c r="Z698" i="7"/>
  <c r="V698" i="7"/>
  <c r="R698" i="7"/>
  <c r="O698" i="7"/>
  <c r="Z697" i="7"/>
  <c r="V697" i="7"/>
  <c r="R697" i="7"/>
  <c r="O697" i="7"/>
  <c r="Z696" i="7"/>
  <c r="V696" i="7"/>
  <c r="R696" i="7"/>
  <c r="O696" i="7"/>
  <c r="Z695" i="7"/>
  <c r="V695" i="7"/>
  <c r="R695" i="7"/>
  <c r="O695" i="7"/>
  <c r="Z694" i="7"/>
  <c r="V694" i="7"/>
  <c r="R694" i="7"/>
  <c r="O694" i="7"/>
  <c r="Z693" i="7"/>
  <c r="V693" i="7"/>
  <c r="R693" i="7"/>
  <c r="O693" i="7"/>
  <c r="Z692" i="7"/>
  <c r="V692" i="7"/>
  <c r="R692" i="7"/>
  <c r="O692" i="7"/>
  <c r="Z691" i="7"/>
  <c r="V691" i="7"/>
  <c r="R691" i="7"/>
  <c r="O691" i="7"/>
  <c r="Z690" i="7"/>
  <c r="V690" i="7"/>
  <c r="R690" i="7"/>
  <c r="O690" i="7"/>
  <c r="Z689" i="7"/>
  <c r="V689" i="7"/>
  <c r="R689" i="7"/>
  <c r="O689" i="7"/>
  <c r="Z688" i="7"/>
  <c r="V688" i="7"/>
  <c r="R688" i="7"/>
  <c r="O688" i="7"/>
  <c r="Z687" i="7"/>
  <c r="V687" i="7"/>
  <c r="R687" i="7"/>
  <c r="O687" i="7"/>
  <c r="Z686" i="7"/>
  <c r="V686" i="7"/>
  <c r="R686" i="7"/>
  <c r="O686" i="7"/>
  <c r="Z685" i="7"/>
  <c r="V685" i="7"/>
  <c r="R685" i="7"/>
  <c r="O685" i="7"/>
  <c r="Z684" i="7"/>
  <c r="V684" i="7"/>
  <c r="R684" i="7"/>
  <c r="O684" i="7"/>
  <c r="Z683" i="7"/>
  <c r="V683" i="7"/>
  <c r="R683" i="7"/>
  <c r="O683" i="7"/>
  <c r="Z682" i="7"/>
  <c r="V682" i="7"/>
  <c r="R682" i="7"/>
  <c r="O682" i="7"/>
  <c r="Z681" i="7"/>
  <c r="V681" i="7"/>
  <c r="R681" i="7"/>
  <c r="O681" i="7"/>
  <c r="Z680" i="7"/>
  <c r="V680" i="7"/>
  <c r="R680" i="7"/>
  <c r="O680" i="7"/>
  <c r="Z679" i="7"/>
  <c r="V679" i="7"/>
  <c r="R679" i="7"/>
  <c r="O679" i="7"/>
  <c r="Z678" i="7"/>
  <c r="V678" i="7"/>
  <c r="R678" i="7"/>
  <c r="O678" i="7"/>
  <c r="Z677" i="7"/>
  <c r="V677" i="7"/>
  <c r="R677" i="7"/>
  <c r="O677" i="7"/>
  <c r="Z676" i="7"/>
  <c r="V676" i="7"/>
  <c r="R676" i="7"/>
  <c r="O676" i="7"/>
  <c r="Z675" i="7"/>
  <c r="V675" i="7"/>
  <c r="R675" i="7"/>
  <c r="O675" i="7"/>
  <c r="Z674" i="7"/>
  <c r="V674" i="7"/>
  <c r="R674" i="7"/>
  <c r="O674" i="7"/>
  <c r="Z673" i="7"/>
  <c r="V673" i="7"/>
  <c r="R673" i="7"/>
  <c r="O673" i="7"/>
  <c r="Z672" i="7"/>
  <c r="V672" i="7"/>
  <c r="R672" i="7"/>
  <c r="O672" i="7"/>
  <c r="Z671" i="7"/>
  <c r="V671" i="7"/>
  <c r="R671" i="7"/>
  <c r="O671" i="7"/>
  <c r="Z670" i="7"/>
  <c r="V670" i="7"/>
  <c r="R670" i="7"/>
  <c r="O670" i="7"/>
  <c r="Z669" i="7"/>
  <c r="V669" i="7"/>
  <c r="R669" i="7"/>
  <c r="O669" i="7"/>
  <c r="Z668" i="7"/>
  <c r="V668" i="7"/>
  <c r="R668" i="7"/>
  <c r="O668" i="7"/>
  <c r="Z667" i="7"/>
  <c r="V667" i="7"/>
  <c r="R667" i="7"/>
  <c r="O667" i="7"/>
  <c r="Z666" i="7"/>
  <c r="V666" i="7"/>
  <c r="R666" i="7"/>
  <c r="O666" i="7"/>
  <c r="Z665" i="7"/>
  <c r="V665" i="7"/>
  <c r="R665" i="7"/>
  <c r="O665" i="7"/>
  <c r="Z664" i="7"/>
  <c r="V664" i="7"/>
  <c r="R664" i="7"/>
  <c r="O664" i="7"/>
  <c r="Z663" i="7"/>
  <c r="V663" i="7"/>
  <c r="R663" i="7"/>
  <c r="O663" i="7"/>
  <c r="Z662" i="7"/>
  <c r="V662" i="7"/>
  <c r="R662" i="7"/>
  <c r="O662" i="7"/>
  <c r="Z661" i="7"/>
  <c r="V661" i="7"/>
  <c r="R661" i="7"/>
  <c r="O661" i="7"/>
  <c r="Z660" i="7"/>
  <c r="V660" i="7"/>
  <c r="R660" i="7"/>
  <c r="O660" i="7"/>
  <c r="Z659" i="7"/>
  <c r="V659" i="7"/>
  <c r="R659" i="7"/>
  <c r="O659" i="7"/>
  <c r="Z658" i="7"/>
  <c r="V658" i="7"/>
  <c r="R658" i="7"/>
  <c r="O658" i="7"/>
  <c r="Z657" i="7"/>
  <c r="V657" i="7"/>
  <c r="R657" i="7"/>
  <c r="O657" i="7"/>
  <c r="Z656" i="7"/>
  <c r="V656" i="7"/>
  <c r="R656" i="7"/>
  <c r="O656" i="7"/>
  <c r="Z655" i="7"/>
  <c r="V655" i="7"/>
  <c r="R655" i="7"/>
  <c r="O655" i="7"/>
  <c r="Z654" i="7"/>
  <c r="V654" i="7"/>
  <c r="R654" i="7"/>
  <c r="O654" i="7"/>
  <c r="Z653" i="7"/>
  <c r="V653" i="7"/>
  <c r="R653" i="7"/>
  <c r="O653" i="7"/>
  <c r="Z652" i="7"/>
  <c r="V652" i="7"/>
  <c r="R652" i="7"/>
  <c r="O652" i="7"/>
  <c r="Z651" i="7"/>
  <c r="V651" i="7"/>
  <c r="R651" i="7"/>
  <c r="O651" i="7"/>
  <c r="Z650" i="7"/>
  <c r="V650" i="7"/>
  <c r="R650" i="7"/>
  <c r="O650" i="7"/>
  <c r="Z649" i="7"/>
  <c r="V649" i="7"/>
  <c r="R649" i="7"/>
  <c r="O649" i="7"/>
  <c r="Z648" i="7"/>
  <c r="V648" i="7"/>
  <c r="R648" i="7"/>
  <c r="O648" i="7"/>
  <c r="Z647" i="7"/>
  <c r="V647" i="7"/>
  <c r="R647" i="7"/>
  <c r="O647" i="7"/>
  <c r="Z646" i="7"/>
  <c r="V646" i="7"/>
  <c r="R646" i="7"/>
  <c r="O646" i="7"/>
  <c r="Z645" i="7"/>
  <c r="V645" i="7"/>
  <c r="R645" i="7"/>
  <c r="O645" i="7"/>
  <c r="Z644" i="7"/>
  <c r="V644" i="7"/>
  <c r="R644" i="7"/>
  <c r="O644" i="7"/>
  <c r="Z643" i="7"/>
  <c r="V643" i="7"/>
  <c r="R643" i="7"/>
  <c r="O643" i="7"/>
  <c r="Z642" i="7"/>
  <c r="V642" i="7"/>
  <c r="R642" i="7"/>
  <c r="O642" i="7"/>
  <c r="Z641" i="7"/>
  <c r="V641" i="7"/>
  <c r="R641" i="7"/>
  <c r="O641" i="7"/>
  <c r="Z640" i="7"/>
  <c r="V640" i="7"/>
  <c r="R640" i="7"/>
  <c r="O640" i="7"/>
  <c r="Z639" i="7"/>
  <c r="V639" i="7"/>
  <c r="R639" i="7"/>
  <c r="O639" i="7"/>
  <c r="Z638" i="7"/>
  <c r="V638" i="7"/>
  <c r="R638" i="7"/>
  <c r="O638" i="7"/>
  <c r="Z637" i="7"/>
  <c r="V637" i="7"/>
  <c r="R637" i="7"/>
  <c r="O637" i="7"/>
  <c r="Z636" i="7"/>
  <c r="V636" i="7"/>
  <c r="R636" i="7"/>
  <c r="O636" i="7"/>
  <c r="Z635" i="7"/>
  <c r="V635" i="7"/>
  <c r="R635" i="7"/>
  <c r="O635" i="7"/>
  <c r="Z634" i="7"/>
  <c r="V634" i="7"/>
  <c r="R634" i="7"/>
  <c r="O634" i="7"/>
  <c r="Z633" i="7"/>
  <c r="V633" i="7"/>
  <c r="R633" i="7"/>
  <c r="O633" i="7"/>
  <c r="Z632" i="7"/>
  <c r="V632" i="7"/>
  <c r="R632" i="7"/>
  <c r="O632" i="7"/>
  <c r="Z631" i="7"/>
  <c r="V631" i="7"/>
  <c r="R631" i="7"/>
  <c r="O631" i="7"/>
  <c r="Z630" i="7"/>
  <c r="V630" i="7"/>
  <c r="R630" i="7"/>
  <c r="O630" i="7"/>
  <c r="Z629" i="7"/>
  <c r="V629" i="7"/>
  <c r="R629" i="7"/>
  <c r="O629" i="7"/>
  <c r="Z628" i="7"/>
  <c r="V628" i="7"/>
  <c r="R628" i="7"/>
  <c r="O628" i="7"/>
  <c r="Z627" i="7"/>
  <c r="V627" i="7"/>
  <c r="R627" i="7"/>
  <c r="O627" i="7"/>
  <c r="Z626" i="7"/>
  <c r="V626" i="7"/>
  <c r="R626" i="7"/>
  <c r="O626" i="7"/>
  <c r="Z625" i="7"/>
  <c r="V625" i="7"/>
  <c r="R625" i="7"/>
  <c r="O625" i="7"/>
  <c r="Z624" i="7"/>
  <c r="V624" i="7"/>
  <c r="R624" i="7"/>
  <c r="O624" i="7"/>
  <c r="Z623" i="7"/>
  <c r="V623" i="7"/>
  <c r="R623" i="7"/>
  <c r="O623" i="7"/>
  <c r="Z622" i="7"/>
  <c r="V622" i="7"/>
  <c r="R622" i="7"/>
  <c r="O622" i="7"/>
  <c r="Z621" i="7"/>
  <c r="V621" i="7"/>
  <c r="R621" i="7"/>
  <c r="O621" i="7"/>
  <c r="Z620" i="7"/>
  <c r="V620" i="7"/>
  <c r="R620" i="7"/>
  <c r="O620" i="7"/>
  <c r="Z619" i="7"/>
  <c r="V619" i="7"/>
  <c r="R619" i="7"/>
  <c r="O619" i="7"/>
  <c r="Z618" i="7"/>
  <c r="V618" i="7"/>
  <c r="R618" i="7"/>
  <c r="O618" i="7"/>
  <c r="Z617" i="7"/>
  <c r="V617" i="7"/>
  <c r="R617" i="7"/>
  <c r="O617" i="7"/>
  <c r="Z616" i="7"/>
  <c r="V616" i="7"/>
  <c r="R616" i="7"/>
  <c r="O616" i="7"/>
  <c r="Z615" i="7"/>
  <c r="V615" i="7"/>
  <c r="R615" i="7"/>
  <c r="O615" i="7"/>
  <c r="Z614" i="7"/>
  <c r="V614" i="7"/>
  <c r="R614" i="7"/>
  <c r="O614" i="7"/>
  <c r="Z613" i="7"/>
  <c r="V613" i="7"/>
  <c r="R613" i="7"/>
  <c r="O613" i="7"/>
  <c r="Z612" i="7"/>
  <c r="V612" i="7"/>
  <c r="R612" i="7"/>
  <c r="O612" i="7"/>
  <c r="Z611" i="7"/>
  <c r="V611" i="7"/>
  <c r="R611" i="7"/>
  <c r="O611" i="7"/>
  <c r="Z610" i="7"/>
  <c r="V610" i="7"/>
  <c r="R610" i="7"/>
  <c r="O610" i="7"/>
  <c r="Z609" i="7"/>
  <c r="V609" i="7"/>
  <c r="R609" i="7"/>
  <c r="O609" i="7"/>
  <c r="Z608" i="7"/>
  <c r="V608" i="7"/>
  <c r="R608" i="7"/>
  <c r="O608" i="7"/>
  <c r="Z607" i="7"/>
  <c r="V607" i="7"/>
  <c r="R607" i="7"/>
  <c r="O607" i="7"/>
  <c r="Z606" i="7"/>
  <c r="V606" i="7"/>
  <c r="R606" i="7"/>
  <c r="O606" i="7"/>
  <c r="Z605" i="7"/>
  <c r="V605" i="7"/>
  <c r="R605" i="7"/>
  <c r="O605" i="7"/>
  <c r="Z604" i="7"/>
  <c r="V604" i="7"/>
  <c r="R604" i="7"/>
  <c r="O604" i="7"/>
  <c r="Z603" i="7"/>
  <c r="V603" i="7"/>
  <c r="R603" i="7"/>
  <c r="O603" i="7"/>
  <c r="Z602" i="7"/>
  <c r="V602" i="7"/>
  <c r="R602" i="7"/>
  <c r="O602" i="7"/>
  <c r="Z601" i="7"/>
  <c r="V601" i="7"/>
  <c r="R601" i="7"/>
  <c r="O601" i="7"/>
  <c r="Z600" i="7"/>
  <c r="V600" i="7"/>
  <c r="R600" i="7"/>
  <c r="O600" i="7"/>
  <c r="Z599" i="7"/>
  <c r="V599" i="7"/>
  <c r="R599" i="7"/>
  <c r="O599" i="7"/>
  <c r="Z598" i="7"/>
  <c r="V598" i="7"/>
  <c r="R598" i="7"/>
  <c r="O598" i="7"/>
  <c r="Z597" i="7"/>
  <c r="V597" i="7"/>
  <c r="R597" i="7"/>
  <c r="O597" i="7"/>
  <c r="Z596" i="7"/>
  <c r="V596" i="7"/>
  <c r="R596" i="7"/>
  <c r="O596" i="7"/>
  <c r="Z595" i="7"/>
  <c r="V595" i="7"/>
  <c r="R595" i="7"/>
  <c r="O595" i="7"/>
  <c r="Z594" i="7"/>
  <c r="V594" i="7"/>
  <c r="R594" i="7"/>
  <c r="O594" i="7"/>
  <c r="Z593" i="7"/>
  <c r="V593" i="7"/>
  <c r="R593" i="7"/>
  <c r="O593" i="7"/>
  <c r="Z592" i="7"/>
  <c r="V592" i="7"/>
  <c r="R592" i="7"/>
  <c r="O592" i="7"/>
  <c r="Z591" i="7"/>
  <c r="V591" i="7"/>
  <c r="R591" i="7"/>
  <c r="O591" i="7"/>
  <c r="Z590" i="7"/>
  <c r="V590" i="7"/>
  <c r="R590" i="7"/>
  <c r="O590" i="7"/>
  <c r="Z589" i="7"/>
  <c r="V589" i="7"/>
  <c r="R589" i="7"/>
  <c r="O589" i="7"/>
  <c r="Z588" i="7"/>
  <c r="V588" i="7"/>
  <c r="R588" i="7"/>
  <c r="O588" i="7"/>
  <c r="Z587" i="7"/>
  <c r="V587" i="7"/>
  <c r="R587" i="7"/>
  <c r="O587" i="7"/>
  <c r="Z586" i="7"/>
  <c r="V586" i="7"/>
  <c r="R586" i="7"/>
  <c r="O586" i="7"/>
  <c r="Z585" i="7"/>
  <c r="V585" i="7"/>
  <c r="R585" i="7"/>
  <c r="O585" i="7"/>
  <c r="Z584" i="7"/>
  <c r="V584" i="7"/>
  <c r="R584" i="7"/>
  <c r="O584" i="7"/>
  <c r="Z583" i="7"/>
  <c r="V583" i="7"/>
  <c r="R583" i="7"/>
  <c r="O583" i="7"/>
  <c r="Z582" i="7"/>
  <c r="V582" i="7"/>
  <c r="R582" i="7"/>
  <c r="O582" i="7"/>
  <c r="Z581" i="7"/>
  <c r="V581" i="7"/>
  <c r="R581" i="7"/>
  <c r="O581" i="7"/>
  <c r="Z580" i="7"/>
  <c r="V580" i="7"/>
  <c r="R580" i="7"/>
  <c r="O580" i="7"/>
  <c r="Z579" i="7"/>
  <c r="V579" i="7"/>
  <c r="R579" i="7"/>
  <c r="O579" i="7"/>
  <c r="Z578" i="7"/>
  <c r="V578" i="7"/>
  <c r="R578" i="7"/>
  <c r="O578" i="7"/>
  <c r="Z577" i="7"/>
  <c r="V577" i="7"/>
  <c r="R577" i="7"/>
  <c r="O577" i="7"/>
  <c r="Z576" i="7"/>
  <c r="V576" i="7"/>
  <c r="R576" i="7"/>
  <c r="O576" i="7"/>
  <c r="Z575" i="7"/>
  <c r="V575" i="7"/>
  <c r="R575" i="7"/>
  <c r="O575" i="7"/>
  <c r="Z574" i="7"/>
  <c r="V574" i="7"/>
  <c r="R574" i="7"/>
  <c r="O574" i="7"/>
  <c r="Z573" i="7"/>
  <c r="V573" i="7"/>
  <c r="R573" i="7"/>
  <c r="O573" i="7"/>
  <c r="Z572" i="7"/>
  <c r="V572" i="7"/>
  <c r="R572" i="7"/>
  <c r="O572" i="7"/>
  <c r="Z571" i="7"/>
  <c r="V571" i="7"/>
  <c r="R571" i="7"/>
  <c r="O571" i="7"/>
  <c r="Z570" i="7"/>
  <c r="V570" i="7"/>
  <c r="R570" i="7"/>
  <c r="O570" i="7"/>
  <c r="Z569" i="7"/>
  <c r="V569" i="7"/>
  <c r="R569" i="7"/>
  <c r="O569" i="7"/>
  <c r="Z568" i="7"/>
  <c r="V568" i="7"/>
  <c r="R568" i="7"/>
  <c r="O568" i="7"/>
  <c r="Z567" i="7"/>
  <c r="V567" i="7"/>
  <c r="R567" i="7"/>
  <c r="O567" i="7"/>
  <c r="Z566" i="7"/>
  <c r="V566" i="7"/>
  <c r="R566" i="7"/>
  <c r="O566" i="7"/>
  <c r="Z565" i="7"/>
  <c r="V565" i="7"/>
  <c r="R565" i="7"/>
  <c r="O565" i="7"/>
  <c r="Z564" i="7"/>
  <c r="V564" i="7"/>
  <c r="R564" i="7"/>
  <c r="O564" i="7"/>
  <c r="Z563" i="7"/>
  <c r="V563" i="7"/>
  <c r="R563" i="7"/>
  <c r="O563" i="7"/>
  <c r="Z562" i="7"/>
  <c r="V562" i="7"/>
  <c r="R562" i="7"/>
  <c r="O562" i="7"/>
  <c r="Z561" i="7"/>
  <c r="V561" i="7"/>
  <c r="R561" i="7"/>
  <c r="O561" i="7"/>
  <c r="Z560" i="7"/>
  <c r="V560" i="7"/>
  <c r="R560" i="7"/>
  <c r="O560" i="7"/>
  <c r="Z559" i="7"/>
  <c r="V559" i="7"/>
  <c r="R559" i="7"/>
  <c r="O559" i="7"/>
  <c r="Z558" i="7"/>
  <c r="V558" i="7"/>
  <c r="R558" i="7"/>
  <c r="O558" i="7"/>
  <c r="Z557" i="7"/>
  <c r="V557" i="7"/>
  <c r="R557" i="7"/>
  <c r="O557" i="7"/>
  <c r="Z556" i="7"/>
  <c r="V556" i="7"/>
  <c r="R556" i="7"/>
  <c r="O556" i="7"/>
  <c r="Z555" i="7"/>
  <c r="V555" i="7"/>
  <c r="R555" i="7"/>
  <c r="O555" i="7"/>
  <c r="Z554" i="7"/>
  <c r="V554" i="7"/>
  <c r="R554" i="7"/>
  <c r="O554" i="7"/>
  <c r="Z553" i="7"/>
  <c r="V553" i="7"/>
  <c r="R553" i="7"/>
  <c r="O553" i="7"/>
  <c r="Z552" i="7"/>
  <c r="V552" i="7"/>
  <c r="R552" i="7"/>
  <c r="O552" i="7"/>
  <c r="Z551" i="7"/>
  <c r="V551" i="7"/>
  <c r="R551" i="7"/>
  <c r="O551" i="7"/>
  <c r="Z550" i="7"/>
  <c r="V550" i="7"/>
  <c r="R550" i="7"/>
  <c r="O550" i="7"/>
  <c r="Z549" i="7"/>
  <c r="V549" i="7"/>
  <c r="R549" i="7"/>
  <c r="O549" i="7"/>
  <c r="Z548" i="7"/>
  <c r="V548" i="7"/>
  <c r="R548" i="7"/>
  <c r="O548" i="7"/>
  <c r="Z547" i="7"/>
  <c r="V547" i="7"/>
  <c r="R547" i="7"/>
  <c r="O547" i="7"/>
  <c r="Z546" i="7"/>
  <c r="V546" i="7"/>
  <c r="R546" i="7"/>
  <c r="O546" i="7"/>
  <c r="Z545" i="7"/>
  <c r="V545" i="7"/>
  <c r="R545" i="7"/>
  <c r="O545" i="7"/>
  <c r="Z544" i="7"/>
  <c r="V544" i="7"/>
  <c r="R544" i="7"/>
  <c r="O544" i="7"/>
  <c r="Z543" i="7"/>
  <c r="V543" i="7"/>
  <c r="R543" i="7"/>
  <c r="O543" i="7"/>
  <c r="Z542" i="7"/>
  <c r="V542" i="7"/>
  <c r="R542" i="7"/>
  <c r="O542" i="7"/>
  <c r="Z541" i="7"/>
  <c r="V541" i="7"/>
  <c r="R541" i="7"/>
  <c r="O541" i="7"/>
  <c r="Z540" i="7"/>
  <c r="V540" i="7"/>
  <c r="R540" i="7"/>
  <c r="O540" i="7"/>
  <c r="Z539" i="7"/>
  <c r="V539" i="7"/>
  <c r="R539" i="7"/>
  <c r="O539" i="7"/>
  <c r="Z538" i="7"/>
  <c r="V538" i="7"/>
  <c r="R538" i="7"/>
  <c r="O538" i="7"/>
  <c r="Z537" i="7"/>
  <c r="V537" i="7"/>
  <c r="R537" i="7"/>
  <c r="O537" i="7"/>
  <c r="Z536" i="7"/>
  <c r="V536" i="7"/>
  <c r="R536" i="7"/>
  <c r="O536" i="7"/>
  <c r="Z535" i="7"/>
  <c r="V535" i="7"/>
  <c r="R535" i="7"/>
  <c r="O535" i="7"/>
  <c r="Z534" i="7"/>
  <c r="V534" i="7"/>
  <c r="R534" i="7"/>
  <c r="O534" i="7"/>
  <c r="Z533" i="7"/>
  <c r="V533" i="7"/>
  <c r="R533" i="7"/>
  <c r="O533" i="7"/>
  <c r="Z532" i="7"/>
  <c r="V532" i="7"/>
  <c r="R532" i="7"/>
  <c r="O532" i="7"/>
  <c r="Z531" i="7"/>
  <c r="V531" i="7"/>
  <c r="R531" i="7"/>
  <c r="O531" i="7"/>
  <c r="Z530" i="7"/>
  <c r="V530" i="7"/>
  <c r="R530" i="7"/>
  <c r="O530" i="7"/>
  <c r="Z529" i="7"/>
  <c r="V529" i="7"/>
  <c r="R529" i="7"/>
  <c r="O529" i="7"/>
  <c r="Z528" i="7"/>
  <c r="V528" i="7"/>
  <c r="R528" i="7"/>
  <c r="O528" i="7"/>
  <c r="Z527" i="7"/>
  <c r="V527" i="7"/>
  <c r="R527" i="7"/>
  <c r="O527" i="7"/>
  <c r="Z526" i="7"/>
  <c r="V526" i="7"/>
  <c r="R526" i="7"/>
  <c r="O526" i="7"/>
  <c r="Z525" i="7"/>
  <c r="V525" i="7"/>
  <c r="R525" i="7"/>
  <c r="O525" i="7"/>
  <c r="Z524" i="7"/>
  <c r="V524" i="7"/>
  <c r="R524" i="7"/>
  <c r="O524" i="7"/>
  <c r="Z523" i="7"/>
  <c r="V523" i="7"/>
  <c r="R523" i="7"/>
  <c r="O523" i="7"/>
  <c r="Z522" i="7"/>
  <c r="V522" i="7"/>
  <c r="R522" i="7"/>
  <c r="O522" i="7"/>
  <c r="Z521" i="7"/>
  <c r="V521" i="7"/>
  <c r="R521" i="7"/>
  <c r="O521" i="7"/>
  <c r="Z520" i="7"/>
  <c r="V520" i="7"/>
  <c r="R520" i="7"/>
  <c r="O520" i="7"/>
  <c r="Z519" i="7"/>
  <c r="V519" i="7"/>
  <c r="R519" i="7"/>
  <c r="O519" i="7"/>
  <c r="Z518" i="7"/>
  <c r="V518" i="7"/>
  <c r="R518" i="7"/>
  <c r="O518" i="7"/>
  <c r="Z517" i="7"/>
  <c r="V517" i="7"/>
  <c r="R517" i="7"/>
  <c r="O517" i="7"/>
  <c r="Z516" i="7"/>
  <c r="V516" i="7"/>
  <c r="R516" i="7"/>
  <c r="O516" i="7"/>
  <c r="Z515" i="7"/>
  <c r="V515" i="7"/>
  <c r="R515" i="7"/>
  <c r="O515" i="7"/>
  <c r="Z514" i="7"/>
  <c r="V514" i="7"/>
  <c r="R514" i="7"/>
  <c r="O514" i="7"/>
  <c r="Z513" i="7"/>
  <c r="V513" i="7"/>
  <c r="R513" i="7"/>
  <c r="O513" i="7"/>
  <c r="Z512" i="7"/>
  <c r="V512" i="7"/>
  <c r="R512" i="7"/>
  <c r="O512" i="7"/>
  <c r="Z511" i="7"/>
  <c r="V511" i="7"/>
  <c r="R511" i="7"/>
  <c r="O511" i="7"/>
  <c r="Z510" i="7"/>
  <c r="V510" i="7"/>
  <c r="R510" i="7"/>
  <c r="O510" i="7"/>
  <c r="Z509" i="7"/>
  <c r="V509" i="7"/>
  <c r="R509" i="7"/>
  <c r="O509" i="7"/>
  <c r="Z508" i="7"/>
  <c r="V508" i="7"/>
  <c r="R508" i="7"/>
  <c r="O508" i="7"/>
  <c r="Z507" i="7"/>
  <c r="V507" i="7"/>
  <c r="R507" i="7"/>
  <c r="O507" i="7"/>
  <c r="Z506" i="7"/>
  <c r="V506" i="7"/>
  <c r="R506" i="7"/>
  <c r="O506" i="7"/>
  <c r="Z505" i="7"/>
  <c r="V505" i="7"/>
  <c r="R505" i="7"/>
  <c r="O505" i="7"/>
  <c r="Z504" i="7"/>
  <c r="V504" i="7"/>
  <c r="R504" i="7"/>
  <c r="O504" i="7"/>
  <c r="Z503" i="7"/>
  <c r="V503" i="7"/>
  <c r="R503" i="7"/>
  <c r="O503" i="7"/>
  <c r="Z502" i="7"/>
  <c r="V502" i="7"/>
  <c r="R502" i="7"/>
  <c r="O502" i="7"/>
  <c r="Z501" i="7"/>
  <c r="V501" i="7"/>
  <c r="R501" i="7"/>
  <c r="O501" i="7"/>
  <c r="Z500" i="7"/>
  <c r="V500" i="7"/>
  <c r="R500" i="7"/>
  <c r="O500" i="7"/>
  <c r="Z499" i="7"/>
  <c r="V499" i="7"/>
  <c r="R499" i="7"/>
  <c r="O499" i="7"/>
  <c r="Z498" i="7"/>
  <c r="V498" i="7"/>
  <c r="R498" i="7"/>
  <c r="O498" i="7"/>
  <c r="Z497" i="7"/>
  <c r="V497" i="7"/>
  <c r="R497" i="7"/>
  <c r="O497" i="7"/>
  <c r="Z496" i="7"/>
  <c r="V496" i="7"/>
  <c r="R496" i="7"/>
  <c r="O496" i="7"/>
  <c r="Z495" i="7"/>
  <c r="V495" i="7"/>
  <c r="R495" i="7"/>
  <c r="O495" i="7"/>
  <c r="Z494" i="7"/>
  <c r="V494" i="7"/>
  <c r="R494" i="7"/>
  <c r="O494" i="7"/>
  <c r="Z493" i="7"/>
  <c r="V493" i="7"/>
  <c r="R493" i="7"/>
  <c r="O493" i="7"/>
  <c r="Z492" i="7"/>
  <c r="V492" i="7"/>
  <c r="R492" i="7"/>
  <c r="O492" i="7"/>
  <c r="Z491" i="7"/>
  <c r="V491" i="7"/>
  <c r="R491" i="7"/>
  <c r="O491" i="7"/>
  <c r="Z490" i="7"/>
  <c r="V490" i="7"/>
  <c r="R490" i="7"/>
  <c r="O490" i="7"/>
  <c r="Z489" i="7"/>
  <c r="V489" i="7"/>
  <c r="R489" i="7"/>
  <c r="O489" i="7"/>
  <c r="Z488" i="7"/>
  <c r="V488" i="7"/>
  <c r="R488" i="7"/>
  <c r="O488" i="7"/>
  <c r="Z487" i="7"/>
  <c r="V487" i="7"/>
  <c r="R487" i="7"/>
  <c r="O487" i="7"/>
  <c r="Z486" i="7"/>
  <c r="V486" i="7"/>
  <c r="R486" i="7"/>
  <c r="O486" i="7"/>
  <c r="Z485" i="7"/>
  <c r="V485" i="7"/>
  <c r="R485" i="7"/>
  <c r="O485" i="7"/>
  <c r="Z484" i="7"/>
  <c r="V484" i="7"/>
  <c r="R484" i="7"/>
  <c r="O484" i="7"/>
  <c r="Z483" i="7"/>
  <c r="V483" i="7"/>
  <c r="R483" i="7"/>
  <c r="O483" i="7"/>
  <c r="Z482" i="7"/>
  <c r="V482" i="7"/>
  <c r="R482" i="7"/>
  <c r="O482" i="7"/>
  <c r="Z481" i="7"/>
  <c r="V481" i="7"/>
  <c r="R481" i="7"/>
  <c r="O481" i="7"/>
  <c r="Z480" i="7"/>
  <c r="V480" i="7"/>
  <c r="R480" i="7"/>
  <c r="O480" i="7"/>
  <c r="Z479" i="7"/>
  <c r="V479" i="7"/>
  <c r="R479" i="7"/>
  <c r="O479" i="7"/>
  <c r="Z478" i="7"/>
  <c r="V478" i="7"/>
  <c r="R478" i="7"/>
  <c r="O478" i="7"/>
  <c r="Z477" i="7"/>
  <c r="V477" i="7"/>
  <c r="R477" i="7"/>
  <c r="O477" i="7"/>
  <c r="Z476" i="7"/>
  <c r="V476" i="7"/>
  <c r="R476" i="7"/>
  <c r="O476" i="7"/>
  <c r="Z475" i="7"/>
  <c r="V475" i="7"/>
  <c r="R475" i="7"/>
  <c r="O475" i="7"/>
  <c r="Z474" i="7"/>
  <c r="V474" i="7"/>
  <c r="R474" i="7"/>
  <c r="O474" i="7"/>
  <c r="Z473" i="7"/>
  <c r="V473" i="7"/>
  <c r="R473" i="7"/>
  <c r="O473" i="7"/>
  <c r="Z472" i="7"/>
  <c r="V472" i="7"/>
  <c r="R472" i="7"/>
  <c r="O472" i="7"/>
  <c r="Z471" i="7"/>
  <c r="V471" i="7"/>
  <c r="R471" i="7"/>
  <c r="O471" i="7"/>
  <c r="Z470" i="7"/>
  <c r="V470" i="7"/>
  <c r="R470" i="7"/>
  <c r="O470" i="7"/>
  <c r="Z469" i="7"/>
  <c r="V469" i="7"/>
  <c r="R469" i="7"/>
  <c r="O469" i="7"/>
  <c r="Z468" i="7"/>
  <c r="V468" i="7"/>
  <c r="R468" i="7"/>
  <c r="O468" i="7"/>
  <c r="Z467" i="7"/>
  <c r="V467" i="7"/>
  <c r="R467" i="7"/>
  <c r="O467" i="7"/>
  <c r="Z466" i="7"/>
  <c r="V466" i="7"/>
  <c r="R466" i="7"/>
  <c r="O466" i="7"/>
  <c r="Z465" i="7"/>
  <c r="V465" i="7"/>
  <c r="R465" i="7"/>
  <c r="O465" i="7"/>
  <c r="Z464" i="7"/>
  <c r="V464" i="7"/>
  <c r="R464" i="7"/>
  <c r="O464" i="7"/>
  <c r="Z463" i="7"/>
  <c r="V463" i="7"/>
  <c r="R463" i="7"/>
  <c r="O463" i="7"/>
  <c r="Z462" i="7"/>
  <c r="V462" i="7"/>
  <c r="R462" i="7"/>
  <c r="O462" i="7"/>
  <c r="Z461" i="7"/>
  <c r="V461" i="7"/>
  <c r="R461" i="7"/>
  <c r="O461" i="7"/>
  <c r="Z460" i="7"/>
  <c r="V460" i="7"/>
  <c r="R460" i="7"/>
  <c r="O460" i="7"/>
  <c r="Z459" i="7"/>
  <c r="V459" i="7"/>
  <c r="R459" i="7"/>
  <c r="O459" i="7"/>
  <c r="Z458" i="7"/>
  <c r="V458" i="7"/>
  <c r="R458" i="7"/>
  <c r="O458" i="7"/>
  <c r="Z457" i="7"/>
  <c r="V457" i="7"/>
  <c r="R457" i="7"/>
  <c r="O457" i="7"/>
  <c r="Z456" i="7"/>
  <c r="V456" i="7"/>
  <c r="R456" i="7"/>
  <c r="O456" i="7"/>
  <c r="Z455" i="7"/>
  <c r="V455" i="7"/>
  <c r="R455" i="7"/>
  <c r="O455" i="7"/>
  <c r="Z454" i="7"/>
  <c r="V454" i="7"/>
  <c r="R454" i="7"/>
  <c r="O454" i="7"/>
  <c r="Z453" i="7"/>
  <c r="V453" i="7"/>
  <c r="R453" i="7"/>
  <c r="O453" i="7"/>
  <c r="Z452" i="7"/>
  <c r="V452" i="7"/>
  <c r="R452" i="7"/>
  <c r="O452" i="7"/>
  <c r="Z451" i="7"/>
  <c r="V451" i="7"/>
  <c r="R451" i="7"/>
  <c r="O451" i="7"/>
  <c r="Z450" i="7"/>
  <c r="V450" i="7"/>
  <c r="R450" i="7"/>
  <c r="O450" i="7"/>
  <c r="Z449" i="7"/>
  <c r="V449" i="7"/>
  <c r="R449" i="7"/>
  <c r="O449" i="7"/>
  <c r="Z448" i="7"/>
  <c r="V448" i="7"/>
  <c r="R448" i="7"/>
  <c r="O448" i="7"/>
  <c r="Z447" i="7"/>
  <c r="V447" i="7"/>
  <c r="R447" i="7"/>
  <c r="O447" i="7"/>
  <c r="Z446" i="7"/>
  <c r="V446" i="7"/>
  <c r="R446" i="7"/>
  <c r="O446" i="7"/>
  <c r="Z445" i="7"/>
  <c r="V445" i="7"/>
  <c r="R445" i="7"/>
  <c r="O445" i="7"/>
  <c r="Z444" i="7"/>
  <c r="V444" i="7"/>
  <c r="R444" i="7"/>
  <c r="O444" i="7"/>
  <c r="Z443" i="7"/>
  <c r="V443" i="7"/>
  <c r="R443" i="7"/>
  <c r="O443" i="7"/>
  <c r="Z442" i="7"/>
  <c r="V442" i="7"/>
  <c r="R442" i="7"/>
  <c r="O442" i="7"/>
  <c r="Z441" i="7"/>
  <c r="V441" i="7"/>
  <c r="R441" i="7"/>
  <c r="O441" i="7"/>
  <c r="Z440" i="7"/>
  <c r="V440" i="7"/>
  <c r="R440" i="7"/>
  <c r="O440" i="7"/>
  <c r="Z439" i="7"/>
  <c r="V439" i="7"/>
  <c r="R439" i="7"/>
  <c r="O439" i="7"/>
  <c r="Z438" i="7"/>
  <c r="V438" i="7"/>
  <c r="R438" i="7"/>
  <c r="O438" i="7"/>
  <c r="Z437" i="7"/>
  <c r="V437" i="7"/>
  <c r="R437" i="7"/>
  <c r="O437" i="7"/>
  <c r="Z436" i="7"/>
  <c r="V436" i="7"/>
  <c r="R436" i="7"/>
  <c r="O436" i="7"/>
  <c r="Z435" i="7"/>
  <c r="V435" i="7"/>
  <c r="R435" i="7"/>
  <c r="O435" i="7"/>
  <c r="Z434" i="7"/>
  <c r="V434" i="7"/>
  <c r="R434" i="7"/>
  <c r="O434" i="7"/>
  <c r="Z433" i="7"/>
  <c r="V433" i="7"/>
  <c r="R433" i="7"/>
  <c r="O433" i="7"/>
  <c r="Z432" i="7"/>
  <c r="V432" i="7"/>
  <c r="R432" i="7"/>
  <c r="O432" i="7"/>
  <c r="Z431" i="7"/>
  <c r="V431" i="7"/>
  <c r="R431" i="7"/>
  <c r="O431" i="7"/>
  <c r="Z430" i="7"/>
  <c r="V430" i="7"/>
  <c r="R430" i="7"/>
  <c r="O430" i="7"/>
  <c r="Z429" i="7"/>
  <c r="V429" i="7"/>
  <c r="R429" i="7"/>
  <c r="O429" i="7"/>
  <c r="Z428" i="7"/>
  <c r="V428" i="7"/>
  <c r="R428" i="7"/>
  <c r="O428" i="7"/>
  <c r="Z427" i="7"/>
  <c r="V427" i="7"/>
  <c r="R427" i="7"/>
  <c r="O427" i="7"/>
  <c r="Z426" i="7"/>
  <c r="V426" i="7"/>
  <c r="R426" i="7"/>
  <c r="O426" i="7"/>
  <c r="Z425" i="7"/>
  <c r="V425" i="7"/>
  <c r="R425" i="7"/>
  <c r="O425" i="7"/>
  <c r="Z424" i="7"/>
  <c r="V424" i="7"/>
  <c r="R424" i="7"/>
  <c r="O424" i="7"/>
  <c r="Z423" i="7"/>
  <c r="V423" i="7"/>
  <c r="R423" i="7"/>
  <c r="O423" i="7"/>
  <c r="Z422" i="7"/>
  <c r="V422" i="7"/>
  <c r="R422" i="7"/>
  <c r="O422" i="7"/>
  <c r="Z421" i="7"/>
  <c r="V421" i="7"/>
  <c r="R421" i="7"/>
  <c r="O421" i="7"/>
  <c r="Z420" i="7"/>
  <c r="V420" i="7"/>
  <c r="R420" i="7"/>
  <c r="O420" i="7"/>
  <c r="Z419" i="7"/>
  <c r="V419" i="7"/>
  <c r="R419" i="7"/>
  <c r="O419" i="7"/>
  <c r="Z418" i="7"/>
  <c r="V418" i="7"/>
  <c r="R418" i="7"/>
  <c r="O418" i="7"/>
  <c r="Z417" i="7"/>
  <c r="V417" i="7"/>
  <c r="R417" i="7"/>
  <c r="O417" i="7"/>
  <c r="Z416" i="7"/>
  <c r="V416" i="7"/>
  <c r="R416" i="7"/>
  <c r="O416" i="7"/>
  <c r="Z415" i="7"/>
  <c r="V415" i="7"/>
  <c r="R415" i="7"/>
  <c r="O415" i="7"/>
  <c r="Z414" i="7"/>
  <c r="V414" i="7"/>
  <c r="R414" i="7"/>
  <c r="O414" i="7"/>
  <c r="Z413" i="7"/>
  <c r="V413" i="7"/>
  <c r="R413" i="7"/>
  <c r="O413" i="7"/>
  <c r="Z412" i="7"/>
  <c r="V412" i="7"/>
  <c r="R412" i="7"/>
  <c r="O412" i="7"/>
  <c r="Z411" i="7"/>
  <c r="V411" i="7"/>
  <c r="R411" i="7"/>
  <c r="O411" i="7"/>
  <c r="Z410" i="7"/>
  <c r="V410" i="7"/>
  <c r="R410" i="7"/>
  <c r="O410" i="7"/>
  <c r="Z409" i="7"/>
  <c r="V409" i="7"/>
  <c r="R409" i="7"/>
  <c r="O409" i="7"/>
  <c r="Z408" i="7"/>
  <c r="V408" i="7"/>
  <c r="R408" i="7"/>
  <c r="O408" i="7"/>
  <c r="Z407" i="7"/>
  <c r="V407" i="7"/>
  <c r="R407" i="7"/>
  <c r="O407" i="7"/>
  <c r="Z406" i="7"/>
  <c r="V406" i="7"/>
  <c r="R406" i="7"/>
  <c r="O406" i="7"/>
  <c r="Z405" i="7"/>
  <c r="V405" i="7"/>
  <c r="R405" i="7"/>
  <c r="O405" i="7"/>
  <c r="Z404" i="7"/>
  <c r="V404" i="7"/>
  <c r="R404" i="7"/>
  <c r="O404" i="7"/>
  <c r="Z403" i="7"/>
  <c r="V403" i="7"/>
  <c r="R403" i="7"/>
  <c r="O403" i="7"/>
  <c r="Z402" i="7"/>
  <c r="V402" i="7"/>
  <c r="R402" i="7"/>
  <c r="O402" i="7"/>
  <c r="Z401" i="7"/>
  <c r="V401" i="7"/>
  <c r="R401" i="7"/>
  <c r="O401" i="7"/>
  <c r="Z400" i="7"/>
  <c r="V400" i="7"/>
  <c r="R400" i="7"/>
  <c r="O400" i="7"/>
  <c r="Z399" i="7"/>
  <c r="V399" i="7"/>
  <c r="R399" i="7"/>
  <c r="O399" i="7"/>
  <c r="Z398" i="7"/>
  <c r="V398" i="7"/>
  <c r="R398" i="7"/>
  <c r="O398" i="7"/>
  <c r="Z397" i="7"/>
  <c r="V397" i="7"/>
  <c r="R397" i="7"/>
  <c r="O397" i="7"/>
  <c r="Z396" i="7"/>
  <c r="V396" i="7"/>
  <c r="R396" i="7"/>
  <c r="O396" i="7"/>
  <c r="Z395" i="7"/>
  <c r="V395" i="7"/>
  <c r="R395" i="7"/>
  <c r="O395" i="7"/>
  <c r="Z394" i="7"/>
  <c r="V394" i="7"/>
  <c r="R394" i="7"/>
  <c r="O394" i="7"/>
  <c r="Z393" i="7"/>
  <c r="V393" i="7"/>
  <c r="R393" i="7"/>
  <c r="O393" i="7"/>
  <c r="Z392" i="7"/>
  <c r="V392" i="7"/>
  <c r="R392" i="7"/>
  <c r="O392" i="7"/>
  <c r="Z391" i="7"/>
  <c r="V391" i="7"/>
  <c r="R391" i="7"/>
  <c r="O391" i="7"/>
  <c r="Z390" i="7"/>
  <c r="V390" i="7"/>
  <c r="R390" i="7"/>
  <c r="O390" i="7"/>
  <c r="Z389" i="7"/>
  <c r="V389" i="7"/>
  <c r="R389" i="7"/>
  <c r="O389" i="7"/>
  <c r="Z388" i="7"/>
  <c r="V388" i="7"/>
  <c r="R388" i="7"/>
  <c r="O388" i="7"/>
  <c r="Z387" i="7"/>
  <c r="V387" i="7"/>
  <c r="R387" i="7"/>
  <c r="O387" i="7"/>
  <c r="Z386" i="7"/>
  <c r="V386" i="7"/>
  <c r="R386" i="7"/>
  <c r="O386" i="7"/>
  <c r="Z385" i="7"/>
  <c r="V385" i="7"/>
  <c r="R385" i="7"/>
  <c r="O385" i="7"/>
  <c r="Z384" i="7"/>
  <c r="V384" i="7"/>
  <c r="R384" i="7"/>
  <c r="O384" i="7"/>
  <c r="Z383" i="7"/>
  <c r="V383" i="7"/>
  <c r="R383" i="7"/>
  <c r="O383" i="7"/>
  <c r="Z382" i="7"/>
  <c r="V382" i="7"/>
  <c r="R382" i="7"/>
  <c r="O382" i="7"/>
  <c r="Z381" i="7"/>
  <c r="V381" i="7"/>
  <c r="R381" i="7"/>
  <c r="O381" i="7"/>
  <c r="Z380" i="7"/>
  <c r="V380" i="7"/>
  <c r="R380" i="7"/>
  <c r="O380" i="7"/>
  <c r="Z379" i="7"/>
  <c r="V379" i="7"/>
  <c r="R379" i="7"/>
  <c r="O379" i="7"/>
  <c r="Z378" i="7"/>
  <c r="V378" i="7"/>
  <c r="R378" i="7"/>
  <c r="O378" i="7"/>
  <c r="Z377" i="7"/>
  <c r="V377" i="7"/>
  <c r="R377" i="7"/>
  <c r="O377" i="7"/>
  <c r="Z376" i="7"/>
  <c r="V376" i="7"/>
  <c r="R376" i="7"/>
  <c r="O376" i="7"/>
  <c r="Z375" i="7"/>
  <c r="V375" i="7"/>
  <c r="R375" i="7"/>
  <c r="O375" i="7"/>
  <c r="Z374" i="7"/>
  <c r="V374" i="7"/>
  <c r="R374" i="7"/>
  <c r="O374" i="7"/>
  <c r="Z373" i="7"/>
  <c r="V373" i="7"/>
  <c r="R373" i="7"/>
  <c r="O373" i="7"/>
  <c r="Z372" i="7"/>
  <c r="V372" i="7"/>
  <c r="R372" i="7"/>
  <c r="O372" i="7"/>
  <c r="Z371" i="7"/>
  <c r="V371" i="7"/>
  <c r="R371" i="7"/>
  <c r="O371" i="7"/>
  <c r="Z370" i="7"/>
  <c r="V370" i="7"/>
  <c r="R370" i="7"/>
  <c r="O370" i="7"/>
  <c r="Z369" i="7"/>
  <c r="V369" i="7"/>
  <c r="R369" i="7"/>
  <c r="O369" i="7"/>
  <c r="Z368" i="7"/>
  <c r="V368" i="7"/>
  <c r="R368" i="7"/>
  <c r="O368" i="7"/>
  <c r="Z367" i="7"/>
  <c r="V367" i="7"/>
  <c r="R367" i="7"/>
  <c r="O367" i="7"/>
  <c r="Z366" i="7"/>
  <c r="V366" i="7"/>
  <c r="R366" i="7"/>
  <c r="O366" i="7"/>
  <c r="Z365" i="7"/>
  <c r="V365" i="7"/>
  <c r="R365" i="7"/>
  <c r="O365" i="7"/>
  <c r="Z364" i="7"/>
  <c r="V364" i="7"/>
  <c r="R364" i="7"/>
  <c r="O364" i="7"/>
  <c r="Z363" i="7"/>
  <c r="V363" i="7"/>
  <c r="R363" i="7"/>
  <c r="O363" i="7"/>
  <c r="Z362" i="7"/>
  <c r="V362" i="7"/>
  <c r="R362" i="7"/>
  <c r="O362" i="7"/>
  <c r="Z361" i="7"/>
  <c r="V361" i="7"/>
  <c r="R361" i="7"/>
  <c r="O361" i="7"/>
  <c r="Z360" i="7"/>
  <c r="V360" i="7"/>
  <c r="R360" i="7"/>
  <c r="O360" i="7"/>
  <c r="Z359" i="7"/>
  <c r="V359" i="7"/>
  <c r="R359" i="7"/>
  <c r="O359" i="7"/>
  <c r="Z358" i="7"/>
  <c r="V358" i="7"/>
  <c r="R358" i="7"/>
  <c r="O358" i="7"/>
  <c r="Z357" i="7"/>
  <c r="V357" i="7"/>
  <c r="R357" i="7"/>
  <c r="O357" i="7"/>
  <c r="Z356" i="7"/>
  <c r="V356" i="7"/>
  <c r="R356" i="7"/>
  <c r="O356" i="7"/>
  <c r="Z355" i="7"/>
  <c r="V355" i="7"/>
  <c r="R355" i="7"/>
  <c r="O355" i="7"/>
  <c r="Z354" i="7"/>
  <c r="V354" i="7"/>
  <c r="R354" i="7"/>
  <c r="O354" i="7"/>
  <c r="Z353" i="7"/>
  <c r="V353" i="7"/>
  <c r="R353" i="7"/>
  <c r="O353" i="7"/>
  <c r="Z352" i="7"/>
  <c r="V352" i="7"/>
  <c r="R352" i="7"/>
  <c r="O352" i="7"/>
  <c r="Z351" i="7"/>
  <c r="V351" i="7"/>
  <c r="R351" i="7"/>
  <c r="O351" i="7"/>
  <c r="Z350" i="7"/>
  <c r="V350" i="7"/>
  <c r="R350" i="7"/>
  <c r="O350" i="7"/>
  <c r="Z349" i="7"/>
  <c r="V349" i="7"/>
  <c r="R349" i="7"/>
  <c r="O349" i="7"/>
  <c r="Z348" i="7"/>
  <c r="V348" i="7"/>
  <c r="R348" i="7"/>
  <c r="O348" i="7"/>
  <c r="Z347" i="7"/>
  <c r="V347" i="7"/>
  <c r="R347" i="7"/>
  <c r="O347" i="7"/>
  <c r="Z346" i="7"/>
  <c r="V346" i="7"/>
  <c r="R346" i="7"/>
  <c r="O346" i="7"/>
  <c r="Z345" i="7"/>
  <c r="V345" i="7"/>
  <c r="R345" i="7"/>
  <c r="O345" i="7"/>
  <c r="Z344" i="7"/>
  <c r="V344" i="7"/>
  <c r="R344" i="7"/>
  <c r="O344" i="7"/>
  <c r="Z343" i="7"/>
  <c r="V343" i="7"/>
  <c r="R343" i="7"/>
  <c r="O343" i="7"/>
  <c r="Z342" i="7"/>
  <c r="V342" i="7"/>
  <c r="R342" i="7"/>
  <c r="O342" i="7"/>
  <c r="Z341" i="7"/>
  <c r="V341" i="7"/>
  <c r="R341" i="7"/>
  <c r="O341" i="7"/>
  <c r="Z340" i="7"/>
  <c r="V340" i="7"/>
  <c r="R340" i="7"/>
  <c r="O340" i="7"/>
  <c r="Z339" i="7"/>
  <c r="V339" i="7"/>
  <c r="R339" i="7"/>
  <c r="O339" i="7"/>
  <c r="Z338" i="7"/>
  <c r="V338" i="7"/>
  <c r="R338" i="7"/>
  <c r="O338" i="7"/>
  <c r="Z337" i="7"/>
  <c r="V337" i="7"/>
  <c r="R337" i="7"/>
  <c r="O337" i="7"/>
  <c r="Z336" i="7"/>
  <c r="V336" i="7"/>
  <c r="R336" i="7"/>
  <c r="O336" i="7"/>
  <c r="Z335" i="7"/>
  <c r="V335" i="7"/>
  <c r="R335" i="7"/>
  <c r="O335" i="7"/>
  <c r="Z334" i="7"/>
  <c r="V334" i="7"/>
  <c r="R334" i="7"/>
  <c r="O334" i="7"/>
  <c r="Z333" i="7"/>
  <c r="V333" i="7"/>
  <c r="R333" i="7"/>
  <c r="O333" i="7"/>
  <c r="Z332" i="7"/>
  <c r="V332" i="7"/>
  <c r="R332" i="7"/>
  <c r="O332" i="7"/>
  <c r="Z331" i="7"/>
  <c r="V331" i="7"/>
  <c r="R331" i="7"/>
  <c r="O331" i="7"/>
  <c r="Z330" i="7"/>
  <c r="V330" i="7"/>
  <c r="R330" i="7"/>
  <c r="O330" i="7"/>
  <c r="Z329" i="7"/>
  <c r="V329" i="7"/>
  <c r="R329" i="7"/>
  <c r="O329" i="7"/>
  <c r="Z328" i="7"/>
  <c r="V328" i="7"/>
  <c r="R328" i="7"/>
  <c r="O328" i="7"/>
  <c r="Z327" i="7"/>
  <c r="V327" i="7"/>
  <c r="R327" i="7"/>
  <c r="O327" i="7"/>
  <c r="Z326" i="7"/>
  <c r="V326" i="7"/>
  <c r="R326" i="7"/>
  <c r="O326" i="7"/>
  <c r="Z325" i="7"/>
  <c r="V325" i="7"/>
  <c r="R325" i="7"/>
  <c r="O325" i="7"/>
  <c r="Z324" i="7"/>
  <c r="V324" i="7"/>
  <c r="R324" i="7"/>
  <c r="O324" i="7"/>
  <c r="Z323" i="7"/>
  <c r="V323" i="7"/>
  <c r="R323" i="7"/>
  <c r="O323" i="7"/>
  <c r="Z322" i="7"/>
  <c r="V322" i="7"/>
  <c r="R322" i="7"/>
  <c r="O322" i="7"/>
  <c r="Z321" i="7"/>
  <c r="V321" i="7"/>
  <c r="R321" i="7"/>
  <c r="O321" i="7"/>
  <c r="Z320" i="7"/>
  <c r="V320" i="7"/>
  <c r="R320" i="7"/>
  <c r="O320" i="7"/>
  <c r="Z319" i="7"/>
  <c r="V319" i="7"/>
  <c r="R319" i="7"/>
  <c r="O319" i="7"/>
  <c r="Z318" i="7"/>
  <c r="V318" i="7"/>
  <c r="R318" i="7"/>
  <c r="O318" i="7"/>
  <c r="Z317" i="7"/>
  <c r="V317" i="7"/>
  <c r="R317" i="7"/>
  <c r="O317" i="7"/>
  <c r="Z316" i="7"/>
  <c r="V316" i="7"/>
  <c r="R316" i="7"/>
  <c r="O316" i="7"/>
  <c r="Z315" i="7"/>
  <c r="V315" i="7"/>
  <c r="R315" i="7"/>
  <c r="O315" i="7"/>
  <c r="Z314" i="7"/>
  <c r="V314" i="7"/>
  <c r="R314" i="7"/>
  <c r="O314" i="7"/>
  <c r="Z313" i="7"/>
  <c r="V313" i="7"/>
  <c r="R313" i="7"/>
  <c r="O313" i="7"/>
  <c r="Z312" i="7"/>
  <c r="V312" i="7"/>
  <c r="R312" i="7"/>
  <c r="O312" i="7"/>
  <c r="Z311" i="7"/>
  <c r="V311" i="7"/>
  <c r="R311" i="7"/>
  <c r="O311" i="7"/>
  <c r="Z310" i="7"/>
  <c r="V310" i="7"/>
  <c r="R310" i="7"/>
  <c r="O310" i="7"/>
  <c r="Z309" i="7"/>
  <c r="V309" i="7"/>
  <c r="R309" i="7"/>
  <c r="O309" i="7"/>
  <c r="Z308" i="7"/>
  <c r="V308" i="7"/>
  <c r="R308" i="7"/>
  <c r="O308" i="7"/>
  <c r="Z307" i="7"/>
  <c r="V307" i="7"/>
  <c r="R307" i="7"/>
  <c r="O307" i="7"/>
  <c r="Z306" i="7"/>
  <c r="V306" i="7"/>
  <c r="R306" i="7"/>
  <c r="O306" i="7"/>
  <c r="Z305" i="7"/>
  <c r="V305" i="7"/>
  <c r="R305" i="7"/>
  <c r="O305" i="7"/>
  <c r="Z304" i="7"/>
  <c r="V304" i="7"/>
  <c r="R304" i="7"/>
  <c r="O304" i="7"/>
  <c r="Z303" i="7"/>
  <c r="V303" i="7"/>
  <c r="R303" i="7"/>
  <c r="O303" i="7"/>
  <c r="Z302" i="7"/>
  <c r="V302" i="7"/>
  <c r="R302" i="7"/>
  <c r="O302" i="7"/>
  <c r="Z301" i="7"/>
  <c r="V301" i="7"/>
  <c r="R301" i="7"/>
  <c r="O301" i="7"/>
  <c r="Z300" i="7"/>
  <c r="V300" i="7"/>
  <c r="R300" i="7"/>
  <c r="O300" i="7"/>
  <c r="Z299" i="7"/>
  <c r="V299" i="7"/>
  <c r="R299" i="7"/>
  <c r="O299" i="7"/>
  <c r="Z298" i="7"/>
  <c r="V298" i="7"/>
  <c r="R298" i="7"/>
  <c r="O298" i="7"/>
  <c r="Z297" i="7"/>
  <c r="V297" i="7"/>
  <c r="R297" i="7"/>
  <c r="O297" i="7"/>
  <c r="Z296" i="7"/>
  <c r="V296" i="7"/>
  <c r="R296" i="7"/>
  <c r="O296" i="7"/>
  <c r="Z295" i="7"/>
  <c r="V295" i="7"/>
  <c r="R295" i="7"/>
  <c r="O295" i="7"/>
  <c r="Z294" i="7"/>
  <c r="V294" i="7"/>
  <c r="R294" i="7"/>
  <c r="O294" i="7"/>
  <c r="Z293" i="7"/>
  <c r="V293" i="7"/>
  <c r="R293" i="7"/>
  <c r="O293" i="7"/>
  <c r="Z292" i="7"/>
  <c r="V292" i="7"/>
  <c r="R292" i="7"/>
  <c r="O292" i="7"/>
  <c r="Z291" i="7"/>
  <c r="V291" i="7"/>
  <c r="R291" i="7"/>
  <c r="O291" i="7"/>
  <c r="Z290" i="7"/>
  <c r="V290" i="7"/>
  <c r="R290" i="7"/>
  <c r="O290" i="7"/>
  <c r="Z289" i="7"/>
  <c r="V289" i="7"/>
  <c r="R289" i="7"/>
  <c r="O289" i="7"/>
  <c r="Z288" i="7"/>
  <c r="V288" i="7"/>
  <c r="R288" i="7"/>
  <c r="O288" i="7"/>
  <c r="Z287" i="7"/>
  <c r="V287" i="7"/>
  <c r="R287" i="7"/>
  <c r="O287" i="7"/>
  <c r="Z286" i="7"/>
  <c r="V286" i="7"/>
  <c r="R286" i="7"/>
  <c r="O286" i="7"/>
  <c r="Z285" i="7"/>
  <c r="V285" i="7"/>
  <c r="R285" i="7"/>
  <c r="O285" i="7"/>
  <c r="Z284" i="7"/>
  <c r="V284" i="7"/>
  <c r="R284" i="7"/>
  <c r="O284" i="7"/>
  <c r="Z283" i="7"/>
  <c r="V283" i="7"/>
  <c r="R283" i="7"/>
  <c r="O283" i="7"/>
  <c r="Z282" i="7"/>
  <c r="V282" i="7"/>
  <c r="R282" i="7"/>
  <c r="O282" i="7"/>
  <c r="Z281" i="7"/>
  <c r="V281" i="7"/>
  <c r="R281" i="7"/>
  <c r="O281" i="7"/>
  <c r="Z280" i="7"/>
  <c r="V280" i="7"/>
  <c r="R280" i="7"/>
  <c r="O280" i="7"/>
  <c r="Z279" i="7"/>
  <c r="V279" i="7"/>
  <c r="R279" i="7"/>
  <c r="O279" i="7"/>
  <c r="Z278" i="7"/>
  <c r="V278" i="7"/>
  <c r="R278" i="7"/>
  <c r="O278" i="7"/>
  <c r="Z277" i="7"/>
  <c r="V277" i="7"/>
  <c r="R277" i="7"/>
  <c r="O277" i="7"/>
  <c r="Z276" i="7"/>
  <c r="V276" i="7"/>
  <c r="R276" i="7"/>
  <c r="O276" i="7"/>
  <c r="Z275" i="7"/>
  <c r="V275" i="7"/>
  <c r="R275" i="7"/>
  <c r="O275" i="7"/>
  <c r="Z274" i="7"/>
  <c r="V274" i="7"/>
  <c r="R274" i="7"/>
  <c r="O274" i="7"/>
  <c r="Z273" i="7"/>
  <c r="V273" i="7"/>
  <c r="R273" i="7"/>
  <c r="O273" i="7"/>
  <c r="Z272" i="7"/>
  <c r="V272" i="7"/>
  <c r="R272" i="7"/>
  <c r="O272" i="7"/>
  <c r="Z271" i="7"/>
  <c r="V271" i="7"/>
  <c r="R271" i="7"/>
  <c r="O271" i="7"/>
  <c r="Z270" i="7"/>
  <c r="V270" i="7"/>
  <c r="R270" i="7"/>
  <c r="O270" i="7"/>
  <c r="Z269" i="7"/>
  <c r="V269" i="7"/>
  <c r="R269" i="7"/>
  <c r="O269" i="7"/>
  <c r="Z268" i="7"/>
  <c r="V268" i="7"/>
  <c r="R268" i="7"/>
  <c r="O268" i="7"/>
  <c r="Z267" i="7"/>
  <c r="V267" i="7"/>
  <c r="R267" i="7"/>
  <c r="O267" i="7"/>
  <c r="Z266" i="7"/>
  <c r="V266" i="7"/>
  <c r="R266" i="7"/>
  <c r="O266" i="7"/>
  <c r="Z265" i="7"/>
  <c r="V265" i="7"/>
  <c r="R265" i="7"/>
  <c r="O265" i="7"/>
  <c r="Z264" i="7"/>
  <c r="V264" i="7"/>
  <c r="R264" i="7"/>
  <c r="O264" i="7"/>
  <c r="Z263" i="7"/>
  <c r="V263" i="7"/>
  <c r="R263" i="7"/>
  <c r="O263" i="7"/>
  <c r="Z262" i="7"/>
  <c r="V262" i="7"/>
  <c r="R262" i="7"/>
  <c r="O262" i="7"/>
  <c r="Z261" i="7"/>
  <c r="V261" i="7"/>
  <c r="R261" i="7"/>
  <c r="O261" i="7"/>
  <c r="Z260" i="7"/>
  <c r="V260" i="7"/>
  <c r="R260" i="7"/>
  <c r="O260" i="7"/>
  <c r="Z259" i="7"/>
  <c r="V259" i="7"/>
  <c r="R259" i="7"/>
  <c r="O259" i="7"/>
  <c r="Z258" i="7"/>
  <c r="V258" i="7"/>
  <c r="R258" i="7"/>
  <c r="O258" i="7"/>
  <c r="Z257" i="7"/>
  <c r="V257" i="7"/>
  <c r="R257" i="7"/>
  <c r="O257" i="7"/>
  <c r="Z256" i="7"/>
  <c r="V256" i="7"/>
  <c r="R256" i="7"/>
  <c r="O256" i="7"/>
  <c r="Z255" i="7"/>
  <c r="V255" i="7"/>
  <c r="R255" i="7"/>
  <c r="O255" i="7"/>
  <c r="Z254" i="7"/>
  <c r="V254" i="7"/>
  <c r="R254" i="7"/>
  <c r="O254" i="7"/>
  <c r="Z253" i="7"/>
  <c r="V253" i="7"/>
  <c r="R253" i="7"/>
  <c r="O253" i="7"/>
  <c r="Z252" i="7"/>
  <c r="V252" i="7"/>
  <c r="R252" i="7"/>
  <c r="O252" i="7"/>
  <c r="Z251" i="7"/>
  <c r="V251" i="7"/>
  <c r="R251" i="7"/>
  <c r="O251" i="7"/>
  <c r="Z250" i="7"/>
  <c r="V250" i="7"/>
  <c r="R250" i="7"/>
  <c r="O250" i="7"/>
  <c r="Z249" i="7"/>
  <c r="V249" i="7"/>
  <c r="R249" i="7"/>
  <c r="O249" i="7"/>
  <c r="Z248" i="7"/>
  <c r="V248" i="7"/>
  <c r="R248" i="7"/>
  <c r="O248" i="7"/>
  <c r="Z247" i="7"/>
  <c r="V247" i="7"/>
  <c r="R247" i="7"/>
  <c r="O247" i="7"/>
  <c r="Z246" i="7"/>
  <c r="V246" i="7"/>
  <c r="R246" i="7"/>
  <c r="O246" i="7"/>
  <c r="Z245" i="7"/>
  <c r="V245" i="7"/>
  <c r="R245" i="7"/>
  <c r="O245" i="7"/>
  <c r="Z244" i="7"/>
  <c r="V244" i="7"/>
  <c r="R244" i="7"/>
  <c r="O244" i="7"/>
  <c r="Z243" i="7"/>
  <c r="V243" i="7"/>
  <c r="R243" i="7"/>
  <c r="O243" i="7"/>
  <c r="Z242" i="7"/>
  <c r="V242" i="7"/>
  <c r="R242" i="7"/>
  <c r="O242" i="7"/>
  <c r="Z241" i="7"/>
  <c r="V241" i="7"/>
  <c r="R241" i="7"/>
  <c r="O241" i="7"/>
  <c r="Z240" i="7"/>
  <c r="V240" i="7"/>
  <c r="R240" i="7"/>
  <c r="O240" i="7"/>
  <c r="Z239" i="7"/>
  <c r="V239" i="7"/>
  <c r="R239" i="7"/>
  <c r="O239" i="7"/>
  <c r="Z238" i="7"/>
  <c r="V238" i="7"/>
  <c r="R238" i="7"/>
  <c r="O238" i="7"/>
  <c r="Z237" i="7"/>
  <c r="V237" i="7"/>
  <c r="R237" i="7"/>
  <c r="O237" i="7"/>
  <c r="Z236" i="7"/>
  <c r="V236" i="7"/>
  <c r="R236" i="7"/>
  <c r="O236" i="7"/>
  <c r="Z235" i="7"/>
  <c r="V235" i="7"/>
  <c r="R235" i="7"/>
  <c r="O235" i="7"/>
  <c r="Z234" i="7"/>
  <c r="V234" i="7"/>
  <c r="R234" i="7"/>
  <c r="O234" i="7"/>
  <c r="Z233" i="7"/>
  <c r="V233" i="7"/>
  <c r="R233" i="7"/>
  <c r="O233" i="7"/>
  <c r="Z232" i="7"/>
  <c r="V232" i="7"/>
  <c r="R232" i="7"/>
  <c r="O232" i="7"/>
  <c r="Z231" i="7"/>
  <c r="V231" i="7"/>
  <c r="R231" i="7"/>
  <c r="O231" i="7"/>
  <c r="Z230" i="7"/>
  <c r="V230" i="7"/>
  <c r="R230" i="7"/>
  <c r="O230" i="7"/>
  <c r="Z229" i="7"/>
  <c r="V229" i="7"/>
  <c r="R229" i="7"/>
  <c r="O229" i="7"/>
  <c r="Z228" i="7"/>
  <c r="V228" i="7"/>
  <c r="R228" i="7"/>
  <c r="O228" i="7"/>
  <c r="Z227" i="7"/>
  <c r="V227" i="7"/>
  <c r="R227" i="7"/>
  <c r="O227" i="7"/>
  <c r="Z226" i="7"/>
  <c r="V226" i="7"/>
  <c r="R226" i="7"/>
  <c r="O226" i="7"/>
  <c r="Z225" i="7"/>
  <c r="V225" i="7"/>
  <c r="R225" i="7"/>
  <c r="O225" i="7"/>
  <c r="Z224" i="7"/>
  <c r="V224" i="7"/>
  <c r="R224" i="7"/>
  <c r="O224" i="7"/>
  <c r="Z223" i="7"/>
  <c r="V223" i="7"/>
  <c r="R223" i="7"/>
  <c r="O223" i="7"/>
  <c r="Z222" i="7"/>
  <c r="V222" i="7"/>
  <c r="R222" i="7"/>
  <c r="O222" i="7"/>
  <c r="Z221" i="7"/>
  <c r="V221" i="7"/>
  <c r="R221" i="7"/>
  <c r="O221" i="7"/>
  <c r="Z220" i="7"/>
  <c r="V220" i="7"/>
  <c r="R220" i="7"/>
  <c r="O220" i="7"/>
  <c r="Z219" i="7"/>
  <c r="V219" i="7"/>
  <c r="R219" i="7"/>
  <c r="O219" i="7"/>
  <c r="Z218" i="7"/>
  <c r="V218" i="7"/>
  <c r="R218" i="7"/>
  <c r="O218" i="7"/>
  <c r="Z217" i="7"/>
  <c r="V217" i="7"/>
  <c r="R217" i="7"/>
  <c r="O217" i="7"/>
  <c r="Z216" i="7"/>
  <c r="V216" i="7"/>
  <c r="R216" i="7"/>
  <c r="O216" i="7"/>
  <c r="Z215" i="7"/>
  <c r="V215" i="7"/>
  <c r="R215" i="7"/>
  <c r="O215" i="7"/>
  <c r="Z214" i="7"/>
  <c r="V214" i="7"/>
  <c r="R214" i="7"/>
  <c r="O214" i="7"/>
  <c r="Z213" i="7"/>
  <c r="V213" i="7"/>
  <c r="R213" i="7"/>
  <c r="O213" i="7"/>
  <c r="Z212" i="7"/>
  <c r="V212" i="7"/>
  <c r="R212" i="7"/>
  <c r="O212" i="7"/>
  <c r="Z211" i="7"/>
  <c r="V211" i="7"/>
  <c r="R211" i="7"/>
  <c r="O211" i="7"/>
  <c r="Z210" i="7"/>
  <c r="V210" i="7"/>
  <c r="R210" i="7"/>
  <c r="O210" i="7"/>
  <c r="Z209" i="7"/>
  <c r="V209" i="7"/>
  <c r="R209" i="7"/>
  <c r="O209" i="7"/>
  <c r="Z208" i="7"/>
  <c r="V208" i="7"/>
  <c r="R208" i="7"/>
  <c r="O208" i="7"/>
  <c r="Z207" i="7"/>
  <c r="V207" i="7"/>
  <c r="R207" i="7"/>
  <c r="O207" i="7"/>
  <c r="Z206" i="7"/>
  <c r="V206" i="7"/>
  <c r="R206" i="7"/>
  <c r="O206" i="7"/>
  <c r="Z205" i="7"/>
  <c r="V205" i="7"/>
  <c r="R205" i="7"/>
  <c r="O205" i="7"/>
  <c r="Z204" i="7"/>
  <c r="V204" i="7"/>
  <c r="R204" i="7"/>
  <c r="O204" i="7"/>
  <c r="Z203" i="7"/>
  <c r="V203" i="7"/>
  <c r="R203" i="7"/>
  <c r="O203" i="7"/>
  <c r="Z202" i="7"/>
  <c r="V202" i="7"/>
  <c r="R202" i="7"/>
  <c r="O202" i="7"/>
  <c r="Z201" i="7"/>
  <c r="V201" i="7"/>
  <c r="R201" i="7"/>
  <c r="O201" i="7"/>
  <c r="Z200" i="7"/>
  <c r="V200" i="7"/>
  <c r="R200" i="7"/>
  <c r="O200" i="7"/>
  <c r="Z199" i="7"/>
  <c r="V199" i="7"/>
  <c r="R199" i="7"/>
  <c r="O199" i="7"/>
  <c r="Z198" i="7"/>
  <c r="V198" i="7"/>
  <c r="R198" i="7"/>
  <c r="O198" i="7"/>
  <c r="Z197" i="7"/>
  <c r="V197" i="7"/>
  <c r="R197" i="7"/>
  <c r="O197" i="7"/>
  <c r="Z196" i="7"/>
  <c r="V196" i="7"/>
  <c r="R196" i="7"/>
  <c r="O196" i="7"/>
  <c r="Z195" i="7"/>
  <c r="V195" i="7"/>
  <c r="R195" i="7"/>
  <c r="O195" i="7"/>
  <c r="Z194" i="7"/>
  <c r="V194" i="7"/>
  <c r="R194" i="7"/>
  <c r="O194" i="7"/>
  <c r="Z193" i="7"/>
  <c r="V193" i="7"/>
  <c r="R193" i="7"/>
  <c r="O193" i="7"/>
  <c r="Z192" i="7"/>
  <c r="V192" i="7"/>
  <c r="R192" i="7"/>
  <c r="O192" i="7"/>
  <c r="Z191" i="7"/>
  <c r="V191" i="7"/>
  <c r="R191" i="7"/>
  <c r="O191" i="7"/>
  <c r="Z190" i="7"/>
  <c r="V190" i="7"/>
  <c r="R190" i="7"/>
  <c r="O190" i="7"/>
  <c r="Z189" i="7"/>
  <c r="V189" i="7"/>
  <c r="R189" i="7"/>
  <c r="O189" i="7"/>
  <c r="Z188" i="7"/>
  <c r="V188" i="7"/>
  <c r="R188" i="7"/>
  <c r="O188" i="7"/>
  <c r="Z187" i="7"/>
  <c r="V187" i="7"/>
  <c r="R187" i="7"/>
  <c r="O187" i="7"/>
  <c r="Z186" i="7"/>
  <c r="V186" i="7"/>
  <c r="R186" i="7"/>
  <c r="O186" i="7"/>
  <c r="Z185" i="7"/>
  <c r="V185" i="7"/>
  <c r="R185" i="7"/>
  <c r="O185" i="7"/>
  <c r="Z184" i="7"/>
  <c r="V184" i="7"/>
  <c r="R184" i="7"/>
  <c r="O184" i="7"/>
  <c r="Z183" i="7"/>
  <c r="V183" i="7"/>
  <c r="R183" i="7"/>
  <c r="O183" i="7"/>
  <c r="Z182" i="7"/>
  <c r="V182" i="7"/>
  <c r="R182" i="7"/>
  <c r="O182" i="7"/>
  <c r="Z181" i="7"/>
  <c r="V181" i="7"/>
  <c r="R181" i="7"/>
  <c r="O181" i="7"/>
  <c r="Z180" i="7"/>
  <c r="V180" i="7"/>
  <c r="R180" i="7"/>
  <c r="O180" i="7"/>
  <c r="Z179" i="7"/>
  <c r="V179" i="7"/>
  <c r="R179" i="7"/>
  <c r="O179" i="7"/>
  <c r="Z178" i="7"/>
  <c r="V178" i="7"/>
  <c r="R178" i="7"/>
  <c r="O178" i="7"/>
  <c r="Z177" i="7"/>
  <c r="V177" i="7"/>
  <c r="R177" i="7"/>
  <c r="O177" i="7"/>
  <c r="Z176" i="7"/>
  <c r="V176" i="7"/>
  <c r="R176" i="7"/>
  <c r="O176" i="7"/>
  <c r="Z175" i="7"/>
  <c r="V175" i="7"/>
  <c r="R175" i="7"/>
  <c r="O175" i="7"/>
  <c r="Z174" i="7"/>
  <c r="V174" i="7"/>
  <c r="R174" i="7"/>
  <c r="O174" i="7"/>
  <c r="Z173" i="7"/>
  <c r="V173" i="7"/>
  <c r="R173" i="7"/>
  <c r="O173" i="7"/>
  <c r="Z172" i="7"/>
  <c r="V172" i="7"/>
  <c r="R172" i="7"/>
  <c r="O172" i="7"/>
  <c r="Z171" i="7"/>
  <c r="V171" i="7"/>
  <c r="R171" i="7"/>
  <c r="O171" i="7"/>
  <c r="Z170" i="7"/>
  <c r="V170" i="7"/>
  <c r="R170" i="7"/>
  <c r="O170" i="7"/>
  <c r="Z169" i="7"/>
  <c r="V169" i="7"/>
  <c r="R169" i="7"/>
  <c r="O169" i="7"/>
  <c r="Z168" i="7"/>
  <c r="V168" i="7"/>
  <c r="R168" i="7"/>
  <c r="O168" i="7"/>
  <c r="Z167" i="7"/>
  <c r="V167" i="7"/>
  <c r="R167" i="7"/>
  <c r="O167" i="7"/>
  <c r="Z166" i="7"/>
  <c r="V166" i="7"/>
  <c r="R166" i="7"/>
  <c r="O166" i="7"/>
  <c r="Z165" i="7"/>
  <c r="V165" i="7"/>
  <c r="R165" i="7"/>
  <c r="O165" i="7"/>
  <c r="Z164" i="7"/>
  <c r="V164" i="7"/>
  <c r="R164" i="7"/>
  <c r="O164" i="7"/>
  <c r="Z163" i="7"/>
  <c r="V163" i="7"/>
  <c r="R163" i="7"/>
  <c r="O163" i="7"/>
  <c r="Z162" i="7"/>
  <c r="V162" i="7"/>
  <c r="R162" i="7"/>
  <c r="O162" i="7"/>
  <c r="Z161" i="7"/>
  <c r="V161" i="7"/>
  <c r="R161" i="7"/>
  <c r="O161" i="7"/>
  <c r="Z160" i="7"/>
  <c r="V160" i="7"/>
  <c r="R160" i="7"/>
  <c r="O160" i="7"/>
  <c r="Z159" i="7"/>
  <c r="V159" i="7"/>
  <c r="R159" i="7"/>
  <c r="O159" i="7"/>
  <c r="Z158" i="7"/>
  <c r="V158" i="7"/>
  <c r="R158" i="7"/>
  <c r="O158" i="7"/>
  <c r="Z157" i="7"/>
  <c r="V157" i="7"/>
  <c r="R157" i="7"/>
  <c r="O157" i="7"/>
  <c r="Z156" i="7"/>
  <c r="V156" i="7"/>
  <c r="R156" i="7"/>
  <c r="O156" i="7"/>
  <c r="Z155" i="7"/>
  <c r="V155" i="7"/>
  <c r="R155" i="7"/>
  <c r="O155" i="7"/>
  <c r="Z154" i="7"/>
  <c r="V154" i="7"/>
  <c r="R154" i="7"/>
  <c r="O154" i="7"/>
  <c r="Z153" i="7"/>
  <c r="V153" i="7"/>
  <c r="R153" i="7"/>
  <c r="O153" i="7"/>
  <c r="Z152" i="7"/>
  <c r="V152" i="7"/>
  <c r="R152" i="7"/>
  <c r="O152" i="7"/>
  <c r="Z151" i="7"/>
  <c r="V151" i="7"/>
  <c r="R151" i="7"/>
  <c r="O151" i="7"/>
  <c r="Z150" i="7"/>
  <c r="V150" i="7"/>
  <c r="R150" i="7"/>
  <c r="O150" i="7"/>
  <c r="Z149" i="7"/>
  <c r="V149" i="7"/>
  <c r="R149" i="7"/>
  <c r="O149" i="7"/>
  <c r="Z148" i="7"/>
  <c r="V148" i="7"/>
  <c r="R148" i="7"/>
  <c r="O148" i="7"/>
  <c r="Z147" i="7"/>
  <c r="V147" i="7"/>
  <c r="R147" i="7"/>
  <c r="O147" i="7"/>
  <c r="Z146" i="7"/>
  <c r="V146" i="7"/>
  <c r="R146" i="7"/>
  <c r="O146" i="7"/>
  <c r="Z145" i="7"/>
  <c r="V145" i="7"/>
  <c r="R145" i="7"/>
  <c r="O145" i="7"/>
  <c r="Z144" i="7"/>
  <c r="V144" i="7"/>
  <c r="R144" i="7"/>
  <c r="O144" i="7"/>
  <c r="Z143" i="7"/>
  <c r="V143" i="7"/>
  <c r="R143" i="7"/>
  <c r="O143" i="7"/>
  <c r="Z142" i="7"/>
  <c r="V142" i="7"/>
  <c r="R142" i="7"/>
  <c r="O142" i="7"/>
  <c r="Z141" i="7"/>
  <c r="V141" i="7"/>
  <c r="R141" i="7"/>
  <c r="O141" i="7"/>
  <c r="Z140" i="7"/>
  <c r="V140" i="7"/>
  <c r="R140" i="7"/>
  <c r="O140" i="7"/>
  <c r="Z139" i="7"/>
  <c r="V139" i="7"/>
  <c r="R139" i="7"/>
  <c r="O139" i="7"/>
  <c r="Z138" i="7"/>
  <c r="V138" i="7"/>
  <c r="R138" i="7"/>
  <c r="O138" i="7"/>
  <c r="Z137" i="7"/>
  <c r="V137" i="7"/>
  <c r="R137" i="7"/>
  <c r="O137" i="7"/>
  <c r="Z136" i="7"/>
  <c r="V136" i="7"/>
  <c r="R136" i="7"/>
  <c r="O136" i="7"/>
  <c r="Z135" i="7"/>
  <c r="V135" i="7"/>
  <c r="R135" i="7"/>
  <c r="O135" i="7"/>
  <c r="Z134" i="7"/>
  <c r="V134" i="7"/>
  <c r="R134" i="7"/>
  <c r="O134" i="7"/>
  <c r="Z133" i="7"/>
  <c r="V133" i="7"/>
  <c r="R133" i="7"/>
  <c r="O133" i="7"/>
  <c r="Z132" i="7"/>
  <c r="V132" i="7"/>
  <c r="R132" i="7"/>
  <c r="O132" i="7"/>
  <c r="Z131" i="7"/>
  <c r="V131" i="7"/>
  <c r="R131" i="7"/>
  <c r="O131" i="7"/>
  <c r="Z130" i="7"/>
  <c r="V130" i="7"/>
  <c r="R130" i="7"/>
  <c r="O130" i="7"/>
  <c r="Z129" i="7"/>
  <c r="V129" i="7"/>
  <c r="R129" i="7"/>
  <c r="O129" i="7"/>
  <c r="Z128" i="7"/>
  <c r="V128" i="7"/>
  <c r="R128" i="7"/>
  <c r="O128" i="7"/>
  <c r="Z127" i="7"/>
  <c r="V127" i="7"/>
  <c r="R127" i="7"/>
  <c r="O127" i="7"/>
  <c r="Z126" i="7"/>
  <c r="V126" i="7"/>
  <c r="R126" i="7"/>
  <c r="O126" i="7"/>
  <c r="Z125" i="7"/>
  <c r="V125" i="7"/>
  <c r="R125" i="7"/>
  <c r="O125" i="7"/>
  <c r="Z124" i="7"/>
  <c r="V124" i="7"/>
  <c r="R124" i="7"/>
  <c r="O124" i="7"/>
  <c r="Z123" i="7"/>
  <c r="V123" i="7"/>
  <c r="R123" i="7"/>
  <c r="O123" i="7"/>
  <c r="Z122" i="7"/>
  <c r="V122" i="7"/>
  <c r="R122" i="7"/>
  <c r="O122" i="7"/>
  <c r="Z121" i="7"/>
  <c r="V121" i="7"/>
  <c r="R121" i="7"/>
  <c r="O121" i="7"/>
  <c r="Z120" i="7"/>
  <c r="V120" i="7"/>
  <c r="R120" i="7"/>
  <c r="O120" i="7"/>
  <c r="Z119" i="7"/>
  <c r="V119" i="7"/>
  <c r="R119" i="7"/>
  <c r="O119" i="7"/>
  <c r="Z118" i="7"/>
  <c r="V118" i="7"/>
  <c r="R118" i="7"/>
  <c r="O118" i="7"/>
  <c r="Z117" i="7"/>
  <c r="V117" i="7"/>
  <c r="R117" i="7"/>
  <c r="O117" i="7"/>
  <c r="Z116" i="7"/>
  <c r="V116" i="7"/>
  <c r="R116" i="7"/>
  <c r="O116" i="7"/>
  <c r="Z115" i="7"/>
  <c r="V115" i="7"/>
  <c r="R115" i="7"/>
  <c r="O115" i="7"/>
  <c r="Z114" i="7"/>
  <c r="V114" i="7"/>
  <c r="R114" i="7"/>
  <c r="O114" i="7"/>
  <c r="Z113" i="7"/>
  <c r="V113" i="7"/>
  <c r="R113" i="7"/>
  <c r="O113" i="7"/>
  <c r="Z112" i="7"/>
  <c r="V112" i="7"/>
  <c r="R112" i="7"/>
  <c r="O112" i="7"/>
  <c r="Z111" i="7"/>
  <c r="V111" i="7"/>
  <c r="R111" i="7"/>
  <c r="O111" i="7"/>
  <c r="Z110" i="7"/>
  <c r="V110" i="7"/>
  <c r="R110" i="7"/>
  <c r="O110" i="7"/>
  <c r="Z109" i="7"/>
  <c r="V109" i="7"/>
  <c r="R109" i="7"/>
  <c r="O109" i="7"/>
  <c r="Z108" i="7"/>
  <c r="V108" i="7"/>
  <c r="R108" i="7"/>
  <c r="O108" i="7"/>
  <c r="Z107" i="7"/>
  <c r="V107" i="7"/>
  <c r="R107" i="7"/>
  <c r="O107" i="7"/>
  <c r="Z106" i="7"/>
  <c r="V106" i="7"/>
  <c r="R106" i="7"/>
  <c r="O106" i="7"/>
  <c r="Z105" i="7"/>
  <c r="V105" i="7"/>
  <c r="R105" i="7"/>
  <c r="O105" i="7"/>
  <c r="Z104" i="7"/>
  <c r="V104" i="7"/>
  <c r="R104" i="7"/>
  <c r="O104" i="7"/>
  <c r="Z103" i="7"/>
  <c r="V103" i="7"/>
  <c r="R103" i="7"/>
  <c r="O103" i="7"/>
  <c r="Z102" i="7"/>
  <c r="V102" i="7"/>
  <c r="R102" i="7"/>
  <c r="O102" i="7"/>
  <c r="Z101" i="7"/>
  <c r="V101" i="7"/>
  <c r="R101" i="7"/>
  <c r="O101" i="7"/>
  <c r="Z100" i="7"/>
  <c r="V100" i="7"/>
  <c r="R100" i="7"/>
  <c r="O100" i="7"/>
  <c r="Z99" i="7"/>
  <c r="V99" i="7"/>
  <c r="R99" i="7"/>
  <c r="O99" i="7"/>
  <c r="Z98" i="7"/>
  <c r="V98" i="7"/>
  <c r="R98" i="7"/>
  <c r="O98" i="7"/>
  <c r="Z97" i="7"/>
  <c r="V97" i="7"/>
  <c r="R97" i="7"/>
  <c r="O97" i="7"/>
  <c r="Z96" i="7"/>
  <c r="V96" i="7"/>
  <c r="R96" i="7"/>
  <c r="O96" i="7"/>
  <c r="Z95" i="7"/>
  <c r="V95" i="7"/>
  <c r="R95" i="7"/>
  <c r="O95" i="7"/>
  <c r="Z94" i="7"/>
  <c r="V94" i="7"/>
  <c r="R94" i="7"/>
  <c r="O94" i="7"/>
  <c r="Z93" i="7"/>
  <c r="V93" i="7"/>
  <c r="R93" i="7"/>
  <c r="O93" i="7"/>
  <c r="Z92" i="7"/>
  <c r="V92" i="7"/>
  <c r="R92" i="7"/>
  <c r="O92" i="7"/>
  <c r="Z91" i="7"/>
  <c r="V91" i="7"/>
  <c r="R91" i="7"/>
  <c r="O91" i="7"/>
  <c r="Z90" i="7"/>
  <c r="V90" i="7"/>
  <c r="R90" i="7"/>
  <c r="O90" i="7"/>
  <c r="Z89" i="7"/>
  <c r="V89" i="7"/>
  <c r="R89" i="7"/>
  <c r="O89" i="7"/>
  <c r="Z88" i="7"/>
  <c r="V88" i="7"/>
  <c r="R88" i="7"/>
  <c r="O88" i="7"/>
  <c r="Z87" i="7"/>
  <c r="V87" i="7"/>
  <c r="R87" i="7"/>
  <c r="O87" i="7"/>
  <c r="Z86" i="7"/>
  <c r="V86" i="7"/>
  <c r="R86" i="7"/>
  <c r="O86" i="7"/>
  <c r="Z85" i="7"/>
  <c r="V85" i="7"/>
  <c r="R85" i="7"/>
  <c r="O85" i="7"/>
  <c r="Z84" i="7"/>
  <c r="V84" i="7"/>
  <c r="R84" i="7"/>
  <c r="O84" i="7"/>
  <c r="Z83" i="7"/>
  <c r="V83" i="7"/>
  <c r="R83" i="7"/>
  <c r="O83" i="7"/>
  <c r="Z82" i="7"/>
  <c r="V82" i="7"/>
  <c r="R82" i="7"/>
  <c r="O82" i="7"/>
  <c r="Z81" i="7"/>
  <c r="V81" i="7"/>
  <c r="R81" i="7"/>
  <c r="O81" i="7"/>
  <c r="Z80" i="7"/>
  <c r="V80" i="7"/>
  <c r="R80" i="7"/>
  <c r="O80" i="7"/>
  <c r="Z79" i="7"/>
  <c r="V79" i="7"/>
  <c r="R79" i="7"/>
  <c r="O79" i="7"/>
  <c r="Z78" i="7"/>
  <c r="V78" i="7"/>
  <c r="R78" i="7"/>
  <c r="O78" i="7"/>
  <c r="Z77" i="7"/>
  <c r="V77" i="7"/>
  <c r="R77" i="7"/>
  <c r="O77" i="7"/>
  <c r="Z76" i="7"/>
  <c r="V76" i="7"/>
  <c r="R76" i="7"/>
  <c r="O76" i="7"/>
  <c r="Z75" i="7"/>
  <c r="V75" i="7"/>
  <c r="R75" i="7"/>
  <c r="O75" i="7"/>
  <c r="Z74" i="7"/>
  <c r="V74" i="7"/>
  <c r="R74" i="7"/>
  <c r="O74" i="7"/>
  <c r="Z73" i="7"/>
  <c r="V73" i="7"/>
  <c r="R73" i="7"/>
  <c r="O73" i="7"/>
  <c r="Z72" i="7"/>
  <c r="V72" i="7"/>
  <c r="R72" i="7"/>
  <c r="O72" i="7"/>
  <c r="Z71" i="7"/>
  <c r="V71" i="7"/>
  <c r="R71" i="7"/>
  <c r="O71" i="7"/>
  <c r="Z70" i="7"/>
  <c r="V70" i="7"/>
  <c r="R70" i="7"/>
  <c r="O70" i="7"/>
  <c r="Z69" i="7"/>
  <c r="V69" i="7"/>
  <c r="R69" i="7"/>
  <c r="O69" i="7"/>
  <c r="Z68" i="7"/>
  <c r="V68" i="7"/>
  <c r="R68" i="7"/>
  <c r="O68" i="7"/>
  <c r="Z67" i="7"/>
  <c r="V67" i="7"/>
  <c r="R67" i="7"/>
  <c r="O67" i="7"/>
  <c r="Z66" i="7"/>
  <c r="V66" i="7"/>
  <c r="R66" i="7"/>
  <c r="O66" i="7"/>
  <c r="Z65" i="7"/>
  <c r="V65" i="7"/>
  <c r="R65" i="7"/>
  <c r="O65" i="7"/>
  <c r="Z64" i="7"/>
  <c r="V64" i="7"/>
  <c r="R64" i="7"/>
  <c r="O64" i="7"/>
  <c r="Z63" i="7"/>
  <c r="V63" i="7"/>
  <c r="R63" i="7"/>
  <c r="O63" i="7"/>
  <c r="Z62" i="7"/>
  <c r="V62" i="7"/>
  <c r="R62" i="7"/>
  <c r="O62" i="7"/>
  <c r="Z61" i="7"/>
  <c r="V61" i="7"/>
  <c r="R61" i="7"/>
  <c r="O61" i="7"/>
  <c r="Z60" i="7"/>
  <c r="V60" i="7"/>
  <c r="R60" i="7"/>
  <c r="O60" i="7"/>
  <c r="Z59" i="7"/>
  <c r="V59" i="7"/>
  <c r="R59" i="7"/>
  <c r="O59" i="7"/>
  <c r="Z58" i="7"/>
  <c r="V58" i="7"/>
  <c r="R58" i="7"/>
  <c r="O58" i="7"/>
  <c r="Z57" i="7"/>
  <c r="V57" i="7"/>
  <c r="R57" i="7"/>
  <c r="O57" i="7"/>
  <c r="Z56" i="7"/>
  <c r="V56" i="7"/>
  <c r="R56" i="7"/>
  <c r="O56" i="7"/>
  <c r="Z55" i="7"/>
  <c r="V55" i="7"/>
  <c r="R55" i="7"/>
  <c r="O55" i="7"/>
  <c r="Z54" i="7"/>
  <c r="V54" i="7"/>
  <c r="R54" i="7"/>
  <c r="O54" i="7"/>
  <c r="Z53" i="7"/>
  <c r="V53" i="7"/>
  <c r="R53" i="7"/>
  <c r="O53" i="7"/>
  <c r="Z52" i="7"/>
  <c r="V52" i="7"/>
  <c r="R52" i="7"/>
  <c r="O52" i="7"/>
  <c r="Z51" i="7"/>
  <c r="V51" i="7"/>
  <c r="R51" i="7"/>
  <c r="O51" i="7"/>
  <c r="Z50" i="7"/>
  <c r="V50" i="7"/>
  <c r="R50" i="7"/>
  <c r="O50" i="7"/>
  <c r="Z49" i="7"/>
  <c r="V49" i="7"/>
  <c r="R49" i="7"/>
  <c r="O49" i="7"/>
  <c r="Z48" i="7"/>
  <c r="V48" i="7"/>
  <c r="R48" i="7"/>
  <c r="O48" i="7"/>
  <c r="Z47" i="7"/>
  <c r="V47" i="7"/>
  <c r="R47" i="7"/>
  <c r="O47" i="7"/>
  <c r="Z46" i="7"/>
  <c r="V46" i="7"/>
  <c r="R46" i="7"/>
  <c r="O46" i="7"/>
  <c r="Z45" i="7"/>
  <c r="V45" i="7"/>
  <c r="R45" i="7"/>
  <c r="O45" i="7"/>
  <c r="Z44" i="7"/>
  <c r="V44" i="7"/>
  <c r="R44" i="7"/>
  <c r="O44" i="7"/>
  <c r="Z43" i="7"/>
  <c r="V43" i="7"/>
  <c r="R43" i="7"/>
  <c r="O43" i="7"/>
  <c r="Z42" i="7"/>
  <c r="V42" i="7"/>
  <c r="R42" i="7"/>
  <c r="O42" i="7"/>
  <c r="Z41" i="7"/>
  <c r="V41" i="7"/>
  <c r="R41" i="7"/>
  <c r="O41" i="7"/>
  <c r="Z40" i="7"/>
  <c r="V40" i="7"/>
  <c r="R40" i="7"/>
  <c r="O40" i="7"/>
  <c r="Z39" i="7"/>
  <c r="V39" i="7"/>
  <c r="R39" i="7"/>
  <c r="O39" i="7"/>
  <c r="Z38" i="7"/>
  <c r="V38" i="7"/>
  <c r="R38" i="7"/>
  <c r="O38" i="7"/>
  <c r="Z37" i="7"/>
  <c r="V37" i="7"/>
  <c r="R37" i="7"/>
  <c r="O37" i="7"/>
  <c r="Z36" i="7"/>
  <c r="V36" i="7"/>
  <c r="R36" i="7"/>
  <c r="O36" i="7"/>
  <c r="Z35" i="7"/>
  <c r="V35" i="7"/>
  <c r="R35" i="7"/>
  <c r="O35" i="7"/>
  <c r="Z34" i="7"/>
  <c r="V34" i="7"/>
  <c r="R34" i="7"/>
  <c r="O34" i="7"/>
  <c r="Z33" i="7"/>
  <c r="V33" i="7"/>
  <c r="R33" i="7"/>
  <c r="O33" i="7"/>
  <c r="Z32" i="7"/>
  <c r="V32" i="7"/>
  <c r="R32" i="7"/>
  <c r="O32" i="7"/>
  <c r="Z31" i="7"/>
  <c r="V31" i="7"/>
  <c r="R31" i="7"/>
  <c r="O31" i="7"/>
  <c r="Z30" i="7"/>
  <c r="V30" i="7"/>
  <c r="R30" i="7"/>
  <c r="O30" i="7"/>
  <c r="Z29" i="7"/>
  <c r="V29" i="7"/>
  <c r="R29" i="7"/>
  <c r="O29" i="7"/>
  <c r="Z28" i="7"/>
  <c r="V28" i="7"/>
  <c r="R28" i="7"/>
  <c r="O28" i="7"/>
  <c r="Z27" i="7"/>
  <c r="V27" i="7"/>
  <c r="R27" i="7"/>
  <c r="O27" i="7"/>
  <c r="Z26" i="7"/>
  <c r="V26" i="7"/>
  <c r="R26" i="7"/>
  <c r="O26" i="7"/>
  <c r="Z25" i="7"/>
  <c r="V25" i="7"/>
  <c r="R25" i="7"/>
  <c r="O25" i="7"/>
  <c r="Z24" i="7"/>
  <c r="V24" i="7"/>
  <c r="R24" i="7"/>
  <c r="O24" i="7"/>
  <c r="Z23" i="7"/>
  <c r="V23" i="7"/>
  <c r="R23" i="7"/>
  <c r="O23" i="7"/>
  <c r="Z22" i="7"/>
  <c r="V22" i="7"/>
  <c r="R22" i="7"/>
  <c r="O22" i="7"/>
  <c r="Z21" i="7"/>
  <c r="V21" i="7"/>
  <c r="R21" i="7"/>
  <c r="O21" i="7"/>
  <c r="Z20" i="7"/>
  <c r="V20" i="7"/>
  <c r="R20" i="7"/>
  <c r="O20" i="7"/>
  <c r="Z19" i="7"/>
  <c r="V19" i="7"/>
  <c r="R19" i="7"/>
  <c r="O19" i="7"/>
  <c r="Z18" i="7"/>
  <c r="V18" i="7"/>
  <c r="R18" i="7"/>
  <c r="O18" i="7"/>
  <c r="Z17" i="7"/>
  <c r="V17" i="7"/>
  <c r="R17" i="7"/>
  <c r="O17" i="7"/>
  <c r="Z16" i="7"/>
  <c r="V16" i="7"/>
  <c r="R16" i="7"/>
  <c r="O16" i="7"/>
  <c r="Z15" i="7"/>
  <c r="V15" i="7"/>
  <c r="R15" i="7"/>
  <c r="O15" i="7"/>
  <c r="Z14" i="7"/>
  <c r="V14" i="7"/>
  <c r="R14" i="7"/>
  <c r="O14" i="7"/>
  <c r="Z13" i="7"/>
  <c r="V13" i="7"/>
  <c r="R13" i="7"/>
  <c r="O13" i="7"/>
  <c r="Z12" i="7"/>
  <c r="V12" i="7"/>
  <c r="R12" i="7"/>
  <c r="O12" i="7"/>
  <c r="Z11" i="7"/>
  <c r="V11" i="7"/>
  <c r="R11" i="7"/>
  <c r="O11" i="7"/>
  <c r="Z10" i="7"/>
  <c r="V10" i="7"/>
  <c r="R10" i="7"/>
  <c r="O10" i="7"/>
  <c r="Z9" i="7"/>
  <c r="V9" i="7"/>
  <c r="R9" i="7"/>
  <c r="O9" i="7"/>
  <c r="Z8" i="7"/>
  <c r="V8" i="7"/>
  <c r="R8" i="7"/>
  <c r="O8" i="7"/>
  <c r="Z7" i="7"/>
  <c r="V7" i="7"/>
  <c r="R7" i="7"/>
  <c r="O7" i="7"/>
  <c r="Z6" i="7"/>
  <c r="V6" i="7"/>
  <c r="R6" i="7"/>
  <c r="O6" i="7"/>
  <c r="Z5" i="7"/>
  <c r="V5" i="7"/>
  <c r="R5" i="7"/>
  <c r="O5" i="7"/>
  <c r="Z4" i="7"/>
  <c r="V4" i="7"/>
  <c r="R4" i="7"/>
  <c r="O4" i="7"/>
  <c r="Z3" i="7"/>
  <c r="V3" i="7"/>
  <c r="R3" i="7"/>
  <c r="O3" i="7"/>
  <c r="Z2" i="7"/>
  <c r="V2" i="7"/>
  <c r="R2" i="7"/>
  <c r="O2" i="7"/>
  <c r="U36" i="6"/>
  <c r="U26" i="6"/>
  <c r="U25" i="6"/>
  <c r="U24" i="6"/>
  <c r="U23" i="6"/>
  <c r="U22" i="6"/>
  <c r="U21" i="6"/>
  <c r="U20" i="6"/>
  <c r="U19" i="6"/>
  <c r="U15" i="6"/>
  <c r="U14" i="6"/>
  <c r="U13" i="6"/>
  <c r="U11" i="6"/>
  <c r="U10" i="6"/>
  <c r="U8" i="6"/>
  <c r="U7" i="6"/>
  <c r="U6" i="6"/>
  <c r="W6" i="6" l="1"/>
  <c r="W11" i="6"/>
  <c r="W7" i="6"/>
  <c r="W10" i="6"/>
  <c r="W13" i="6"/>
  <c r="W14" i="6"/>
  <c r="W15" i="6"/>
  <c r="W8" i="6"/>
  <c r="S800" i="4" l="1"/>
  <c r="S402" i="4"/>
  <c r="S128" i="4"/>
  <c r="S487" i="4"/>
  <c r="S410" i="4"/>
  <c r="S892" i="4"/>
  <c r="S199" i="4"/>
  <c r="S174" i="4"/>
  <c r="S414" i="4"/>
  <c r="S401" i="4"/>
  <c r="S545" i="4"/>
  <c r="S307" i="4"/>
  <c r="S475" i="4"/>
  <c r="S593" i="4"/>
  <c r="S375" i="4"/>
  <c r="S100" i="4"/>
  <c r="S38" i="4"/>
  <c r="S546" i="4"/>
  <c r="S820" i="4"/>
  <c r="S658" i="4"/>
  <c r="S474" i="4"/>
  <c r="S296" i="4"/>
  <c r="S347" i="4"/>
  <c r="S532" i="4"/>
  <c r="S766" i="4"/>
  <c r="S11" i="4"/>
  <c r="S387" i="4"/>
  <c r="S687" i="4"/>
  <c r="S338" i="4"/>
  <c r="S275" i="4"/>
  <c r="S393" i="4"/>
  <c r="S395" i="4"/>
  <c r="S760" i="4"/>
  <c r="S726" i="4"/>
  <c r="S95" i="4"/>
  <c r="S880" i="4"/>
  <c r="S567" i="4"/>
  <c r="S434" i="4"/>
  <c r="S510" i="4"/>
  <c r="S631" i="4"/>
  <c r="S491" i="4"/>
  <c r="S929" i="4"/>
  <c r="S361" i="4"/>
  <c r="S519" i="4"/>
  <c r="S656" i="4"/>
  <c r="S162" i="4"/>
  <c r="S498" i="4"/>
  <c r="S786" i="4"/>
  <c r="S122" i="4"/>
  <c r="S278" i="4"/>
  <c r="S461" i="4"/>
  <c r="S909" i="4"/>
  <c r="S847" i="4"/>
  <c r="S409" i="4"/>
  <c r="S867" i="4"/>
  <c r="S483" i="4"/>
  <c r="S839" i="4"/>
  <c r="S145" i="4"/>
  <c r="S840" i="4"/>
  <c r="S465" i="4"/>
  <c r="S630" i="4"/>
  <c r="S263" i="4"/>
  <c r="S604" i="4"/>
  <c r="S654" i="4"/>
  <c r="S606" i="4"/>
  <c r="S26" i="4"/>
  <c r="S223" i="4"/>
  <c r="S168" i="4"/>
  <c r="S893" i="4"/>
  <c r="S637" i="4"/>
  <c r="S260" i="4"/>
  <c r="S828" i="4"/>
  <c r="S536" i="4"/>
  <c r="S239" i="4"/>
  <c r="S165" i="4"/>
  <c r="S19" i="4"/>
  <c r="S709" i="4"/>
  <c r="S442" i="4"/>
  <c r="S364" i="4"/>
  <c r="S368" i="4"/>
  <c r="S555" i="4"/>
  <c r="S482" i="4"/>
  <c r="S736" i="4"/>
  <c r="S738" i="4"/>
  <c r="S27" i="4"/>
  <c r="S477" i="4"/>
  <c r="S189" i="4"/>
  <c r="S678" i="4"/>
  <c r="S493" i="4"/>
  <c r="S321" i="4"/>
  <c r="S565" i="4"/>
  <c r="S136" i="4"/>
  <c r="S158" i="4"/>
  <c r="S397" i="4"/>
  <c r="S758" i="4"/>
  <c r="S775" i="4"/>
  <c r="S688" i="4"/>
  <c r="S582" i="4"/>
  <c r="S509" i="4"/>
  <c r="S511" i="4"/>
  <c r="S105" i="4"/>
  <c r="S547" i="4"/>
  <c r="S872" i="4"/>
  <c r="S735" i="4"/>
  <c r="S125" i="4"/>
  <c r="S479" i="4"/>
  <c r="S811" i="4"/>
  <c r="S633" i="4"/>
  <c r="S664" i="4"/>
  <c r="S135" i="4"/>
  <c r="S166" i="4"/>
  <c r="S899" i="4"/>
  <c r="S238" i="4"/>
  <c r="S617" i="4"/>
  <c r="S42" i="4"/>
  <c r="S505" i="4"/>
  <c r="S749" i="4"/>
  <c r="S152" i="4"/>
  <c r="S484" i="4"/>
  <c r="S516" i="4"/>
  <c r="S592" i="4"/>
  <c r="S733" i="4"/>
  <c r="S356" i="4"/>
  <c r="S639" i="4"/>
  <c r="S326" i="4"/>
  <c r="S836" i="4"/>
  <c r="S422" i="4"/>
  <c r="S123" i="4"/>
  <c r="S681" i="4"/>
  <c r="S523" i="4"/>
  <c r="S597" i="4"/>
  <c r="S175" i="4"/>
  <c r="S810" i="4"/>
  <c r="S83" i="4"/>
  <c r="S897" i="4"/>
  <c r="S325" i="4"/>
  <c r="S130" i="4"/>
  <c r="S319" i="4"/>
  <c r="S456" i="4"/>
  <c r="S365" i="4"/>
  <c r="S705" i="4"/>
  <c r="S420" i="4"/>
  <c r="S204" i="4"/>
  <c r="S497" i="4"/>
  <c r="S115" i="4"/>
  <c r="S886" i="4"/>
  <c r="S386" i="4"/>
  <c r="S16" i="4"/>
  <c r="S525" i="4"/>
  <c r="S657" i="4"/>
  <c r="S526" i="4"/>
  <c r="S40" i="4"/>
  <c r="S515" i="4"/>
  <c r="S37" i="4"/>
  <c r="S196" i="4"/>
  <c r="S596" i="4"/>
  <c r="S218" i="4"/>
  <c r="S229" i="4"/>
  <c r="S193" i="4"/>
  <c r="S139" i="4"/>
  <c r="S554" i="4"/>
  <c r="S763" i="4"/>
  <c r="S54" i="4"/>
  <c r="S486" i="4"/>
  <c r="S722" i="4"/>
  <c r="S700" i="4"/>
  <c r="S333" i="4"/>
  <c r="S425" i="4"/>
  <c r="S259" i="4"/>
  <c r="S603" i="4"/>
  <c r="S291" i="4"/>
  <c r="S550" i="4"/>
  <c r="S848" i="4"/>
  <c r="S58" i="4"/>
  <c r="S447" i="4"/>
  <c r="S809" i="4"/>
  <c r="S399" i="4"/>
  <c r="S102" i="4"/>
  <c r="S814" i="4"/>
  <c r="S141" i="4"/>
  <c r="S696" i="4"/>
  <c r="S48" i="4"/>
  <c r="S883" i="4"/>
  <c r="S646" i="4"/>
  <c r="S612" i="4"/>
  <c r="S419" i="4"/>
  <c r="S186" i="4"/>
  <c r="S808" i="4"/>
  <c r="S916" i="4"/>
  <c r="S912" i="4"/>
  <c r="S558" i="4"/>
  <c r="S137" i="4"/>
  <c r="S806" i="4"/>
  <c r="S96" i="4"/>
  <c r="S591" i="4"/>
  <c r="S39" i="4"/>
  <c r="S471" i="4"/>
  <c r="S303" i="4"/>
  <c r="S693" i="4"/>
  <c r="S14" i="4"/>
  <c r="S24" i="4"/>
  <c r="S784" i="4"/>
  <c r="S308" i="4"/>
  <c r="S552" i="4"/>
  <c r="S213" i="4"/>
  <c r="S282" i="4"/>
  <c r="S398" i="4"/>
  <c r="S352" i="4"/>
  <c r="S117" i="4"/>
  <c r="S181" i="4"/>
  <c r="S300" i="4"/>
  <c r="S53" i="4"/>
  <c r="S857" i="4"/>
  <c r="S614" i="4"/>
  <c r="S788" i="4"/>
  <c r="S878" i="4"/>
  <c r="S858" i="4"/>
  <c r="S589" i="4"/>
  <c r="S752" i="4"/>
  <c r="S875" i="4"/>
  <c r="S118" i="4"/>
  <c r="S10" i="4"/>
  <c r="S694" i="4"/>
  <c r="S831" i="4"/>
  <c r="S791" i="4"/>
  <c r="S715" i="4"/>
  <c r="S47" i="4"/>
  <c r="S178" i="4"/>
  <c r="S49" i="4"/>
  <c r="S327" i="4"/>
  <c r="S257" i="4"/>
  <c r="S451" i="4"/>
  <c r="S363" i="4"/>
  <c r="S428" i="4"/>
  <c r="S673" i="4"/>
  <c r="S868" i="4"/>
  <c r="S390" i="4"/>
  <c r="S131" i="4"/>
  <c r="S576" i="4"/>
  <c r="S190" i="4"/>
  <c r="S455" i="4"/>
  <c r="S340" i="4"/>
  <c r="S585" i="4"/>
  <c r="S648" i="4"/>
  <c r="S503" i="4"/>
  <c r="S805" i="4"/>
  <c r="S707" i="4"/>
  <c r="S322" i="4"/>
  <c r="S492" i="4"/>
  <c r="S84" i="4"/>
  <c r="S369" i="4"/>
  <c r="S385" i="4"/>
  <c r="S756" i="4"/>
  <c r="S273" i="4"/>
  <c r="S634" i="4"/>
  <c r="S623" i="4"/>
  <c r="S277" i="4"/>
  <c r="S234" i="4"/>
  <c r="S774" i="4"/>
  <c r="S667" i="4"/>
  <c r="S662" i="4"/>
  <c r="S753" i="4"/>
  <c r="S169" i="4"/>
  <c r="S740" i="4"/>
  <c r="S587" i="4"/>
  <c r="S660" i="4"/>
  <c r="S279" i="4"/>
  <c r="S271" i="4"/>
  <c r="S2" i="4"/>
  <c r="S55" i="4"/>
  <c r="S392" i="4"/>
  <c r="S731" i="4"/>
  <c r="S203" i="4"/>
  <c r="S298" i="4"/>
  <c r="S320" i="4"/>
  <c r="S889" i="4"/>
  <c r="S463" i="4"/>
  <c r="S485" i="4"/>
  <c r="S373" i="4"/>
  <c r="S357" i="4"/>
  <c r="S537" i="4"/>
  <c r="S767" i="4"/>
  <c r="S653" i="4"/>
  <c r="S57" i="4"/>
  <c r="S677" i="4"/>
  <c r="S787" i="4"/>
  <c r="S108" i="4"/>
  <c r="S670" i="4"/>
  <c r="S871" i="4"/>
  <c r="S661" i="4"/>
  <c r="S665" i="4"/>
  <c r="S674" i="4"/>
  <c r="S669" i="4"/>
  <c r="S446" i="4"/>
  <c r="S754" i="4"/>
  <c r="S17" i="4"/>
  <c r="S107" i="4"/>
  <c r="S458" i="4"/>
  <c r="S713" i="4"/>
  <c r="S267" i="4"/>
  <c r="S500" i="4"/>
  <c r="S801" i="4"/>
  <c r="S517" i="4"/>
  <c r="S649" i="4"/>
  <c r="S424" i="4"/>
  <c r="S440" i="4"/>
  <c r="S682" i="4"/>
  <c r="S220" i="4"/>
  <c r="S659" i="4"/>
  <c r="S569" i="4"/>
  <c r="S438" i="4"/>
  <c r="S902" i="4"/>
  <c r="S535" i="4"/>
  <c r="S217" i="4"/>
  <c r="S78" i="4"/>
  <c r="S518" i="4"/>
  <c r="S460" i="4"/>
  <c r="S161" i="4"/>
  <c r="S382" i="4"/>
  <c r="S337" i="4"/>
  <c r="S522" i="4"/>
  <c r="S416" i="4"/>
  <c r="S529" i="4"/>
  <c r="S572" i="4"/>
  <c r="S316" i="4"/>
  <c r="S908" i="4"/>
  <c r="S925" i="4"/>
  <c r="S81" i="4"/>
  <c r="S46" i="4"/>
  <c r="S45" i="4"/>
  <c r="S256" i="4"/>
  <c r="S748" i="4"/>
  <c r="S845" i="4"/>
  <c r="S571" i="4"/>
  <c r="S609" i="4"/>
  <c r="S194" i="4"/>
  <c r="S43" i="4"/>
  <c r="S41" i="4"/>
  <c r="S173" i="4"/>
  <c r="S679" i="4"/>
  <c r="S884" i="4"/>
  <c r="S746" i="4"/>
  <c r="S268" i="4"/>
  <c r="S207" i="4"/>
  <c r="S222" i="4"/>
  <c r="S607" i="4"/>
  <c r="S8" i="4"/>
  <c r="S866" i="4"/>
  <c r="S655" i="4"/>
  <c r="S911" i="4"/>
  <c r="S418" i="4"/>
  <c r="S182" i="4"/>
  <c r="S142" i="4"/>
  <c r="S293" i="4"/>
  <c r="S778" i="4"/>
  <c r="S782" i="4"/>
  <c r="S350" i="4"/>
  <c r="S214" i="4"/>
  <c r="S51" i="4"/>
  <c r="S50" i="4"/>
  <c r="S629" i="4"/>
  <c r="S915" i="4"/>
  <c r="S269" i="4"/>
  <c r="S826" i="4"/>
  <c r="S647" i="4"/>
  <c r="S289" i="4"/>
  <c r="S274" i="4"/>
  <c r="S77" i="4"/>
  <c r="S780" i="4"/>
  <c r="S180" i="4"/>
  <c r="S444" i="4"/>
  <c r="S381" i="4"/>
  <c r="S920" i="4"/>
  <c r="S380" i="4"/>
  <c r="S68" i="4"/>
  <c r="S62" i="4"/>
  <c r="S559" i="4"/>
  <c r="S926" i="4"/>
  <c r="S711" i="4"/>
  <c r="S794" i="4"/>
  <c r="S126" i="4"/>
  <c r="S69" i="4"/>
  <c r="S895" i="4"/>
  <c r="S28" i="4"/>
  <c r="S313" i="4"/>
  <c r="S712" i="4"/>
  <c r="S496" i="4"/>
  <c r="S896" i="4"/>
  <c r="S138" i="4"/>
  <c r="S644" i="4"/>
  <c r="S378" i="4"/>
  <c r="S861" i="4"/>
  <c r="S94" i="4"/>
  <c r="S44" i="4"/>
  <c r="S179" i="4"/>
  <c r="S638" i="4"/>
  <c r="S481" i="4"/>
  <c r="S907" i="4"/>
  <c r="S288" i="4"/>
  <c r="S215" i="4"/>
  <c r="S276" i="4"/>
  <c r="S807" i="4"/>
  <c r="S228" i="4"/>
  <c r="S824" i="4"/>
  <c r="S928" i="4"/>
  <c r="S671" i="4"/>
  <c r="S195" i="4"/>
  <c r="S63" i="4"/>
  <c r="S869" i="4"/>
  <c r="S905" i="4"/>
  <c r="S852" i="4"/>
  <c r="S720" i="4"/>
  <c r="S719" i="4"/>
  <c r="S243" i="4"/>
  <c r="S645" i="4"/>
  <c r="S584" i="4"/>
  <c r="S891" i="4"/>
  <c r="S231" i="4"/>
  <c r="S881" i="4"/>
  <c r="S379" i="4"/>
  <c r="S512" i="4"/>
  <c r="S887" i="4"/>
  <c r="S354" i="4"/>
  <c r="S570" i="4"/>
  <c r="S876" i="4"/>
  <c r="S377" i="4"/>
  <c r="S216" i="4"/>
  <c r="S221" i="4"/>
  <c r="S718" i="4"/>
  <c r="S99" i="4"/>
  <c r="S261" i="4"/>
  <c r="S864" i="4"/>
  <c r="S132" i="4"/>
  <c r="S388" i="4"/>
  <c r="S210" i="4"/>
  <c r="S903" i="4"/>
  <c r="S853" i="4"/>
  <c r="S751" i="4"/>
  <c r="S252" i="4"/>
  <c r="S835" i="4"/>
  <c r="S432" i="4"/>
  <c r="S549" i="4"/>
  <c r="S856" i="4"/>
  <c r="S575" i="4"/>
  <c r="S384" i="4"/>
  <c r="S192" i="4"/>
  <c r="S838" i="4"/>
  <c r="S433" i="4"/>
  <c r="S74" i="4"/>
  <c r="S686" i="4"/>
  <c r="S98" i="4"/>
  <c r="S405" i="4"/>
  <c r="S359" i="4"/>
  <c r="S360" i="4"/>
  <c r="S466" i="4"/>
  <c r="S134" i="4"/>
  <c r="S813" i="4"/>
  <c r="S415" i="4"/>
  <c r="S816" i="4"/>
  <c r="S530" i="4"/>
  <c r="S494" i="4"/>
  <c r="S248" i="4"/>
  <c r="S429" i="4"/>
  <c r="S411" i="4"/>
  <c r="S237" i="4"/>
  <c r="S167" i="4"/>
  <c r="S701" i="4"/>
  <c r="S652" i="4"/>
  <c r="S187" i="4"/>
  <c r="S747" i="4"/>
  <c r="S759" i="4"/>
  <c r="S770" i="4"/>
  <c r="S773" i="4"/>
  <c r="S197" i="4"/>
  <c r="S823" i="4"/>
  <c r="S60" i="4"/>
  <c r="S480" i="4"/>
  <c r="S13" i="4"/>
  <c r="S445" i="4"/>
  <c r="S147" i="4"/>
  <c r="S113" i="4"/>
  <c r="S520" i="4"/>
  <c r="S317" i="4"/>
  <c r="S563" i="4"/>
  <c r="S265" i="4"/>
  <c r="S574" i="4"/>
  <c r="S851" i="4"/>
  <c r="S524" i="4"/>
  <c r="S714" i="4"/>
  <c r="S543" i="4"/>
  <c r="S318" i="4"/>
  <c r="S910" i="4"/>
  <c r="S583" i="4"/>
  <c r="S290" i="4"/>
  <c r="S744" i="4"/>
  <c r="S33" i="4"/>
  <c r="S140" i="4"/>
  <c r="S564" i="4"/>
  <c r="S690" i="4"/>
  <c r="S230" i="4"/>
  <c r="S244" i="4"/>
  <c r="S280" i="4"/>
  <c r="S146" i="4"/>
  <c r="S240" i="4"/>
  <c r="S472" i="4"/>
  <c r="S601" i="4"/>
  <c r="S281" i="4"/>
  <c r="S79" i="4"/>
  <c r="S299" i="4"/>
  <c r="S247" i="4"/>
  <c r="S262" i="4"/>
  <c r="S602" i="4"/>
  <c r="S198" i="4"/>
  <c r="S59" i="4"/>
  <c r="S698" i="4"/>
  <c r="S625" i="4"/>
  <c r="S650" i="4"/>
  <c r="S336" i="4"/>
  <c r="S346" i="4"/>
  <c r="S7" i="4"/>
  <c r="S35" i="4"/>
  <c r="S834" i="4"/>
  <c r="S154" i="4"/>
  <c r="S119" i="4"/>
  <c r="S684" i="4"/>
  <c r="S632" i="4"/>
  <c r="S683" i="4"/>
  <c r="S185" i="4"/>
  <c r="S724" i="4"/>
  <c r="S825" i="4"/>
  <c r="S311" i="4"/>
  <c r="S334" i="4"/>
  <c r="S439" i="4"/>
  <c r="S150" i="4"/>
  <c r="S901" i="4"/>
  <c r="S562" i="4"/>
  <c r="S5" i="4"/>
  <c r="S21" i="4"/>
  <c r="S457" i="4"/>
  <c r="S225" i="4"/>
  <c r="S595" i="4"/>
  <c r="S643" i="4"/>
  <c r="S406" i="4"/>
  <c r="S795" i="4"/>
  <c r="S372" i="4"/>
  <c r="S236" i="4"/>
  <c r="S246" i="4"/>
  <c r="S431" i="4"/>
  <c r="S355" i="4"/>
  <c r="S817" i="4"/>
  <c r="S23" i="4"/>
  <c r="S226" i="4"/>
  <c r="S468" i="4"/>
  <c r="S894" i="4"/>
  <c r="S534" i="4"/>
  <c r="S495" i="4"/>
  <c r="S732" i="4"/>
  <c r="S501" i="4"/>
  <c r="S833" i="4"/>
  <c r="S796" i="4"/>
  <c r="S557" i="4"/>
  <c r="S219" i="4"/>
  <c r="S20" i="4"/>
  <c r="S923" i="4"/>
  <c r="S539" i="4"/>
  <c r="S404" i="4"/>
  <c r="S742" i="4"/>
  <c r="S242" i="4"/>
  <c r="S343" i="4"/>
  <c r="S124" i="4"/>
  <c r="S362" i="4"/>
  <c r="S755" i="4"/>
  <c r="S400" i="4"/>
  <c r="S6" i="4"/>
  <c r="S331" i="4"/>
  <c r="S426" i="4"/>
  <c r="S685" i="4"/>
  <c r="S367" i="4"/>
  <c r="S628" i="4"/>
  <c r="S580" i="4"/>
  <c r="S324" i="4"/>
  <c r="S114" i="4"/>
  <c r="S764" i="4"/>
  <c r="S706" i="4"/>
  <c r="S52" i="4"/>
  <c r="S160" i="4"/>
  <c r="S610" i="4"/>
  <c r="S556" i="4"/>
  <c r="S812" i="4"/>
  <c r="S793" i="4"/>
  <c r="S73" i="4"/>
  <c r="S294" i="4"/>
  <c r="S586" i="4"/>
  <c r="S459" i="4"/>
  <c r="S284" i="4"/>
  <c r="S184" i="4"/>
  <c r="S641" i="4"/>
  <c r="S841" i="4"/>
  <c r="S467" i="4"/>
  <c r="S862" i="4"/>
  <c r="S76" i="4"/>
  <c r="S82" i="4"/>
  <c r="S148" i="4"/>
  <c r="S636" i="4"/>
  <c r="S211" i="4"/>
  <c r="S344" i="4"/>
  <c r="S717" i="4"/>
  <c r="S323" i="4"/>
  <c r="S170" i="4"/>
  <c r="S769" i="4"/>
  <c r="S666" i="4"/>
  <c r="S283" i="4"/>
  <c r="S777" i="4"/>
  <c r="S877" i="4"/>
  <c r="S716" i="4"/>
  <c r="S302" i="4"/>
  <c r="S695" i="4"/>
  <c r="S255" i="4"/>
  <c r="S918" i="4"/>
  <c r="S235" i="4"/>
  <c r="S305" i="4"/>
  <c r="S143" i="4"/>
  <c r="S469" i="4"/>
  <c r="S292" i="4"/>
  <c r="S768" i="4"/>
  <c r="S286" i="4"/>
  <c r="S171" i="4"/>
  <c r="S163" i="4"/>
  <c r="S3" i="4"/>
  <c r="S600" i="4"/>
  <c r="S264" i="4"/>
  <c r="S919" i="4"/>
  <c r="S12" i="4"/>
  <c r="S339" i="4"/>
  <c r="S699" i="4"/>
  <c r="S109" i="4"/>
  <c r="S370" i="4"/>
  <c r="S542" i="4"/>
  <c r="S504" i="4"/>
  <c r="S578" i="4"/>
  <c r="S540" i="4"/>
  <c r="S4" i="4"/>
  <c r="S531" i="4"/>
  <c r="S448" i="4"/>
  <c r="S626" i="4"/>
  <c r="S900" i="4"/>
  <c r="S67" i="4"/>
  <c r="S254" i="4"/>
  <c r="S882" i="4"/>
  <c r="S799" i="4"/>
  <c r="S561" i="4"/>
  <c r="S478" i="4"/>
  <c r="S270" i="4"/>
  <c r="S815" i="4"/>
  <c r="S120" i="4"/>
  <c r="S488" i="4"/>
  <c r="S127" i="4"/>
  <c r="S36" i="4"/>
  <c r="S121" i="4"/>
  <c r="S818" i="4"/>
  <c r="S241" i="4"/>
  <c r="S205" i="4"/>
  <c r="S164" i="4"/>
  <c r="S473" i="4"/>
  <c r="S250" i="4"/>
  <c r="S898" i="4"/>
  <c r="S762" i="4"/>
  <c r="S702" i="4"/>
  <c r="S351" i="4"/>
  <c r="S149" i="4"/>
  <c r="S729" i="4"/>
  <c r="S285" i="4"/>
  <c r="S403" i="4"/>
  <c r="S412" i="4"/>
  <c r="S541" i="4"/>
  <c r="S489" i="4"/>
  <c r="S844" i="4"/>
  <c r="S110" i="4"/>
  <c r="S507" i="4"/>
  <c r="S490" i="4"/>
  <c r="S112" i="4"/>
  <c r="S103" i="4"/>
  <c r="S15" i="4"/>
  <c r="S329" i="4"/>
  <c r="S345" i="4"/>
  <c r="S224" i="4"/>
  <c r="S383" i="4"/>
  <c r="S499" i="4"/>
  <c r="S249" i="4"/>
  <c r="S613" i="4"/>
  <c r="S106" i="4"/>
  <c r="S692" i="4"/>
  <c r="S921" i="4"/>
  <c r="S156" i="4"/>
  <c r="S453" i="4"/>
  <c r="S513" i="4"/>
  <c r="S80" i="4"/>
  <c r="S72" i="4"/>
  <c r="S374" i="4"/>
  <c r="S772" i="4"/>
  <c r="S306" i="4"/>
  <c r="S551" i="4"/>
  <c r="S328" i="4"/>
  <c r="S761" i="4"/>
  <c r="S506" i="4"/>
  <c r="S640" i="4"/>
  <c r="S227" i="4"/>
  <c r="S710" i="4"/>
  <c r="S890" i="4"/>
  <c r="S548" i="4"/>
  <c r="S191" i="4"/>
  <c r="S301" i="4"/>
  <c r="S348" i="4"/>
  <c r="S863" i="4"/>
  <c r="S573" i="4"/>
  <c r="S245" i="4"/>
  <c r="S885" i="4"/>
  <c r="S783" i="4"/>
  <c r="S792" i="4"/>
  <c r="S209" i="4"/>
  <c r="S310" i="4"/>
  <c r="S183" i="4"/>
  <c r="S789" i="4"/>
  <c r="S436" i="4"/>
  <c r="S407" i="4"/>
  <c r="S527" i="4"/>
  <c r="S32" i="4"/>
  <c r="S577" i="4"/>
  <c r="S842" i="4"/>
  <c r="S642" i="4"/>
  <c r="S737" i="4"/>
  <c r="S727" i="4"/>
  <c r="S188" i="4"/>
  <c r="S65" i="4"/>
  <c r="S349" i="4"/>
  <c r="S129" i="4"/>
  <c r="S297" i="4"/>
  <c r="S22" i="4"/>
  <c r="S865" i="4"/>
  <c r="S927" i="4"/>
  <c r="S272" i="4"/>
  <c r="S421" i="4"/>
  <c r="S608" i="4"/>
  <c r="S66" i="4"/>
  <c r="S803" i="4"/>
  <c r="S568" i="4"/>
  <c r="S104" i="4"/>
  <c r="S708" i="4"/>
  <c r="S779" i="4"/>
  <c r="S913" i="4"/>
  <c r="S443" i="4"/>
  <c r="S34" i="4"/>
  <c r="S212" i="4"/>
  <c r="S206" i="4"/>
  <c r="S790" i="4"/>
  <c r="S202" i="4"/>
  <c r="S304" i="4"/>
  <c r="S64" i="4"/>
  <c r="S765" i="4"/>
  <c r="S172" i="4"/>
  <c r="S476" i="4"/>
  <c r="S25" i="4"/>
  <c r="S177" i="4"/>
  <c r="S157" i="4"/>
  <c r="S391" i="4"/>
  <c r="S741" i="4"/>
  <c r="S394" i="4"/>
  <c r="S672" i="4"/>
  <c r="S437" i="4"/>
  <c r="S837" i="4"/>
  <c r="S9" i="4"/>
  <c r="S611" i="4"/>
  <c r="S594" i="4"/>
  <c r="S802" i="4"/>
  <c r="S728" i="4"/>
  <c r="S430" i="4"/>
  <c r="S56" i="4"/>
  <c r="S663" i="4"/>
  <c r="S832" i="4"/>
  <c r="S734" i="4"/>
  <c r="S874" i="4"/>
  <c r="S598" i="4"/>
  <c r="S335" i="4"/>
  <c r="S342" i="4"/>
  <c r="S266" i="4"/>
  <c r="S366" i="4"/>
  <c r="S745" i="4"/>
  <c r="S408" i="4"/>
  <c r="S725" i="4"/>
  <c r="S116" i="4"/>
  <c r="S854" i="4"/>
  <c r="S560" i="4"/>
  <c r="S590" i="4"/>
  <c r="S371" i="4"/>
  <c r="S873" i="4"/>
  <c r="S781" i="4"/>
  <c r="S680" i="4"/>
  <c r="S502" i="4"/>
  <c r="S850" i="4"/>
  <c r="S849" i="4"/>
  <c r="S330" i="4"/>
  <c r="S599" i="4"/>
  <c r="S295" i="4"/>
  <c r="S830" i="4"/>
  <c r="S85" i="4"/>
  <c r="S750" i="4"/>
  <c r="S622" i="4"/>
  <c r="S689" i="4"/>
  <c r="S859" i="4"/>
  <c r="S620" i="4"/>
  <c r="S413" i="4"/>
  <c r="S462" i="4"/>
  <c r="S827" i="4"/>
  <c r="S906" i="4"/>
  <c r="S651" i="4"/>
  <c r="S18" i="4"/>
  <c r="S624" i="4"/>
  <c r="S29" i="4"/>
  <c r="S538" i="4"/>
  <c r="S435" i="4"/>
  <c r="S888" i="4"/>
  <c r="S829" i="4"/>
  <c r="S514" i="4"/>
  <c r="S619" i="4"/>
  <c r="S697" i="4"/>
  <c r="S233" i="4"/>
  <c r="S691" i="4"/>
  <c r="S417" i="4"/>
  <c r="S200" i="4"/>
  <c r="S723" i="4"/>
  <c r="S251" i="4"/>
  <c r="S155" i="4"/>
  <c r="S258" i="4"/>
  <c r="S253" i="4"/>
  <c r="S785" i="4"/>
  <c r="S312" i="4"/>
  <c r="S566" i="4"/>
  <c r="S70" i="4"/>
  <c r="S615" i="4"/>
  <c r="S93" i="4"/>
  <c r="S581" i="4"/>
  <c r="S454" i="4"/>
  <c r="S208" i="4"/>
  <c r="S232" i="4"/>
  <c r="S101" i="4"/>
  <c r="S904" i="4"/>
  <c r="S97" i="4"/>
  <c r="S389" i="4"/>
  <c r="S924" i="4"/>
  <c r="S449" i="4"/>
  <c r="S90" i="4"/>
  <c r="S71" i="4"/>
  <c r="S441" i="4"/>
  <c r="S776" i="4"/>
  <c r="S703" i="4"/>
  <c r="S553" i="4"/>
  <c r="S579" i="4"/>
  <c r="S588" i="4"/>
  <c r="S855" i="4"/>
  <c r="S315" i="4"/>
  <c r="S668" i="4"/>
  <c r="S676" i="4"/>
  <c r="S309" i="4"/>
  <c r="S287" i="4"/>
  <c r="S528" i="4"/>
  <c r="S621" i="4"/>
  <c r="S358" i="4"/>
  <c r="S922" i="4"/>
  <c r="S470" i="4"/>
  <c r="S605" i="4"/>
  <c r="S31" i="4"/>
  <c r="S616" i="4"/>
  <c r="S86" i="4"/>
  <c r="S721" i="4"/>
  <c r="S508" i="4"/>
  <c r="S30" i="4"/>
  <c r="S353" i="4"/>
  <c r="S675" i="4"/>
  <c r="S61" i="4"/>
  <c r="S821" i="4"/>
  <c r="S627" i="4"/>
  <c r="S396" i="4"/>
  <c r="S730" i="4"/>
  <c r="S176" i="4"/>
  <c r="S111" i="4"/>
  <c r="S843" i="4"/>
  <c r="S618" i="4"/>
  <c r="S521" i="4"/>
  <c r="S201" i="4"/>
  <c r="S544" i="4"/>
  <c r="S635" i="4"/>
  <c r="S423" i="4"/>
  <c r="S450" i="4"/>
  <c r="S739" i="4"/>
  <c r="S89" i="4"/>
  <c r="S533" i="4"/>
  <c r="S914" i="4"/>
  <c r="S804" i="4"/>
  <c r="S452" i="4"/>
  <c r="S144" i="4"/>
  <c r="S153" i="4"/>
  <c r="S917" i="4"/>
  <c r="S151" i="4"/>
  <c r="S92" i="4"/>
  <c r="S771" i="4"/>
  <c r="S341" i="4"/>
  <c r="S75" i="4"/>
  <c r="S314" i="4"/>
  <c r="S846" i="4"/>
  <c r="S743" i="4"/>
  <c r="S879" i="4"/>
  <c r="S87" i="4"/>
  <c r="S159" i="4"/>
  <c r="S819" i="4"/>
  <c r="S860" i="4"/>
  <c r="S757" i="4"/>
  <c r="S91" i="4"/>
  <c r="S870" i="4"/>
  <c r="S822" i="4"/>
  <c r="S798" i="4"/>
  <c r="S464" i="4"/>
  <c r="S332" i="4"/>
  <c r="S376" i="4"/>
  <c r="S427" i="4"/>
  <c r="S133" i="4"/>
  <c r="S704" i="4"/>
  <c r="S797" i="4"/>
  <c r="S88" i="4"/>
  <c r="P800" i="4"/>
  <c r="P402" i="4"/>
  <c r="P128" i="4"/>
  <c r="P487" i="4"/>
  <c r="P410" i="4"/>
  <c r="P892" i="4"/>
  <c r="P199" i="4"/>
  <c r="P174" i="4"/>
  <c r="P414" i="4"/>
  <c r="P401" i="4"/>
  <c r="P545" i="4"/>
  <c r="P307" i="4"/>
  <c r="P475" i="4"/>
  <c r="P593" i="4"/>
  <c r="P375" i="4"/>
  <c r="P100" i="4"/>
  <c r="P38" i="4"/>
  <c r="P546" i="4"/>
  <c r="P820" i="4"/>
  <c r="P658" i="4"/>
  <c r="P474" i="4"/>
  <c r="P296" i="4"/>
  <c r="P347" i="4"/>
  <c r="P532" i="4"/>
  <c r="P766" i="4"/>
  <c r="P11" i="4"/>
  <c r="P387" i="4"/>
  <c r="P687" i="4"/>
  <c r="P338" i="4"/>
  <c r="P275" i="4"/>
  <c r="P393" i="4"/>
  <c r="P395" i="4"/>
  <c r="P760" i="4"/>
  <c r="P726" i="4"/>
  <c r="P95" i="4"/>
  <c r="P880" i="4"/>
  <c r="P567" i="4"/>
  <c r="P434" i="4"/>
  <c r="P510" i="4"/>
  <c r="P631" i="4"/>
  <c r="P491" i="4"/>
  <c r="P929" i="4"/>
  <c r="P361" i="4"/>
  <c r="P519" i="4"/>
  <c r="P656" i="4"/>
  <c r="P162" i="4"/>
  <c r="P498" i="4"/>
  <c r="P786" i="4"/>
  <c r="P122" i="4"/>
  <c r="P278" i="4"/>
  <c r="P461" i="4"/>
  <c r="P909" i="4"/>
  <c r="P847" i="4"/>
  <c r="P409" i="4"/>
  <c r="P867" i="4"/>
  <c r="P483" i="4"/>
  <c r="P839" i="4"/>
  <c r="P145" i="4"/>
  <c r="P840" i="4"/>
  <c r="P465" i="4"/>
  <c r="P630" i="4"/>
  <c r="P263" i="4"/>
  <c r="P604" i="4"/>
  <c r="P654" i="4"/>
  <c r="P606" i="4"/>
  <c r="P26" i="4"/>
  <c r="P223" i="4"/>
  <c r="P168" i="4"/>
  <c r="P893" i="4"/>
  <c r="P637" i="4"/>
  <c r="P260" i="4"/>
  <c r="P828" i="4"/>
  <c r="P536" i="4"/>
  <c r="P239" i="4"/>
  <c r="P165" i="4"/>
  <c r="P19" i="4"/>
  <c r="P709" i="4"/>
  <c r="P442" i="4"/>
  <c r="P364" i="4"/>
  <c r="P368" i="4"/>
  <c r="P555" i="4"/>
  <c r="P482" i="4"/>
  <c r="P736" i="4"/>
  <c r="P738" i="4"/>
  <c r="P27" i="4"/>
  <c r="P477" i="4"/>
  <c r="P189" i="4"/>
  <c r="P678" i="4"/>
  <c r="P493" i="4"/>
  <c r="P321" i="4"/>
  <c r="P565" i="4"/>
  <c r="P136" i="4"/>
  <c r="P158" i="4"/>
  <c r="P397" i="4"/>
  <c r="P758" i="4"/>
  <c r="P775" i="4"/>
  <c r="P688" i="4"/>
  <c r="P582" i="4"/>
  <c r="P509" i="4"/>
  <c r="P511" i="4"/>
  <c r="P105" i="4"/>
  <c r="P547" i="4"/>
  <c r="P872" i="4"/>
  <c r="P735" i="4"/>
  <c r="P125" i="4"/>
  <c r="P479" i="4"/>
  <c r="P811" i="4"/>
  <c r="P633" i="4"/>
  <c r="P664" i="4"/>
  <c r="P135" i="4"/>
  <c r="P166" i="4"/>
  <c r="P899" i="4"/>
  <c r="P238" i="4"/>
  <c r="P617" i="4"/>
  <c r="P42" i="4"/>
  <c r="P505" i="4"/>
  <c r="P749" i="4"/>
  <c r="P152" i="4"/>
  <c r="P484" i="4"/>
  <c r="P516" i="4"/>
  <c r="P592" i="4"/>
  <c r="P733" i="4"/>
  <c r="P356" i="4"/>
  <c r="P639" i="4"/>
  <c r="P326" i="4"/>
  <c r="P836" i="4"/>
  <c r="P422" i="4"/>
  <c r="P123" i="4"/>
  <c r="P681" i="4"/>
  <c r="P523" i="4"/>
  <c r="P597" i="4"/>
  <c r="P175" i="4"/>
  <c r="P810" i="4"/>
  <c r="P83" i="4"/>
  <c r="P897" i="4"/>
  <c r="P325" i="4"/>
  <c r="P130" i="4"/>
  <c r="P319" i="4"/>
  <c r="P456" i="4"/>
  <c r="P365" i="4"/>
  <c r="P705" i="4"/>
  <c r="P420" i="4"/>
  <c r="P204" i="4"/>
  <c r="P497" i="4"/>
  <c r="P115" i="4"/>
  <c r="P886" i="4"/>
  <c r="P386" i="4"/>
  <c r="P16" i="4"/>
  <c r="P525" i="4"/>
  <c r="P657" i="4"/>
  <c r="P526" i="4"/>
  <c r="P40" i="4"/>
  <c r="P515" i="4"/>
  <c r="P37" i="4"/>
  <c r="P196" i="4"/>
  <c r="P596" i="4"/>
  <c r="P218" i="4"/>
  <c r="P229" i="4"/>
  <c r="P193" i="4"/>
  <c r="P139" i="4"/>
  <c r="P554" i="4"/>
  <c r="P763" i="4"/>
  <c r="P54" i="4"/>
  <c r="P486" i="4"/>
  <c r="P722" i="4"/>
  <c r="P700" i="4"/>
  <c r="P333" i="4"/>
  <c r="P425" i="4"/>
  <c r="P259" i="4"/>
  <c r="P603" i="4"/>
  <c r="P291" i="4"/>
  <c r="P550" i="4"/>
  <c r="P848" i="4"/>
  <c r="P58" i="4"/>
  <c r="P447" i="4"/>
  <c r="P809" i="4"/>
  <c r="P399" i="4"/>
  <c r="P102" i="4"/>
  <c r="P814" i="4"/>
  <c r="P141" i="4"/>
  <c r="P696" i="4"/>
  <c r="P48" i="4"/>
  <c r="P883" i="4"/>
  <c r="P646" i="4"/>
  <c r="P612" i="4"/>
  <c r="P419" i="4"/>
  <c r="P186" i="4"/>
  <c r="P808" i="4"/>
  <c r="P916" i="4"/>
  <c r="P912" i="4"/>
  <c r="P558" i="4"/>
  <c r="P137" i="4"/>
  <c r="P806" i="4"/>
  <c r="P96" i="4"/>
  <c r="P591" i="4"/>
  <c r="P39" i="4"/>
  <c r="P471" i="4"/>
  <c r="P303" i="4"/>
  <c r="P693" i="4"/>
  <c r="P14" i="4"/>
  <c r="P24" i="4"/>
  <c r="P784" i="4"/>
  <c r="P308" i="4"/>
  <c r="P552" i="4"/>
  <c r="P213" i="4"/>
  <c r="P282" i="4"/>
  <c r="P398" i="4"/>
  <c r="P352" i="4"/>
  <c r="P117" i="4"/>
  <c r="P181" i="4"/>
  <c r="P300" i="4"/>
  <c r="P53" i="4"/>
  <c r="P857" i="4"/>
  <c r="P614" i="4"/>
  <c r="P788" i="4"/>
  <c r="P878" i="4"/>
  <c r="P858" i="4"/>
  <c r="P589" i="4"/>
  <c r="P752" i="4"/>
  <c r="P875" i="4"/>
  <c r="P118" i="4"/>
  <c r="P10" i="4"/>
  <c r="P694" i="4"/>
  <c r="P831" i="4"/>
  <c r="P791" i="4"/>
  <c r="P715" i="4"/>
  <c r="P47" i="4"/>
  <c r="P178" i="4"/>
  <c r="P49" i="4"/>
  <c r="P327" i="4"/>
  <c r="P257" i="4"/>
  <c r="P451" i="4"/>
  <c r="P363" i="4"/>
  <c r="P428" i="4"/>
  <c r="P673" i="4"/>
  <c r="P868" i="4"/>
  <c r="P390" i="4"/>
  <c r="P131" i="4"/>
  <c r="P576" i="4"/>
  <c r="P190" i="4"/>
  <c r="P455" i="4"/>
  <c r="P340" i="4"/>
  <c r="P585" i="4"/>
  <c r="P648" i="4"/>
  <c r="P503" i="4"/>
  <c r="P805" i="4"/>
  <c r="P707" i="4"/>
  <c r="P322" i="4"/>
  <c r="P492" i="4"/>
  <c r="P84" i="4"/>
  <c r="P369" i="4"/>
  <c r="P385" i="4"/>
  <c r="P756" i="4"/>
  <c r="P273" i="4"/>
  <c r="P634" i="4"/>
  <c r="P623" i="4"/>
  <c r="P277" i="4"/>
  <c r="P234" i="4"/>
  <c r="P774" i="4"/>
  <c r="P667" i="4"/>
  <c r="P662" i="4"/>
  <c r="P753" i="4"/>
  <c r="P169" i="4"/>
  <c r="P740" i="4"/>
  <c r="P587" i="4"/>
  <c r="P660" i="4"/>
  <c r="P279" i="4"/>
  <c r="P271" i="4"/>
  <c r="P2" i="4"/>
  <c r="P55" i="4"/>
  <c r="P392" i="4"/>
  <c r="P731" i="4"/>
  <c r="P203" i="4"/>
  <c r="P298" i="4"/>
  <c r="P320" i="4"/>
  <c r="P889" i="4"/>
  <c r="P463" i="4"/>
  <c r="P485" i="4"/>
  <c r="P373" i="4"/>
  <c r="P357" i="4"/>
  <c r="P537" i="4"/>
  <c r="P767" i="4"/>
  <c r="P653" i="4"/>
  <c r="P57" i="4"/>
  <c r="P677" i="4"/>
  <c r="P787" i="4"/>
  <c r="P108" i="4"/>
  <c r="P670" i="4"/>
  <c r="P871" i="4"/>
  <c r="P661" i="4"/>
  <c r="P665" i="4"/>
  <c r="P674" i="4"/>
  <c r="P669" i="4"/>
  <c r="P446" i="4"/>
  <c r="P754" i="4"/>
  <c r="P17" i="4"/>
  <c r="P107" i="4"/>
  <c r="P458" i="4"/>
  <c r="P713" i="4"/>
  <c r="P267" i="4"/>
  <c r="P500" i="4"/>
  <c r="P801" i="4"/>
  <c r="P517" i="4"/>
  <c r="P649" i="4"/>
  <c r="P424" i="4"/>
  <c r="P440" i="4"/>
  <c r="P682" i="4"/>
  <c r="P220" i="4"/>
  <c r="P659" i="4"/>
  <c r="P569" i="4"/>
  <c r="P438" i="4"/>
  <c r="P902" i="4"/>
  <c r="P535" i="4"/>
  <c r="P217" i="4"/>
  <c r="P78" i="4"/>
  <c r="P518" i="4"/>
  <c r="P460" i="4"/>
  <c r="P161" i="4"/>
  <c r="P382" i="4"/>
  <c r="P337" i="4"/>
  <c r="P522" i="4"/>
  <c r="P416" i="4"/>
  <c r="P529" i="4"/>
  <c r="P572" i="4"/>
  <c r="P316" i="4"/>
  <c r="P908" i="4"/>
  <c r="P925" i="4"/>
  <c r="P81" i="4"/>
  <c r="P46" i="4"/>
  <c r="P45" i="4"/>
  <c r="P256" i="4"/>
  <c r="P748" i="4"/>
  <c r="P845" i="4"/>
  <c r="P571" i="4"/>
  <c r="P609" i="4"/>
  <c r="P194" i="4"/>
  <c r="P43" i="4"/>
  <c r="P41" i="4"/>
  <c r="P173" i="4"/>
  <c r="P679" i="4"/>
  <c r="P884" i="4"/>
  <c r="P746" i="4"/>
  <c r="P268" i="4"/>
  <c r="P207" i="4"/>
  <c r="P222" i="4"/>
  <c r="P607" i="4"/>
  <c r="P8" i="4"/>
  <c r="P866" i="4"/>
  <c r="P655" i="4"/>
  <c r="P911" i="4"/>
  <c r="P418" i="4"/>
  <c r="P182" i="4"/>
  <c r="P142" i="4"/>
  <c r="P293" i="4"/>
  <c r="P778" i="4"/>
  <c r="P782" i="4"/>
  <c r="P350" i="4"/>
  <c r="P214" i="4"/>
  <c r="P51" i="4"/>
  <c r="P50" i="4"/>
  <c r="P629" i="4"/>
  <c r="P915" i="4"/>
  <c r="P269" i="4"/>
  <c r="P826" i="4"/>
  <c r="P647" i="4"/>
  <c r="P289" i="4"/>
  <c r="P274" i="4"/>
  <c r="P77" i="4"/>
  <c r="P780" i="4"/>
  <c r="P180" i="4"/>
  <c r="P444" i="4"/>
  <c r="P381" i="4"/>
  <c r="P920" i="4"/>
  <c r="P380" i="4"/>
  <c r="P68" i="4"/>
  <c r="P62" i="4"/>
  <c r="P559" i="4"/>
  <c r="P926" i="4"/>
  <c r="P711" i="4"/>
  <c r="P794" i="4"/>
  <c r="P126" i="4"/>
  <c r="P69" i="4"/>
  <c r="P895" i="4"/>
  <c r="P28" i="4"/>
  <c r="P313" i="4"/>
  <c r="P712" i="4"/>
  <c r="P496" i="4"/>
  <c r="P896" i="4"/>
  <c r="P138" i="4"/>
  <c r="P644" i="4"/>
  <c r="P378" i="4"/>
  <c r="P861" i="4"/>
  <c r="P94" i="4"/>
  <c r="P44" i="4"/>
  <c r="P179" i="4"/>
  <c r="P638" i="4"/>
  <c r="P481" i="4"/>
  <c r="P907" i="4"/>
  <c r="P288" i="4"/>
  <c r="P215" i="4"/>
  <c r="P276" i="4"/>
  <c r="P807" i="4"/>
  <c r="P228" i="4"/>
  <c r="P824" i="4"/>
  <c r="P928" i="4"/>
  <c r="P671" i="4"/>
  <c r="P195" i="4"/>
  <c r="P63" i="4"/>
  <c r="P869" i="4"/>
  <c r="P905" i="4"/>
  <c r="P852" i="4"/>
  <c r="P720" i="4"/>
  <c r="P719" i="4"/>
  <c r="P243" i="4"/>
  <c r="P645" i="4"/>
  <c r="P584" i="4"/>
  <c r="P891" i="4"/>
  <c r="P231" i="4"/>
  <c r="P881" i="4"/>
  <c r="P379" i="4"/>
  <c r="P512" i="4"/>
  <c r="P887" i="4"/>
  <c r="P354" i="4"/>
  <c r="P570" i="4"/>
  <c r="P876" i="4"/>
  <c r="P377" i="4"/>
  <c r="P216" i="4"/>
  <c r="P221" i="4"/>
  <c r="P718" i="4"/>
  <c r="P99" i="4"/>
  <c r="P261" i="4"/>
  <c r="P864" i="4"/>
  <c r="P132" i="4"/>
  <c r="P388" i="4"/>
  <c r="P210" i="4"/>
  <c r="P903" i="4"/>
  <c r="P853" i="4"/>
  <c r="P751" i="4"/>
  <c r="P252" i="4"/>
  <c r="P835" i="4"/>
  <c r="P432" i="4"/>
  <c r="P549" i="4"/>
  <c r="P856" i="4"/>
  <c r="P575" i="4"/>
  <c r="P384" i="4"/>
  <c r="P192" i="4"/>
  <c r="P838" i="4"/>
  <c r="P433" i="4"/>
  <c r="P74" i="4"/>
  <c r="P686" i="4"/>
  <c r="P98" i="4"/>
  <c r="P405" i="4"/>
  <c r="P359" i="4"/>
  <c r="P360" i="4"/>
  <c r="P466" i="4"/>
  <c r="P134" i="4"/>
  <c r="P813" i="4"/>
  <c r="P415" i="4"/>
  <c r="P816" i="4"/>
  <c r="P530" i="4"/>
  <c r="P494" i="4"/>
  <c r="P248" i="4"/>
  <c r="P429" i="4"/>
  <c r="P411" i="4"/>
  <c r="P237" i="4"/>
  <c r="P167" i="4"/>
  <c r="P701" i="4"/>
  <c r="P652" i="4"/>
  <c r="P187" i="4"/>
  <c r="P747" i="4"/>
  <c r="P759" i="4"/>
  <c r="P770" i="4"/>
  <c r="P773" i="4"/>
  <c r="P197" i="4"/>
  <c r="P823" i="4"/>
  <c r="P60" i="4"/>
  <c r="P480" i="4"/>
  <c r="P13" i="4"/>
  <c r="P445" i="4"/>
  <c r="P147" i="4"/>
  <c r="P113" i="4"/>
  <c r="P520" i="4"/>
  <c r="P317" i="4"/>
  <c r="P563" i="4"/>
  <c r="P265" i="4"/>
  <c r="P574" i="4"/>
  <c r="P851" i="4"/>
  <c r="P524" i="4"/>
  <c r="P714" i="4"/>
  <c r="P543" i="4"/>
  <c r="P318" i="4"/>
  <c r="P910" i="4"/>
  <c r="P583" i="4"/>
  <c r="P290" i="4"/>
  <c r="P744" i="4"/>
  <c r="P33" i="4"/>
  <c r="P140" i="4"/>
  <c r="P564" i="4"/>
  <c r="P690" i="4"/>
  <c r="P230" i="4"/>
  <c r="P244" i="4"/>
  <c r="P280" i="4"/>
  <c r="P146" i="4"/>
  <c r="P240" i="4"/>
  <c r="P472" i="4"/>
  <c r="P601" i="4"/>
  <c r="P281" i="4"/>
  <c r="P79" i="4"/>
  <c r="P299" i="4"/>
  <c r="P247" i="4"/>
  <c r="P262" i="4"/>
  <c r="P602" i="4"/>
  <c r="P198" i="4"/>
  <c r="P59" i="4"/>
  <c r="P698" i="4"/>
  <c r="P625" i="4"/>
  <c r="P650" i="4"/>
  <c r="P336" i="4"/>
  <c r="P346" i="4"/>
  <c r="P7" i="4"/>
  <c r="P35" i="4"/>
  <c r="P834" i="4"/>
  <c r="P154" i="4"/>
  <c r="P119" i="4"/>
  <c r="P684" i="4"/>
  <c r="P632" i="4"/>
  <c r="P683" i="4"/>
  <c r="P185" i="4"/>
  <c r="P724" i="4"/>
  <c r="P825" i="4"/>
  <c r="P311" i="4"/>
  <c r="P334" i="4"/>
  <c r="P439" i="4"/>
  <c r="P150" i="4"/>
  <c r="P901" i="4"/>
  <c r="P562" i="4"/>
  <c r="P5" i="4"/>
  <c r="P21" i="4"/>
  <c r="P457" i="4"/>
  <c r="P225" i="4"/>
  <c r="P595" i="4"/>
  <c r="P643" i="4"/>
  <c r="P406" i="4"/>
  <c r="P795" i="4"/>
  <c r="P372" i="4"/>
  <c r="P236" i="4"/>
  <c r="P246" i="4"/>
  <c r="P431" i="4"/>
  <c r="P355" i="4"/>
  <c r="P817" i="4"/>
  <c r="P23" i="4"/>
  <c r="P226" i="4"/>
  <c r="P468" i="4"/>
  <c r="P894" i="4"/>
  <c r="P534" i="4"/>
  <c r="P495" i="4"/>
  <c r="P732" i="4"/>
  <c r="P501" i="4"/>
  <c r="P833" i="4"/>
  <c r="P796" i="4"/>
  <c r="P557" i="4"/>
  <c r="P219" i="4"/>
  <c r="P20" i="4"/>
  <c r="P923" i="4"/>
  <c r="P539" i="4"/>
  <c r="P404" i="4"/>
  <c r="P742" i="4"/>
  <c r="P242" i="4"/>
  <c r="P343" i="4"/>
  <c r="P124" i="4"/>
  <c r="P362" i="4"/>
  <c r="P755" i="4"/>
  <c r="P400" i="4"/>
  <c r="P6" i="4"/>
  <c r="P331" i="4"/>
  <c r="P426" i="4"/>
  <c r="P685" i="4"/>
  <c r="P367" i="4"/>
  <c r="P628" i="4"/>
  <c r="P580" i="4"/>
  <c r="P324" i="4"/>
  <c r="P114" i="4"/>
  <c r="P764" i="4"/>
  <c r="P706" i="4"/>
  <c r="P52" i="4"/>
  <c r="P160" i="4"/>
  <c r="P610" i="4"/>
  <c r="P556" i="4"/>
  <c r="P812" i="4"/>
  <c r="P793" i="4"/>
  <c r="P73" i="4"/>
  <c r="P294" i="4"/>
  <c r="P586" i="4"/>
  <c r="P459" i="4"/>
  <c r="P284" i="4"/>
  <c r="P184" i="4"/>
  <c r="P641" i="4"/>
  <c r="P841" i="4"/>
  <c r="P467" i="4"/>
  <c r="P862" i="4"/>
  <c r="P76" i="4"/>
  <c r="P82" i="4"/>
  <c r="P148" i="4"/>
  <c r="P636" i="4"/>
  <c r="P211" i="4"/>
  <c r="P344" i="4"/>
  <c r="P717" i="4"/>
  <c r="P323" i="4"/>
  <c r="P170" i="4"/>
  <c r="P769" i="4"/>
  <c r="P666" i="4"/>
  <c r="P283" i="4"/>
  <c r="P777" i="4"/>
  <c r="P877" i="4"/>
  <c r="P716" i="4"/>
  <c r="P302" i="4"/>
  <c r="P695" i="4"/>
  <c r="P255" i="4"/>
  <c r="P918" i="4"/>
  <c r="P235" i="4"/>
  <c r="P305" i="4"/>
  <c r="P143" i="4"/>
  <c r="P469" i="4"/>
  <c r="P292" i="4"/>
  <c r="P768" i="4"/>
  <c r="P286" i="4"/>
  <c r="P171" i="4"/>
  <c r="P163" i="4"/>
  <c r="P3" i="4"/>
  <c r="P600" i="4"/>
  <c r="P264" i="4"/>
  <c r="P919" i="4"/>
  <c r="P12" i="4"/>
  <c r="P339" i="4"/>
  <c r="P699" i="4"/>
  <c r="P109" i="4"/>
  <c r="P370" i="4"/>
  <c r="P542" i="4"/>
  <c r="P504" i="4"/>
  <c r="P578" i="4"/>
  <c r="P540" i="4"/>
  <c r="P4" i="4"/>
  <c r="P531" i="4"/>
  <c r="P448" i="4"/>
  <c r="P626" i="4"/>
  <c r="P900" i="4"/>
  <c r="P67" i="4"/>
  <c r="P254" i="4"/>
  <c r="P882" i="4"/>
  <c r="P799" i="4"/>
  <c r="P561" i="4"/>
  <c r="P478" i="4"/>
  <c r="P270" i="4"/>
  <c r="P815" i="4"/>
  <c r="P120" i="4"/>
  <c r="P488" i="4"/>
  <c r="P127" i="4"/>
  <c r="P36" i="4"/>
  <c r="P121" i="4"/>
  <c r="P818" i="4"/>
  <c r="P241" i="4"/>
  <c r="P205" i="4"/>
  <c r="P164" i="4"/>
  <c r="P473" i="4"/>
  <c r="P250" i="4"/>
  <c r="P898" i="4"/>
  <c r="P762" i="4"/>
  <c r="P702" i="4"/>
  <c r="P351" i="4"/>
  <c r="P149" i="4"/>
  <c r="P729" i="4"/>
  <c r="P285" i="4"/>
  <c r="P403" i="4"/>
  <c r="P412" i="4"/>
  <c r="P541" i="4"/>
  <c r="P489" i="4"/>
  <c r="P844" i="4"/>
  <c r="P110" i="4"/>
  <c r="P507" i="4"/>
  <c r="P490" i="4"/>
  <c r="P112" i="4"/>
  <c r="P103" i="4"/>
  <c r="P15" i="4"/>
  <c r="P329" i="4"/>
  <c r="P345" i="4"/>
  <c r="P224" i="4"/>
  <c r="P383" i="4"/>
  <c r="P499" i="4"/>
  <c r="P249" i="4"/>
  <c r="P613" i="4"/>
  <c r="P106" i="4"/>
  <c r="P692" i="4"/>
  <c r="P921" i="4"/>
  <c r="P156" i="4"/>
  <c r="P453" i="4"/>
  <c r="P513" i="4"/>
  <c r="P80" i="4"/>
  <c r="P72" i="4"/>
  <c r="P374" i="4"/>
  <c r="P772" i="4"/>
  <c r="P306" i="4"/>
  <c r="P551" i="4"/>
  <c r="P328" i="4"/>
  <c r="P761" i="4"/>
  <c r="P506" i="4"/>
  <c r="P640" i="4"/>
  <c r="P227" i="4"/>
  <c r="P710" i="4"/>
  <c r="P890" i="4"/>
  <c r="P548" i="4"/>
  <c r="P191" i="4"/>
  <c r="P301" i="4"/>
  <c r="P348" i="4"/>
  <c r="P863" i="4"/>
  <c r="P573" i="4"/>
  <c r="P245" i="4"/>
  <c r="P885" i="4"/>
  <c r="P783" i="4"/>
  <c r="P792" i="4"/>
  <c r="P209" i="4"/>
  <c r="P310" i="4"/>
  <c r="P183" i="4"/>
  <c r="P789" i="4"/>
  <c r="P436" i="4"/>
  <c r="P407" i="4"/>
  <c r="P527" i="4"/>
  <c r="P32" i="4"/>
  <c r="P577" i="4"/>
  <c r="P842" i="4"/>
  <c r="P642" i="4"/>
  <c r="P737" i="4"/>
  <c r="P727" i="4"/>
  <c r="P188" i="4"/>
  <c r="P65" i="4"/>
  <c r="P349" i="4"/>
  <c r="P129" i="4"/>
  <c r="P297" i="4"/>
  <c r="P22" i="4"/>
  <c r="P865" i="4"/>
  <c r="P927" i="4"/>
  <c r="P272" i="4"/>
  <c r="P421" i="4"/>
  <c r="P608" i="4"/>
  <c r="P66" i="4"/>
  <c r="P803" i="4"/>
  <c r="P568" i="4"/>
  <c r="P104" i="4"/>
  <c r="P708" i="4"/>
  <c r="P779" i="4"/>
  <c r="P913" i="4"/>
  <c r="P443" i="4"/>
  <c r="P34" i="4"/>
  <c r="P212" i="4"/>
  <c r="P206" i="4"/>
  <c r="P790" i="4"/>
  <c r="P202" i="4"/>
  <c r="P304" i="4"/>
  <c r="P64" i="4"/>
  <c r="P765" i="4"/>
  <c r="P172" i="4"/>
  <c r="P476" i="4"/>
  <c r="P25" i="4"/>
  <c r="P177" i="4"/>
  <c r="P157" i="4"/>
  <c r="P391" i="4"/>
  <c r="P741" i="4"/>
  <c r="P394" i="4"/>
  <c r="P672" i="4"/>
  <c r="P437" i="4"/>
  <c r="P837" i="4"/>
  <c r="P9" i="4"/>
  <c r="P611" i="4"/>
  <c r="P594" i="4"/>
  <c r="P802" i="4"/>
  <c r="P728" i="4"/>
  <c r="P430" i="4"/>
  <c r="P56" i="4"/>
  <c r="P663" i="4"/>
  <c r="P832" i="4"/>
  <c r="P734" i="4"/>
  <c r="P874" i="4"/>
  <c r="P598" i="4"/>
  <c r="P335" i="4"/>
  <c r="P342" i="4"/>
  <c r="P266" i="4"/>
  <c r="P366" i="4"/>
  <c r="P745" i="4"/>
  <c r="P408" i="4"/>
  <c r="P725" i="4"/>
  <c r="P116" i="4"/>
  <c r="P854" i="4"/>
  <c r="P560" i="4"/>
  <c r="P590" i="4"/>
  <c r="P371" i="4"/>
  <c r="P873" i="4"/>
  <c r="P781" i="4"/>
  <c r="P680" i="4"/>
  <c r="P502" i="4"/>
  <c r="P850" i="4"/>
  <c r="P849" i="4"/>
  <c r="P330" i="4"/>
  <c r="P599" i="4"/>
  <c r="P295" i="4"/>
  <c r="P830" i="4"/>
  <c r="P85" i="4"/>
  <c r="P750" i="4"/>
  <c r="P622" i="4"/>
  <c r="P689" i="4"/>
  <c r="P859" i="4"/>
  <c r="P620" i="4"/>
  <c r="P413" i="4"/>
  <c r="P462" i="4"/>
  <c r="P827" i="4"/>
  <c r="P906" i="4"/>
  <c r="P651" i="4"/>
  <c r="P18" i="4"/>
  <c r="P624" i="4"/>
  <c r="P29" i="4"/>
  <c r="P538" i="4"/>
  <c r="P435" i="4"/>
  <c r="P888" i="4"/>
  <c r="P829" i="4"/>
  <c r="P514" i="4"/>
  <c r="P619" i="4"/>
  <c r="P697" i="4"/>
  <c r="P233" i="4"/>
  <c r="P691" i="4"/>
  <c r="P417" i="4"/>
  <c r="P200" i="4"/>
  <c r="P723" i="4"/>
  <c r="P251" i="4"/>
  <c r="P155" i="4"/>
  <c r="P258" i="4"/>
  <c r="P253" i="4"/>
  <c r="P785" i="4"/>
  <c r="P312" i="4"/>
  <c r="P566" i="4"/>
  <c r="P70" i="4"/>
  <c r="P615" i="4"/>
  <c r="P93" i="4"/>
  <c r="P581" i="4"/>
  <c r="P454" i="4"/>
  <c r="P208" i="4"/>
  <c r="P232" i="4"/>
  <c r="P101" i="4"/>
  <c r="P904" i="4"/>
  <c r="P97" i="4"/>
  <c r="P389" i="4"/>
  <c r="P924" i="4"/>
  <c r="P449" i="4"/>
  <c r="P90" i="4"/>
  <c r="P71" i="4"/>
  <c r="P441" i="4"/>
  <c r="P776" i="4"/>
  <c r="P703" i="4"/>
  <c r="P553" i="4"/>
  <c r="P579" i="4"/>
  <c r="P588" i="4"/>
  <c r="P855" i="4"/>
  <c r="P315" i="4"/>
  <c r="P668" i="4"/>
  <c r="P676" i="4"/>
  <c r="P309" i="4"/>
  <c r="P287" i="4"/>
  <c r="P528" i="4"/>
  <c r="P621" i="4"/>
  <c r="P358" i="4"/>
  <c r="P922" i="4"/>
  <c r="P470" i="4"/>
  <c r="P605" i="4"/>
  <c r="P31" i="4"/>
  <c r="P616" i="4"/>
  <c r="P86" i="4"/>
  <c r="P721" i="4"/>
  <c r="P508" i="4"/>
  <c r="P30" i="4"/>
  <c r="P353" i="4"/>
  <c r="P675" i="4"/>
  <c r="P61" i="4"/>
  <c r="P821" i="4"/>
  <c r="P627" i="4"/>
  <c r="P396" i="4"/>
  <c r="P730" i="4"/>
  <c r="P176" i="4"/>
  <c r="P111" i="4"/>
  <c r="P843" i="4"/>
  <c r="P618" i="4"/>
  <c r="P521" i="4"/>
  <c r="P201" i="4"/>
  <c r="P544" i="4"/>
  <c r="P635" i="4"/>
  <c r="P423" i="4"/>
  <c r="P450" i="4"/>
  <c r="P739" i="4"/>
  <c r="P89" i="4"/>
  <c r="P533" i="4"/>
  <c r="P914" i="4"/>
  <c r="P804" i="4"/>
  <c r="P452" i="4"/>
  <c r="P144" i="4"/>
  <c r="P153" i="4"/>
  <c r="P917" i="4"/>
  <c r="P151" i="4"/>
  <c r="P92" i="4"/>
  <c r="P771" i="4"/>
  <c r="P341" i="4"/>
  <c r="P75" i="4"/>
  <c r="P314" i="4"/>
  <c r="P846" i="4"/>
  <c r="P743" i="4"/>
  <c r="P879" i="4"/>
  <c r="P87" i="4"/>
  <c r="P159" i="4"/>
  <c r="P819" i="4"/>
  <c r="P860" i="4"/>
  <c r="P757" i="4"/>
  <c r="P91" i="4"/>
  <c r="P870" i="4"/>
  <c r="P822" i="4"/>
  <c r="P798" i="4"/>
  <c r="P464" i="4"/>
  <c r="P332" i="4"/>
  <c r="P376" i="4"/>
  <c r="P427" i="4"/>
  <c r="P133" i="4"/>
  <c r="P704" i="4"/>
  <c r="P797" i="4"/>
  <c r="P88" i="4"/>
  <c r="L800" i="4"/>
  <c r="L402" i="4"/>
  <c r="L128" i="4"/>
  <c r="L487" i="4"/>
  <c r="L410" i="4"/>
  <c r="L892" i="4"/>
  <c r="L199" i="4"/>
  <c r="L174" i="4"/>
  <c r="L414" i="4"/>
  <c r="L401" i="4"/>
  <c r="L545" i="4"/>
  <c r="L307" i="4"/>
  <c r="L475" i="4"/>
  <c r="L593" i="4"/>
  <c r="L375" i="4"/>
  <c r="L100" i="4"/>
  <c r="L38" i="4"/>
  <c r="L546" i="4"/>
  <c r="L820" i="4"/>
  <c r="L658" i="4"/>
  <c r="L474" i="4"/>
  <c r="L296" i="4"/>
  <c r="L347" i="4"/>
  <c r="L532" i="4"/>
  <c r="L766" i="4"/>
  <c r="L11" i="4"/>
  <c r="L387" i="4"/>
  <c r="L687" i="4"/>
  <c r="L338" i="4"/>
  <c r="L275" i="4"/>
  <c r="L393" i="4"/>
  <c r="L395" i="4"/>
  <c r="L760" i="4"/>
  <c r="L726" i="4"/>
  <c r="L95" i="4"/>
  <c r="L880" i="4"/>
  <c r="L567" i="4"/>
  <c r="L434" i="4"/>
  <c r="L510" i="4"/>
  <c r="L631" i="4"/>
  <c r="L491" i="4"/>
  <c r="L929" i="4"/>
  <c r="L361" i="4"/>
  <c r="L519" i="4"/>
  <c r="L656" i="4"/>
  <c r="L162" i="4"/>
  <c r="L498" i="4"/>
  <c r="L786" i="4"/>
  <c r="L122" i="4"/>
  <c r="L278" i="4"/>
  <c r="L461" i="4"/>
  <c r="L909" i="4"/>
  <c r="L847" i="4"/>
  <c r="L409" i="4"/>
  <c r="L867" i="4"/>
  <c r="L483" i="4"/>
  <c r="L839" i="4"/>
  <c r="L145" i="4"/>
  <c r="L840" i="4"/>
  <c r="L465" i="4"/>
  <c r="L630" i="4"/>
  <c r="L263" i="4"/>
  <c r="L604" i="4"/>
  <c r="L654" i="4"/>
  <c r="L606" i="4"/>
  <c r="L26" i="4"/>
  <c r="L223" i="4"/>
  <c r="L168" i="4"/>
  <c r="L893" i="4"/>
  <c r="L637" i="4"/>
  <c r="L260" i="4"/>
  <c r="L828" i="4"/>
  <c r="L536" i="4"/>
  <c r="L239" i="4"/>
  <c r="L165" i="4"/>
  <c r="L19" i="4"/>
  <c r="L709" i="4"/>
  <c r="L442" i="4"/>
  <c r="L364" i="4"/>
  <c r="L368" i="4"/>
  <c r="L555" i="4"/>
  <c r="L482" i="4"/>
  <c r="L736" i="4"/>
  <c r="L738" i="4"/>
  <c r="L27" i="4"/>
  <c r="L477" i="4"/>
  <c r="L189" i="4"/>
  <c r="L678" i="4"/>
  <c r="L493" i="4"/>
  <c r="L321" i="4"/>
  <c r="L565" i="4"/>
  <c r="L136" i="4"/>
  <c r="L158" i="4"/>
  <c r="L397" i="4"/>
  <c r="L758" i="4"/>
  <c r="L775" i="4"/>
  <c r="L688" i="4"/>
  <c r="L582" i="4"/>
  <c r="L509" i="4"/>
  <c r="L511" i="4"/>
  <c r="L105" i="4"/>
  <c r="L547" i="4"/>
  <c r="L872" i="4"/>
  <c r="L735" i="4"/>
  <c r="L125" i="4"/>
  <c r="L479" i="4"/>
  <c r="L811" i="4"/>
  <c r="L633" i="4"/>
  <c r="L664" i="4"/>
  <c r="L135" i="4"/>
  <c r="L166" i="4"/>
  <c r="L899" i="4"/>
  <c r="L238" i="4"/>
  <c r="L617" i="4"/>
  <c r="L42" i="4"/>
  <c r="L505" i="4"/>
  <c r="L749" i="4"/>
  <c r="L152" i="4"/>
  <c r="L484" i="4"/>
  <c r="L516" i="4"/>
  <c r="L592" i="4"/>
  <c r="L733" i="4"/>
  <c r="L356" i="4"/>
  <c r="L639" i="4"/>
  <c r="L326" i="4"/>
  <c r="L836" i="4"/>
  <c r="L422" i="4"/>
  <c r="L123" i="4"/>
  <c r="L681" i="4"/>
  <c r="L523" i="4"/>
  <c r="L597" i="4"/>
  <c r="L175" i="4"/>
  <c r="L810" i="4"/>
  <c r="L83" i="4"/>
  <c r="L897" i="4"/>
  <c r="L325" i="4"/>
  <c r="L130" i="4"/>
  <c r="L319" i="4"/>
  <c r="L456" i="4"/>
  <c r="L365" i="4"/>
  <c r="L705" i="4"/>
  <c r="L420" i="4"/>
  <c r="L204" i="4"/>
  <c r="L497" i="4"/>
  <c r="L115" i="4"/>
  <c r="L886" i="4"/>
  <c r="L386" i="4"/>
  <c r="L16" i="4"/>
  <c r="L525" i="4"/>
  <c r="L657" i="4"/>
  <c r="L526" i="4"/>
  <c r="L40" i="4"/>
  <c r="L515" i="4"/>
  <c r="L37" i="4"/>
  <c r="L196" i="4"/>
  <c r="L596" i="4"/>
  <c r="L218" i="4"/>
  <c r="L229" i="4"/>
  <c r="L193" i="4"/>
  <c r="L139" i="4"/>
  <c r="L554" i="4"/>
  <c r="L763" i="4"/>
  <c r="L54" i="4"/>
  <c r="L486" i="4"/>
  <c r="L722" i="4"/>
  <c r="L700" i="4"/>
  <c r="L333" i="4"/>
  <c r="L425" i="4"/>
  <c r="L259" i="4"/>
  <c r="L603" i="4"/>
  <c r="L291" i="4"/>
  <c r="L550" i="4"/>
  <c r="L848" i="4"/>
  <c r="L58" i="4"/>
  <c r="L447" i="4"/>
  <c r="L809" i="4"/>
  <c r="L399" i="4"/>
  <c r="L102" i="4"/>
  <c r="L814" i="4"/>
  <c r="L141" i="4"/>
  <c r="L696" i="4"/>
  <c r="L48" i="4"/>
  <c r="L883" i="4"/>
  <c r="L646" i="4"/>
  <c r="L612" i="4"/>
  <c r="L419" i="4"/>
  <c r="L186" i="4"/>
  <c r="L808" i="4"/>
  <c r="L916" i="4"/>
  <c r="L912" i="4"/>
  <c r="L558" i="4"/>
  <c r="L137" i="4"/>
  <c r="L806" i="4"/>
  <c r="L96" i="4"/>
  <c r="L591" i="4"/>
  <c r="L39" i="4"/>
  <c r="L471" i="4"/>
  <c r="L303" i="4"/>
  <c r="L693" i="4"/>
  <c r="L14" i="4"/>
  <c r="L24" i="4"/>
  <c r="L784" i="4"/>
  <c r="L308" i="4"/>
  <c r="L552" i="4"/>
  <c r="L213" i="4"/>
  <c r="L282" i="4"/>
  <c r="L398" i="4"/>
  <c r="L352" i="4"/>
  <c r="L117" i="4"/>
  <c r="L181" i="4"/>
  <c r="L300" i="4"/>
  <c r="L53" i="4"/>
  <c r="L857" i="4"/>
  <c r="L614" i="4"/>
  <c r="L788" i="4"/>
  <c r="L878" i="4"/>
  <c r="L858" i="4"/>
  <c r="L589" i="4"/>
  <c r="L752" i="4"/>
  <c r="L875" i="4"/>
  <c r="L118" i="4"/>
  <c r="L10" i="4"/>
  <c r="L694" i="4"/>
  <c r="L831" i="4"/>
  <c r="L791" i="4"/>
  <c r="L715" i="4"/>
  <c r="L47" i="4"/>
  <c r="L178" i="4"/>
  <c r="L49" i="4"/>
  <c r="L327" i="4"/>
  <c r="L257" i="4"/>
  <c r="L451" i="4"/>
  <c r="L363" i="4"/>
  <c r="L428" i="4"/>
  <c r="L673" i="4"/>
  <c r="L868" i="4"/>
  <c r="L390" i="4"/>
  <c r="L131" i="4"/>
  <c r="L576" i="4"/>
  <c r="L190" i="4"/>
  <c r="L455" i="4"/>
  <c r="L340" i="4"/>
  <c r="L585" i="4"/>
  <c r="L648" i="4"/>
  <c r="L503" i="4"/>
  <c r="L805" i="4"/>
  <c r="L707" i="4"/>
  <c r="L322" i="4"/>
  <c r="L492" i="4"/>
  <c r="L84" i="4"/>
  <c r="L369" i="4"/>
  <c r="L385" i="4"/>
  <c r="L756" i="4"/>
  <c r="L273" i="4"/>
  <c r="L634" i="4"/>
  <c r="L623" i="4"/>
  <c r="L277" i="4"/>
  <c r="L234" i="4"/>
  <c r="L774" i="4"/>
  <c r="L667" i="4"/>
  <c r="L662" i="4"/>
  <c r="L753" i="4"/>
  <c r="L169" i="4"/>
  <c r="L740" i="4"/>
  <c r="L587" i="4"/>
  <c r="L660" i="4"/>
  <c r="L279" i="4"/>
  <c r="L271" i="4"/>
  <c r="L2" i="4"/>
  <c r="L55" i="4"/>
  <c r="L392" i="4"/>
  <c r="L731" i="4"/>
  <c r="L203" i="4"/>
  <c r="L298" i="4"/>
  <c r="L320" i="4"/>
  <c r="L889" i="4"/>
  <c r="L463" i="4"/>
  <c r="L485" i="4"/>
  <c r="L373" i="4"/>
  <c r="L357" i="4"/>
  <c r="L537" i="4"/>
  <c r="L767" i="4"/>
  <c r="L653" i="4"/>
  <c r="L57" i="4"/>
  <c r="L677" i="4"/>
  <c r="L787" i="4"/>
  <c r="L108" i="4"/>
  <c r="L670" i="4"/>
  <c r="L871" i="4"/>
  <c r="L661" i="4"/>
  <c r="L665" i="4"/>
  <c r="L674" i="4"/>
  <c r="L669" i="4"/>
  <c r="L446" i="4"/>
  <c r="L754" i="4"/>
  <c r="L17" i="4"/>
  <c r="L107" i="4"/>
  <c r="L458" i="4"/>
  <c r="L713" i="4"/>
  <c r="L267" i="4"/>
  <c r="L500" i="4"/>
  <c r="L801" i="4"/>
  <c r="L517" i="4"/>
  <c r="L649" i="4"/>
  <c r="L424" i="4"/>
  <c r="L440" i="4"/>
  <c r="L682" i="4"/>
  <c r="L220" i="4"/>
  <c r="L659" i="4"/>
  <c r="L569" i="4"/>
  <c r="L438" i="4"/>
  <c r="L902" i="4"/>
  <c r="L535" i="4"/>
  <c r="L217" i="4"/>
  <c r="L78" i="4"/>
  <c r="L518" i="4"/>
  <c r="L460" i="4"/>
  <c r="L161" i="4"/>
  <c r="L382" i="4"/>
  <c r="L337" i="4"/>
  <c r="L522" i="4"/>
  <c r="L416" i="4"/>
  <c r="L529" i="4"/>
  <c r="L572" i="4"/>
  <c r="L316" i="4"/>
  <c r="L908" i="4"/>
  <c r="L925" i="4"/>
  <c r="L81" i="4"/>
  <c r="L46" i="4"/>
  <c r="L45" i="4"/>
  <c r="L256" i="4"/>
  <c r="L748" i="4"/>
  <c r="L845" i="4"/>
  <c r="L571" i="4"/>
  <c r="L609" i="4"/>
  <c r="L194" i="4"/>
  <c r="L43" i="4"/>
  <c r="L41" i="4"/>
  <c r="L173" i="4"/>
  <c r="L679" i="4"/>
  <c r="L884" i="4"/>
  <c r="L746" i="4"/>
  <c r="L268" i="4"/>
  <c r="L207" i="4"/>
  <c r="L222" i="4"/>
  <c r="L607" i="4"/>
  <c r="L8" i="4"/>
  <c r="L866" i="4"/>
  <c r="L655" i="4"/>
  <c r="L911" i="4"/>
  <c r="L418" i="4"/>
  <c r="L182" i="4"/>
  <c r="L142" i="4"/>
  <c r="L293" i="4"/>
  <c r="L778" i="4"/>
  <c r="L782" i="4"/>
  <c r="L350" i="4"/>
  <c r="L214" i="4"/>
  <c r="L51" i="4"/>
  <c r="L50" i="4"/>
  <c r="L629" i="4"/>
  <c r="L915" i="4"/>
  <c r="L269" i="4"/>
  <c r="L826" i="4"/>
  <c r="L647" i="4"/>
  <c r="L289" i="4"/>
  <c r="L274" i="4"/>
  <c r="L77" i="4"/>
  <c r="L780" i="4"/>
  <c r="L180" i="4"/>
  <c r="L444" i="4"/>
  <c r="L381" i="4"/>
  <c r="L920" i="4"/>
  <c r="L380" i="4"/>
  <c r="L68" i="4"/>
  <c r="L62" i="4"/>
  <c r="L559" i="4"/>
  <c r="L926" i="4"/>
  <c r="L711" i="4"/>
  <c r="L794" i="4"/>
  <c r="L126" i="4"/>
  <c r="L69" i="4"/>
  <c r="L895" i="4"/>
  <c r="L28" i="4"/>
  <c r="L313" i="4"/>
  <c r="L712" i="4"/>
  <c r="L496" i="4"/>
  <c r="L896" i="4"/>
  <c r="L138" i="4"/>
  <c r="L644" i="4"/>
  <c r="L378" i="4"/>
  <c r="L861" i="4"/>
  <c r="L94" i="4"/>
  <c r="L44" i="4"/>
  <c r="L179" i="4"/>
  <c r="L638" i="4"/>
  <c r="L481" i="4"/>
  <c r="L907" i="4"/>
  <c r="L288" i="4"/>
  <c r="L215" i="4"/>
  <c r="L276" i="4"/>
  <c r="L807" i="4"/>
  <c r="L228" i="4"/>
  <c r="L824" i="4"/>
  <c r="L928" i="4"/>
  <c r="L671" i="4"/>
  <c r="L195" i="4"/>
  <c r="L63" i="4"/>
  <c r="L869" i="4"/>
  <c r="L905" i="4"/>
  <c r="L852" i="4"/>
  <c r="L720" i="4"/>
  <c r="L719" i="4"/>
  <c r="L243" i="4"/>
  <c r="L645" i="4"/>
  <c r="L584" i="4"/>
  <c r="L891" i="4"/>
  <c r="L231" i="4"/>
  <c r="L881" i="4"/>
  <c r="L379" i="4"/>
  <c r="L512" i="4"/>
  <c r="L887" i="4"/>
  <c r="L354" i="4"/>
  <c r="L570" i="4"/>
  <c r="L876" i="4"/>
  <c r="L377" i="4"/>
  <c r="L216" i="4"/>
  <c r="L221" i="4"/>
  <c r="L718" i="4"/>
  <c r="L99" i="4"/>
  <c r="L261" i="4"/>
  <c r="L864" i="4"/>
  <c r="L132" i="4"/>
  <c r="L388" i="4"/>
  <c r="L210" i="4"/>
  <c r="L903" i="4"/>
  <c r="L853" i="4"/>
  <c r="L751" i="4"/>
  <c r="L252" i="4"/>
  <c r="L835" i="4"/>
  <c r="L432" i="4"/>
  <c r="L549" i="4"/>
  <c r="L856" i="4"/>
  <c r="L575" i="4"/>
  <c r="L384" i="4"/>
  <c r="L192" i="4"/>
  <c r="L838" i="4"/>
  <c r="L433" i="4"/>
  <c r="L74" i="4"/>
  <c r="L686" i="4"/>
  <c r="L98" i="4"/>
  <c r="L405" i="4"/>
  <c r="L359" i="4"/>
  <c r="L360" i="4"/>
  <c r="L466" i="4"/>
  <c r="L134" i="4"/>
  <c r="L813" i="4"/>
  <c r="L415" i="4"/>
  <c r="L816" i="4"/>
  <c r="L530" i="4"/>
  <c r="L494" i="4"/>
  <c r="L248" i="4"/>
  <c r="L429" i="4"/>
  <c r="L411" i="4"/>
  <c r="L237" i="4"/>
  <c r="L167" i="4"/>
  <c r="L701" i="4"/>
  <c r="L652" i="4"/>
  <c r="L187" i="4"/>
  <c r="L747" i="4"/>
  <c r="L759" i="4"/>
  <c r="L770" i="4"/>
  <c r="L773" i="4"/>
  <c r="L197" i="4"/>
  <c r="L823" i="4"/>
  <c r="L60" i="4"/>
  <c r="L480" i="4"/>
  <c r="L13" i="4"/>
  <c r="L445" i="4"/>
  <c r="L147" i="4"/>
  <c r="L113" i="4"/>
  <c r="L520" i="4"/>
  <c r="L317" i="4"/>
  <c r="L563" i="4"/>
  <c r="L265" i="4"/>
  <c r="L574" i="4"/>
  <c r="L851" i="4"/>
  <c r="L524" i="4"/>
  <c r="L714" i="4"/>
  <c r="L543" i="4"/>
  <c r="L318" i="4"/>
  <c r="L910" i="4"/>
  <c r="L583" i="4"/>
  <c r="L290" i="4"/>
  <c r="L744" i="4"/>
  <c r="L33" i="4"/>
  <c r="L140" i="4"/>
  <c r="L564" i="4"/>
  <c r="L690" i="4"/>
  <c r="L230" i="4"/>
  <c r="L244" i="4"/>
  <c r="L280" i="4"/>
  <c r="L146" i="4"/>
  <c r="L240" i="4"/>
  <c r="L472" i="4"/>
  <c r="L601" i="4"/>
  <c r="L281" i="4"/>
  <c r="L79" i="4"/>
  <c r="L299" i="4"/>
  <c r="L247" i="4"/>
  <c r="L262" i="4"/>
  <c r="L602" i="4"/>
  <c r="L198" i="4"/>
  <c r="L59" i="4"/>
  <c r="L698" i="4"/>
  <c r="L625" i="4"/>
  <c r="L650" i="4"/>
  <c r="L336" i="4"/>
  <c r="L346" i="4"/>
  <c r="L7" i="4"/>
  <c r="L35" i="4"/>
  <c r="L834" i="4"/>
  <c r="L154" i="4"/>
  <c r="L119" i="4"/>
  <c r="L684" i="4"/>
  <c r="L632" i="4"/>
  <c r="L683" i="4"/>
  <c r="L185" i="4"/>
  <c r="L724" i="4"/>
  <c r="L825" i="4"/>
  <c r="L311" i="4"/>
  <c r="L334" i="4"/>
  <c r="L439" i="4"/>
  <c r="L150" i="4"/>
  <c r="L901" i="4"/>
  <c r="L562" i="4"/>
  <c r="L5" i="4"/>
  <c r="L21" i="4"/>
  <c r="L457" i="4"/>
  <c r="L225" i="4"/>
  <c r="L595" i="4"/>
  <c r="L643" i="4"/>
  <c r="L406" i="4"/>
  <c r="L795" i="4"/>
  <c r="L372" i="4"/>
  <c r="L236" i="4"/>
  <c r="L246" i="4"/>
  <c r="L431" i="4"/>
  <c r="L355" i="4"/>
  <c r="L817" i="4"/>
  <c r="L23" i="4"/>
  <c r="L226" i="4"/>
  <c r="L468" i="4"/>
  <c r="L894" i="4"/>
  <c r="L534" i="4"/>
  <c r="L495" i="4"/>
  <c r="L732" i="4"/>
  <c r="L501" i="4"/>
  <c r="L833" i="4"/>
  <c r="L796" i="4"/>
  <c r="L557" i="4"/>
  <c r="L219" i="4"/>
  <c r="L20" i="4"/>
  <c r="L923" i="4"/>
  <c r="L539" i="4"/>
  <c r="L404" i="4"/>
  <c r="L742" i="4"/>
  <c r="L242" i="4"/>
  <c r="L343" i="4"/>
  <c r="L124" i="4"/>
  <c r="L362" i="4"/>
  <c r="L755" i="4"/>
  <c r="L400" i="4"/>
  <c r="L6" i="4"/>
  <c r="L331" i="4"/>
  <c r="L426" i="4"/>
  <c r="L685" i="4"/>
  <c r="L367" i="4"/>
  <c r="L628" i="4"/>
  <c r="L580" i="4"/>
  <c r="L324" i="4"/>
  <c r="L114" i="4"/>
  <c r="L764" i="4"/>
  <c r="L706" i="4"/>
  <c r="L52" i="4"/>
  <c r="L160" i="4"/>
  <c r="L610" i="4"/>
  <c r="L556" i="4"/>
  <c r="L812" i="4"/>
  <c r="L793" i="4"/>
  <c r="L73" i="4"/>
  <c r="L294" i="4"/>
  <c r="L586" i="4"/>
  <c r="L459" i="4"/>
  <c r="L284" i="4"/>
  <c r="L184" i="4"/>
  <c r="L641" i="4"/>
  <c r="L841" i="4"/>
  <c r="L467" i="4"/>
  <c r="L862" i="4"/>
  <c r="L76" i="4"/>
  <c r="L82" i="4"/>
  <c r="L148" i="4"/>
  <c r="L636" i="4"/>
  <c r="L211" i="4"/>
  <c r="L344" i="4"/>
  <c r="L717" i="4"/>
  <c r="L323" i="4"/>
  <c r="L170" i="4"/>
  <c r="L769" i="4"/>
  <c r="L666" i="4"/>
  <c r="L283" i="4"/>
  <c r="L777" i="4"/>
  <c r="L877" i="4"/>
  <c r="L716" i="4"/>
  <c r="L302" i="4"/>
  <c r="L695" i="4"/>
  <c r="L255" i="4"/>
  <c r="L918" i="4"/>
  <c r="L235" i="4"/>
  <c r="L305" i="4"/>
  <c r="L143" i="4"/>
  <c r="L469" i="4"/>
  <c r="L292" i="4"/>
  <c r="L768" i="4"/>
  <c r="L286" i="4"/>
  <c r="L171" i="4"/>
  <c r="L163" i="4"/>
  <c r="L3" i="4"/>
  <c r="L600" i="4"/>
  <c r="L264" i="4"/>
  <c r="L919" i="4"/>
  <c r="L12" i="4"/>
  <c r="L339" i="4"/>
  <c r="L699" i="4"/>
  <c r="L109" i="4"/>
  <c r="L370" i="4"/>
  <c r="L542" i="4"/>
  <c r="L504" i="4"/>
  <c r="L578" i="4"/>
  <c r="L540" i="4"/>
  <c r="L4" i="4"/>
  <c r="L531" i="4"/>
  <c r="L448" i="4"/>
  <c r="L626" i="4"/>
  <c r="L900" i="4"/>
  <c r="L67" i="4"/>
  <c r="L254" i="4"/>
  <c r="L882" i="4"/>
  <c r="L799" i="4"/>
  <c r="L561" i="4"/>
  <c r="L478" i="4"/>
  <c r="L270" i="4"/>
  <c r="L815" i="4"/>
  <c r="L120" i="4"/>
  <c r="L488" i="4"/>
  <c r="L127" i="4"/>
  <c r="L36" i="4"/>
  <c r="L121" i="4"/>
  <c r="L818" i="4"/>
  <c r="L241" i="4"/>
  <c r="L205" i="4"/>
  <c r="L164" i="4"/>
  <c r="L473" i="4"/>
  <c r="L250" i="4"/>
  <c r="L898" i="4"/>
  <c r="L762" i="4"/>
  <c r="L702" i="4"/>
  <c r="L351" i="4"/>
  <c r="L149" i="4"/>
  <c r="L729" i="4"/>
  <c r="L285" i="4"/>
  <c r="L403" i="4"/>
  <c r="L412" i="4"/>
  <c r="L541" i="4"/>
  <c r="L489" i="4"/>
  <c r="L844" i="4"/>
  <c r="L110" i="4"/>
  <c r="L507" i="4"/>
  <c r="L490" i="4"/>
  <c r="L112" i="4"/>
  <c r="L103" i="4"/>
  <c r="L15" i="4"/>
  <c r="L329" i="4"/>
  <c r="L345" i="4"/>
  <c r="L224" i="4"/>
  <c r="L383" i="4"/>
  <c r="L499" i="4"/>
  <c r="L249" i="4"/>
  <c r="L613" i="4"/>
  <c r="L106" i="4"/>
  <c r="L692" i="4"/>
  <c r="L921" i="4"/>
  <c r="L156" i="4"/>
  <c r="L453" i="4"/>
  <c r="L513" i="4"/>
  <c r="L80" i="4"/>
  <c r="L72" i="4"/>
  <c r="L374" i="4"/>
  <c r="L772" i="4"/>
  <c r="L306" i="4"/>
  <c r="L551" i="4"/>
  <c r="L328" i="4"/>
  <c r="L761" i="4"/>
  <c r="L506" i="4"/>
  <c r="L640" i="4"/>
  <c r="L227" i="4"/>
  <c r="L710" i="4"/>
  <c r="L890" i="4"/>
  <c r="L548" i="4"/>
  <c r="L191" i="4"/>
  <c r="L301" i="4"/>
  <c r="L348" i="4"/>
  <c r="L863" i="4"/>
  <c r="L573" i="4"/>
  <c r="L245" i="4"/>
  <c r="L885" i="4"/>
  <c r="L783" i="4"/>
  <c r="L792" i="4"/>
  <c r="L209" i="4"/>
  <c r="L310" i="4"/>
  <c r="L183" i="4"/>
  <c r="L789" i="4"/>
  <c r="L436" i="4"/>
  <c r="L407" i="4"/>
  <c r="L527" i="4"/>
  <c r="L32" i="4"/>
  <c r="L577" i="4"/>
  <c r="L842" i="4"/>
  <c r="L642" i="4"/>
  <c r="L737" i="4"/>
  <c r="L727" i="4"/>
  <c r="L188" i="4"/>
  <c r="L65" i="4"/>
  <c r="L349" i="4"/>
  <c r="L129" i="4"/>
  <c r="L297" i="4"/>
  <c r="L22" i="4"/>
  <c r="L865" i="4"/>
  <c r="L927" i="4"/>
  <c r="L272" i="4"/>
  <c r="L421" i="4"/>
  <c r="L608" i="4"/>
  <c r="L66" i="4"/>
  <c r="L803" i="4"/>
  <c r="L568" i="4"/>
  <c r="L104" i="4"/>
  <c r="L708" i="4"/>
  <c r="L779" i="4"/>
  <c r="L913" i="4"/>
  <c r="L443" i="4"/>
  <c r="L34" i="4"/>
  <c r="L212" i="4"/>
  <c r="L206" i="4"/>
  <c r="L790" i="4"/>
  <c r="L202" i="4"/>
  <c r="L304" i="4"/>
  <c r="L64" i="4"/>
  <c r="L765" i="4"/>
  <c r="L172" i="4"/>
  <c r="L476" i="4"/>
  <c r="L25" i="4"/>
  <c r="L177" i="4"/>
  <c r="L157" i="4"/>
  <c r="L391" i="4"/>
  <c r="L741" i="4"/>
  <c r="L394" i="4"/>
  <c r="L672" i="4"/>
  <c r="L437" i="4"/>
  <c r="L837" i="4"/>
  <c r="L9" i="4"/>
  <c r="L611" i="4"/>
  <c r="L594" i="4"/>
  <c r="L802" i="4"/>
  <c r="L728" i="4"/>
  <c r="L430" i="4"/>
  <c r="L56" i="4"/>
  <c r="L663" i="4"/>
  <c r="L832" i="4"/>
  <c r="L734" i="4"/>
  <c r="L874" i="4"/>
  <c r="L598" i="4"/>
  <c r="L335" i="4"/>
  <c r="L342" i="4"/>
  <c r="L266" i="4"/>
  <c r="L366" i="4"/>
  <c r="L745" i="4"/>
  <c r="L408" i="4"/>
  <c r="L725" i="4"/>
  <c r="L116" i="4"/>
  <c r="L854" i="4"/>
  <c r="L560" i="4"/>
  <c r="L590" i="4"/>
  <c r="L371" i="4"/>
  <c r="L873" i="4"/>
  <c r="L781" i="4"/>
  <c r="L680" i="4"/>
  <c r="L502" i="4"/>
  <c r="L850" i="4"/>
  <c r="L849" i="4"/>
  <c r="L330" i="4"/>
  <c r="L599" i="4"/>
  <c r="L295" i="4"/>
  <c r="L830" i="4"/>
  <c r="L85" i="4"/>
  <c r="L750" i="4"/>
  <c r="L622" i="4"/>
  <c r="L689" i="4"/>
  <c r="L859" i="4"/>
  <c r="L620" i="4"/>
  <c r="L413" i="4"/>
  <c r="L462" i="4"/>
  <c r="L827" i="4"/>
  <c r="L906" i="4"/>
  <c r="L651" i="4"/>
  <c r="L18" i="4"/>
  <c r="L624" i="4"/>
  <c r="L29" i="4"/>
  <c r="L538" i="4"/>
  <c r="L435" i="4"/>
  <c r="L888" i="4"/>
  <c r="L829" i="4"/>
  <c r="L514" i="4"/>
  <c r="L619" i="4"/>
  <c r="L697" i="4"/>
  <c r="L233" i="4"/>
  <c r="L691" i="4"/>
  <c r="L417" i="4"/>
  <c r="L200" i="4"/>
  <c r="L723" i="4"/>
  <c r="L251" i="4"/>
  <c r="L155" i="4"/>
  <c r="L258" i="4"/>
  <c r="L253" i="4"/>
  <c r="L785" i="4"/>
  <c r="L312" i="4"/>
  <c r="L566" i="4"/>
  <c r="L70" i="4"/>
  <c r="L615" i="4"/>
  <c r="L93" i="4"/>
  <c r="L581" i="4"/>
  <c r="L454" i="4"/>
  <c r="L208" i="4"/>
  <c r="L232" i="4"/>
  <c r="L101" i="4"/>
  <c r="L904" i="4"/>
  <c r="L97" i="4"/>
  <c r="L389" i="4"/>
  <c r="L924" i="4"/>
  <c r="L449" i="4"/>
  <c r="L90" i="4"/>
  <c r="L71" i="4"/>
  <c r="L441" i="4"/>
  <c r="L776" i="4"/>
  <c r="L703" i="4"/>
  <c r="L553" i="4"/>
  <c r="L579" i="4"/>
  <c r="L588" i="4"/>
  <c r="L855" i="4"/>
  <c r="L315" i="4"/>
  <c r="L668" i="4"/>
  <c r="L676" i="4"/>
  <c r="L309" i="4"/>
  <c r="L287" i="4"/>
  <c r="L528" i="4"/>
  <c r="L621" i="4"/>
  <c r="L358" i="4"/>
  <c r="L922" i="4"/>
  <c r="L470" i="4"/>
  <c r="L605" i="4"/>
  <c r="L31" i="4"/>
  <c r="L616" i="4"/>
  <c r="L86" i="4"/>
  <c r="L721" i="4"/>
  <c r="L508" i="4"/>
  <c r="L30" i="4"/>
  <c r="L353" i="4"/>
  <c r="L675" i="4"/>
  <c r="L61" i="4"/>
  <c r="L821" i="4"/>
  <c r="L627" i="4"/>
  <c r="L396" i="4"/>
  <c r="L730" i="4"/>
  <c r="L176" i="4"/>
  <c r="L111" i="4"/>
  <c r="L843" i="4"/>
  <c r="L618" i="4"/>
  <c r="L521" i="4"/>
  <c r="L201" i="4"/>
  <c r="L544" i="4"/>
  <c r="L635" i="4"/>
  <c r="L423" i="4"/>
  <c r="L450" i="4"/>
  <c r="L739" i="4"/>
  <c r="L89" i="4"/>
  <c r="L533" i="4"/>
  <c r="L914" i="4"/>
  <c r="L804" i="4"/>
  <c r="L452" i="4"/>
  <c r="L144" i="4"/>
  <c r="L153" i="4"/>
  <c r="L917" i="4"/>
  <c r="L151" i="4"/>
  <c r="L92" i="4"/>
  <c r="L771" i="4"/>
  <c r="L341" i="4"/>
  <c r="L75" i="4"/>
  <c r="L314" i="4"/>
  <c r="L846" i="4"/>
  <c r="L743" i="4"/>
  <c r="L879" i="4"/>
  <c r="L87" i="4"/>
  <c r="L159" i="4"/>
  <c r="L819" i="4"/>
  <c r="L860" i="4"/>
  <c r="L757" i="4"/>
  <c r="L91" i="4"/>
  <c r="L870" i="4"/>
  <c r="L822" i="4"/>
  <c r="L798" i="4"/>
  <c r="L464" i="4"/>
  <c r="L332" i="4"/>
  <c r="L376" i="4"/>
  <c r="L427" i="4"/>
  <c r="L133" i="4"/>
  <c r="L704" i="4"/>
  <c r="L797" i="4"/>
  <c r="L88" i="4"/>
  <c r="K800" i="4"/>
  <c r="K402" i="4"/>
  <c r="K128" i="4"/>
  <c r="K487" i="4"/>
  <c r="K410" i="4"/>
  <c r="K892" i="4"/>
  <c r="K199" i="4"/>
  <c r="K174" i="4"/>
  <c r="K414" i="4"/>
  <c r="K401" i="4"/>
  <c r="K545" i="4"/>
  <c r="K307" i="4"/>
  <c r="K475" i="4"/>
  <c r="K593" i="4"/>
  <c r="K375" i="4"/>
  <c r="K100" i="4"/>
  <c r="K38" i="4"/>
  <c r="K546" i="4"/>
  <c r="K820" i="4"/>
  <c r="K658" i="4"/>
  <c r="K474" i="4"/>
  <c r="K296" i="4"/>
  <c r="K347" i="4"/>
  <c r="K532" i="4"/>
  <c r="K766" i="4"/>
  <c r="K11" i="4"/>
  <c r="K387" i="4"/>
  <c r="K687" i="4"/>
  <c r="K338" i="4"/>
  <c r="K275" i="4"/>
  <c r="K393" i="4"/>
  <c r="K395" i="4"/>
  <c r="K760" i="4"/>
  <c r="K726" i="4"/>
  <c r="K95" i="4"/>
  <c r="K880" i="4"/>
  <c r="K567" i="4"/>
  <c r="K434" i="4"/>
  <c r="K510" i="4"/>
  <c r="K631" i="4"/>
  <c r="K491" i="4"/>
  <c r="K929" i="4"/>
  <c r="K361" i="4"/>
  <c r="K519" i="4"/>
  <c r="K656" i="4"/>
  <c r="K162" i="4"/>
  <c r="K498" i="4"/>
  <c r="K786" i="4"/>
  <c r="K122" i="4"/>
  <c r="K278" i="4"/>
  <c r="K461" i="4"/>
  <c r="K909" i="4"/>
  <c r="K847" i="4"/>
  <c r="K409" i="4"/>
  <c r="K867" i="4"/>
  <c r="K483" i="4"/>
  <c r="K839" i="4"/>
  <c r="K145" i="4"/>
  <c r="K840" i="4"/>
  <c r="K465" i="4"/>
  <c r="K630" i="4"/>
  <c r="K263" i="4"/>
  <c r="K604" i="4"/>
  <c r="K654" i="4"/>
  <c r="K606" i="4"/>
  <c r="K26" i="4"/>
  <c r="K223" i="4"/>
  <c r="K168" i="4"/>
  <c r="K893" i="4"/>
  <c r="K637" i="4"/>
  <c r="K260" i="4"/>
  <c r="K828" i="4"/>
  <c r="K536" i="4"/>
  <c r="K239" i="4"/>
  <c r="K165" i="4"/>
  <c r="K19" i="4"/>
  <c r="K709" i="4"/>
  <c r="K442" i="4"/>
  <c r="K364" i="4"/>
  <c r="K368" i="4"/>
  <c r="K555" i="4"/>
  <c r="K482" i="4"/>
  <c r="K736" i="4"/>
  <c r="K738" i="4"/>
  <c r="K27" i="4"/>
  <c r="K477" i="4"/>
  <c r="K189" i="4"/>
  <c r="K678" i="4"/>
  <c r="K493" i="4"/>
  <c r="K321" i="4"/>
  <c r="K565" i="4"/>
  <c r="K136" i="4"/>
  <c r="K158" i="4"/>
  <c r="K397" i="4"/>
  <c r="K758" i="4"/>
  <c r="K775" i="4"/>
  <c r="K688" i="4"/>
  <c r="K582" i="4"/>
  <c r="K509" i="4"/>
  <c r="K511" i="4"/>
  <c r="K105" i="4"/>
  <c r="K547" i="4"/>
  <c r="K872" i="4"/>
  <c r="K735" i="4"/>
  <c r="K125" i="4"/>
  <c r="K479" i="4"/>
  <c r="K811" i="4"/>
  <c r="K633" i="4"/>
  <c r="K664" i="4"/>
  <c r="K135" i="4"/>
  <c r="K166" i="4"/>
  <c r="K899" i="4"/>
  <c r="K238" i="4"/>
  <c r="K617" i="4"/>
  <c r="K42" i="4"/>
  <c r="K505" i="4"/>
  <c r="K749" i="4"/>
  <c r="K152" i="4"/>
  <c r="K484" i="4"/>
  <c r="K516" i="4"/>
  <c r="K592" i="4"/>
  <c r="K733" i="4"/>
  <c r="K356" i="4"/>
  <c r="K639" i="4"/>
  <c r="K326" i="4"/>
  <c r="K836" i="4"/>
  <c r="K422" i="4"/>
  <c r="K123" i="4"/>
  <c r="K681" i="4"/>
  <c r="K523" i="4"/>
  <c r="K597" i="4"/>
  <c r="K175" i="4"/>
  <c r="K810" i="4"/>
  <c r="K83" i="4"/>
  <c r="K897" i="4"/>
  <c r="K325" i="4"/>
  <c r="K130" i="4"/>
  <c r="K319" i="4"/>
  <c r="K456" i="4"/>
  <c r="K365" i="4"/>
  <c r="K705" i="4"/>
  <c r="K420" i="4"/>
  <c r="K204" i="4"/>
  <c r="K497" i="4"/>
  <c r="K115" i="4"/>
  <c r="K886" i="4"/>
  <c r="K386" i="4"/>
  <c r="K16" i="4"/>
  <c r="K525" i="4"/>
  <c r="K657" i="4"/>
  <c r="K526" i="4"/>
  <c r="K40" i="4"/>
  <c r="K515" i="4"/>
  <c r="K37" i="4"/>
  <c r="K196" i="4"/>
  <c r="K596" i="4"/>
  <c r="K218" i="4"/>
  <c r="K229" i="4"/>
  <c r="K193" i="4"/>
  <c r="K139" i="4"/>
  <c r="K554" i="4"/>
  <c r="K763" i="4"/>
  <c r="K54" i="4"/>
  <c r="K486" i="4"/>
  <c r="K722" i="4"/>
  <c r="K700" i="4"/>
  <c r="K333" i="4"/>
  <c r="K425" i="4"/>
  <c r="K259" i="4"/>
  <c r="K603" i="4"/>
  <c r="K291" i="4"/>
  <c r="K550" i="4"/>
  <c r="K848" i="4"/>
  <c r="K58" i="4"/>
  <c r="K447" i="4"/>
  <c r="K809" i="4"/>
  <c r="K399" i="4"/>
  <c r="K102" i="4"/>
  <c r="K814" i="4"/>
  <c r="K141" i="4"/>
  <c r="K696" i="4"/>
  <c r="K48" i="4"/>
  <c r="K883" i="4"/>
  <c r="K646" i="4"/>
  <c r="K612" i="4"/>
  <c r="K419" i="4"/>
  <c r="K186" i="4"/>
  <c r="K808" i="4"/>
  <c r="K916" i="4"/>
  <c r="K912" i="4"/>
  <c r="K558" i="4"/>
  <c r="K137" i="4"/>
  <c r="K806" i="4"/>
  <c r="K96" i="4"/>
  <c r="K591" i="4"/>
  <c r="K39" i="4"/>
  <c r="K471" i="4"/>
  <c r="K303" i="4"/>
  <c r="K693" i="4"/>
  <c r="K14" i="4"/>
  <c r="K24" i="4"/>
  <c r="K784" i="4"/>
  <c r="K308" i="4"/>
  <c r="K552" i="4"/>
  <c r="K213" i="4"/>
  <c r="K282" i="4"/>
  <c r="K398" i="4"/>
  <c r="K352" i="4"/>
  <c r="K117" i="4"/>
  <c r="K181" i="4"/>
  <c r="K300" i="4"/>
  <c r="K53" i="4"/>
  <c r="K857" i="4"/>
  <c r="K614" i="4"/>
  <c r="K788" i="4"/>
  <c r="K878" i="4"/>
  <c r="K858" i="4"/>
  <c r="K589" i="4"/>
  <c r="K752" i="4"/>
  <c r="K875" i="4"/>
  <c r="K118" i="4"/>
  <c r="K10" i="4"/>
  <c r="K694" i="4"/>
  <c r="K831" i="4"/>
  <c r="K791" i="4"/>
  <c r="K715" i="4"/>
  <c r="K47" i="4"/>
  <c r="K178" i="4"/>
  <c r="K49" i="4"/>
  <c r="K327" i="4"/>
  <c r="K257" i="4"/>
  <c r="K451" i="4"/>
  <c r="K363" i="4"/>
  <c r="K428" i="4"/>
  <c r="K673" i="4"/>
  <c r="K868" i="4"/>
  <c r="K390" i="4"/>
  <c r="K131" i="4"/>
  <c r="K576" i="4"/>
  <c r="K190" i="4"/>
  <c r="K455" i="4"/>
  <c r="K340" i="4"/>
  <c r="K585" i="4"/>
  <c r="K648" i="4"/>
  <c r="K503" i="4"/>
  <c r="K805" i="4"/>
  <c r="K707" i="4"/>
  <c r="K322" i="4"/>
  <c r="K492" i="4"/>
  <c r="K84" i="4"/>
  <c r="K369" i="4"/>
  <c r="K385" i="4"/>
  <c r="K756" i="4"/>
  <c r="K273" i="4"/>
  <c r="K634" i="4"/>
  <c r="K623" i="4"/>
  <c r="K277" i="4"/>
  <c r="K234" i="4"/>
  <c r="K774" i="4"/>
  <c r="K667" i="4"/>
  <c r="K662" i="4"/>
  <c r="K753" i="4"/>
  <c r="K169" i="4"/>
  <c r="K740" i="4"/>
  <c r="K587" i="4"/>
  <c r="K660" i="4"/>
  <c r="K279" i="4"/>
  <c r="K271" i="4"/>
  <c r="K2" i="4"/>
  <c r="K55" i="4"/>
  <c r="K392" i="4"/>
  <c r="K731" i="4"/>
  <c r="K203" i="4"/>
  <c r="K298" i="4"/>
  <c r="K320" i="4"/>
  <c r="K889" i="4"/>
  <c r="K463" i="4"/>
  <c r="K485" i="4"/>
  <c r="K373" i="4"/>
  <c r="K357" i="4"/>
  <c r="K537" i="4"/>
  <c r="K767" i="4"/>
  <c r="K653" i="4"/>
  <c r="K57" i="4"/>
  <c r="K677" i="4"/>
  <c r="K787" i="4"/>
  <c r="K108" i="4"/>
  <c r="K670" i="4"/>
  <c r="K871" i="4"/>
  <c r="K661" i="4"/>
  <c r="K665" i="4"/>
  <c r="K674" i="4"/>
  <c r="K669" i="4"/>
  <c r="K446" i="4"/>
  <c r="K754" i="4"/>
  <c r="K17" i="4"/>
  <c r="K107" i="4"/>
  <c r="K458" i="4"/>
  <c r="K713" i="4"/>
  <c r="K267" i="4"/>
  <c r="K500" i="4"/>
  <c r="K801" i="4"/>
  <c r="K517" i="4"/>
  <c r="K649" i="4"/>
  <c r="K424" i="4"/>
  <c r="K440" i="4"/>
  <c r="K682" i="4"/>
  <c r="K220" i="4"/>
  <c r="K659" i="4"/>
  <c r="K569" i="4"/>
  <c r="K438" i="4"/>
  <c r="K902" i="4"/>
  <c r="K535" i="4"/>
  <c r="K217" i="4"/>
  <c r="K78" i="4"/>
  <c r="K518" i="4"/>
  <c r="K460" i="4"/>
  <c r="K161" i="4"/>
  <c r="K382" i="4"/>
  <c r="K337" i="4"/>
  <c r="K522" i="4"/>
  <c r="K416" i="4"/>
  <c r="K529" i="4"/>
  <c r="K572" i="4"/>
  <c r="K316" i="4"/>
  <c r="K908" i="4"/>
  <c r="K925" i="4"/>
  <c r="K81" i="4"/>
  <c r="K46" i="4"/>
  <c r="K45" i="4"/>
  <c r="K256" i="4"/>
  <c r="K748" i="4"/>
  <c r="K845" i="4"/>
  <c r="K571" i="4"/>
  <c r="K609" i="4"/>
  <c r="K194" i="4"/>
  <c r="K43" i="4"/>
  <c r="K41" i="4"/>
  <c r="K173" i="4"/>
  <c r="K679" i="4"/>
  <c r="K884" i="4"/>
  <c r="K746" i="4"/>
  <c r="K268" i="4"/>
  <c r="K207" i="4"/>
  <c r="K222" i="4"/>
  <c r="K607" i="4"/>
  <c r="K8" i="4"/>
  <c r="K866" i="4"/>
  <c r="K655" i="4"/>
  <c r="K911" i="4"/>
  <c r="K418" i="4"/>
  <c r="K182" i="4"/>
  <c r="K142" i="4"/>
  <c r="K293" i="4"/>
  <c r="K778" i="4"/>
  <c r="K782" i="4"/>
  <c r="K350" i="4"/>
  <c r="K214" i="4"/>
  <c r="K51" i="4"/>
  <c r="K50" i="4"/>
  <c r="K629" i="4"/>
  <c r="K915" i="4"/>
  <c r="K269" i="4"/>
  <c r="K826" i="4"/>
  <c r="K647" i="4"/>
  <c r="K289" i="4"/>
  <c r="K274" i="4"/>
  <c r="K77" i="4"/>
  <c r="K780" i="4"/>
  <c r="K180" i="4"/>
  <c r="K444" i="4"/>
  <c r="K381" i="4"/>
  <c r="K920" i="4"/>
  <c r="K380" i="4"/>
  <c r="K68" i="4"/>
  <c r="K62" i="4"/>
  <c r="K559" i="4"/>
  <c r="K926" i="4"/>
  <c r="K711" i="4"/>
  <c r="K794" i="4"/>
  <c r="K126" i="4"/>
  <c r="K69" i="4"/>
  <c r="K895" i="4"/>
  <c r="K28" i="4"/>
  <c r="K313" i="4"/>
  <c r="K712" i="4"/>
  <c r="K496" i="4"/>
  <c r="K896" i="4"/>
  <c r="K138" i="4"/>
  <c r="K644" i="4"/>
  <c r="K378" i="4"/>
  <c r="K861" i="4"/>
  <c r="K94" i="4"/>
  <c r="K44" i="4"/>
  <c r="K179" i="4"/>
  <c r="K638" i="4"/>
  <c r="K481" i="4"/>
  <c r="K907" i="4"/>
  <c r="K288" i="4"/>
  <c r="K215" i="4"/>
  <c r="K276" i="4"/>
  <c r="K807" i="4"/>
  <c r="K228" i="4"/>
  <c r="K824" i="4"/>
  <c r="K928" i="4"/>
  <c r="K671" i="4"/>
  <c r="K195" i="4"/>
  <c r="K63" i="4"/>
  <c r="K869" i="4"/>
  <c r="K905" i="4"/>
  <c r="K852" i="4"/>
  <c r="K720" i="4"/>
  <c r="K719" i="4"/>
  <c r="K243" i="4"/>
  <c r="K645" i="4"/>
  <c r="K584" i="4"/>
  <c r="K891" i="4"/>
  <c r="K231" i="4"/>
  <c r="K881" i="4"/>
  <c r="K379" i="4"/>
  <c r="K512" i="4"/>
  <c r="K887" i="4"/>
  <c r="K354" i="4"/>
  <c r="K570" i="4"/>
  <c r="K876" i="4"/>
  <c r="K377" i="4"/>
  <c r="K216" i="4"/>
  <c r="K221" i="4"/>
  <c r="K718" i="4"/>
  <c r="K99" i="4"/>
  <c r="K261" i="4"/>
  <c r="K864" i="4"/>
  <c r="K132" i="4"/>
  <c r="K388" i="4"/>
  <c r="K210" i="4"/>
  <c r="K903" i="4"/>
  <c r="K853" i="4"/>
  <c r="K751" i="4"/>
  <c r="K252" i="4"/>
  <c r="K835" i="4"/>
  <c r="K432" i="4"/>
  <c r="K549" i="4"/>
  <c r="K856" i="4"/>
  <c r="K575" i="4"/>
  <c r="K384" i="4"/>
  <c r="K192" i="4"/>
  <c r="K838" i="4"/>
  <c r="K433" i="4"/>
  <c r="K74" i="4"/>
  <c r="K686" i="4"/>
  <c r="K98" i="4"/>
  <c r="K405" i="4"/>
  <c r="K359" i="4"/>
  <c r="K360" i="4"/>
  <c r="K466" i="4"/>
  <c r="K134" i="4"/>
  <c r="K813" i="4"/>
  <c r="K415" i="4"/>
  <c r="K816" i="4"/>
  <c r="K530" i="4"/>
  <c r="K494" i="4"/>
  <c r="K248" i="4"/>
  <c r="K429" i="4"/>
  <c r="K411" i="4"/>
  <c r="K237" i="4"/>
  <c r="K167" i="4"/>
  <c r="K701" i="4"/>
  <c r="K652" i="4"/>
  <c r="K187" i="4"/>
  <c r="K747" i="4"/>
  <c r="K759" i="4"/>
  <c r="K770" i="4"/>
  <c r="K773" i="4"/>
  <c r="K197" i="4"/>
  <c r="K823" i="4"/>
  <c r="K60" i="4"/>
  <c r="K480" i="4"/>
  <c r="K13" i="4"/>
  <c r="K445" i="4"/>
  <c r="K147" i="4"/>
  <c r="K113" i="4"/>
  <c r="K520" i="4"/>
  <c r="K317" i="4"/>
  <c r="K563" i="4"/>
  <c r="K265" i="4"/>
  <c r="K574" i="4"/>
  <c r="K851" i="4"/>
  <c r="K524" i="4"/>
  <c r="K714" i="4"/>
  <c r="K543" i="4"/>
  <c r="K318" i="4"/>
  <c r="K910" i="4"/>
  <c r="K583" i="4"/>
  <c r="K290" i="4"/>
  <c r="K744" i="4"/>
  <c r="K33" i="4"/>
  <c r="K140" i="4"/>
  <c r="K564" i="4"/>
  <c r="K690" i="4"/>
  <c r="K230" i="4"/>
  <c r="K244" i="4"/>
  <c r="K280" i="4"/>
  <c r="K146" i="4"/>
  <c r="K240" i="4"/>
  <c r="K472" i="4"/>
  <c r="K601" i="4"/>
  <c r="K281" i="4"/>
  <c r="K79" i="4"/>
  <c r="K299" i="4"/>
  <c r="K247" i="4"/>
  <c r="K262" i="4"/>
  <c r="K602" i="4"/>
  <c r="K198" i="4"/>
  <c r="K59" i="4"/>
  <c r="K698" i="4"/>
  <c r="K625" i="4"/>
  <c r="K650" i="4"/>
  <c r="K336" i="4"/>
  <c r="K346" i="4"/>
  <c r="K7" i="4"/>
  <c r="K35" i="4"/>
  <c r="K834" i="4"/>
  <c r="K154" i="4"/>
  <c r="K119" i="4"/>
  <c r="K684" i="4"/>
  <c r="K632" i="4"/>
  <c r="K683" i="4"/>
  <c r="K185" i="4"/>
  <c r="K724" i="4"/>
  <c r="K825" i="4"/>
  <c r="K311" i="4"/>
  <c r="K334" i="4"/>
  <c r="K439" i="4"/>
  <c r="K150" i="4"/>
  <c r="K901" i="4"/>
  <c r="K562" i="4"/>
  <c r="K5" i="4"/>
  <c r="K21" i="4"/>
  <c r="K457" i="4"/>
  <c r="K225" i="4"/>
  <c r="K595" i="4"/>
  <c r="K643" i="4"/>
  <c r="K406" i="4"/>
  <c r="K795" i="4"/>
  <c r="K372" i="4"/>
  <c r="K236" i="4"/>
  <c r="K246" i="4"/>
  <c r="K431" i="4"/>
  <c r="K355" i="4"/>
  <c r="K817" i="4"/>
  <c r="K23" i="4"/>
  <c r="K226" i="4"/>
  <c r="K468" i="4"/>
  <c r="K894" i="4"/>
  <c r="K534" i="4"/>
  <c r="K495" i="4"/>
  <c r="K732" i="4"/>
  <c r="K501" i="4"/>
  <c r="K833" i="4"/>
  <c r="K796" i="4"/>
  <c r="K557" i="4"/>
  <c r="K219" i="4"/>
  <c r="K20" i="4"/>
  <c r="K923" i="4"/>
  <c r="K539" i="4"/>
  <c r="K404" i="4"/>
  <c r="K742" i="4"/>
  <c r="K242" i="4"/>
  <c r="K343" i="4"/>
  <c r="K124" i="4"/>
  <c r="K362" i="4"/>
  <c r="K755" i="4"/>
  <c r="K400" i="4"/>
  <c r="K6" i="4"/>
  <c r="K331" i="4"/>
  <c r="K426" i="4"/>
  <c r="K685" i="4"/>
  <c r="K367" i="4"/>
  <c r="K628" i="4"/>
  <c r="K580" i="4"/>
  <c r="K324" i="4"/>
  <c r="K114" i="4"/>
  <c r="K764" i="4"/>
  <c r="K706" i="4"/>
  <c r="K52" i="4"/>
  <c r="K160" i="4"/>
  <c r="K610" i="4"/>
  <c r="K556" i="4"/>
  <c r="K812" i="4"/>
  <c r="K793" i="4"/>
  <c r="K73" i="4"/>
  <c r="K294" i="4"/>
  <c r="K586" i="4"/>
  <c r="K459" i="4"/>
  <c r="K284" i="4"/>
  <c r="K184" i="4"/>
  <c r="K641" i="4"/>
  <c r="K841" i="4"/>
  <c r="K467" i="4"/>
  <c r="K862" i="4"/>
  <c r="K76" i="4"/>
  <c r="K82" i="4"/>
  <c r="K148" i="4"/>
  <c r="K636" i="4"/>
  <c r="K211" i="4"/>
  <c r="K344" i="4"/>
  <c r="K717" i="4"/>
  <c r="K323" i="4"/>
  <c r="K170" i="4"/>
  <c r="K769" i="4"/>
  <c r="K666" i="4"/>
  <c r="K283" i="4"/>
  <c r="K777" i="4"/>
  <c r="K877" i="4"/>
  <c r="K716" i="4"/>
  <c r="K302" i="4"/>
  <c r="K695" i="4"/>
  <c r="K255" i="4"/>
  <c r="K918" i="4"/>
  <c r="K235" i="4"/>
  <c r="K305" i="4"/>
  <c r="K143" i="4"/>
  <c r="K469" i="4"/>
  <c r="K292" i="4"/>
  <c r="K768" i="4"/>
  <c r="K286" i="4"/>
  <c r="K171" i="4"/>
  <c r="K163" i="4"/>
  <c r="K3" i="4"/>
  <c r="K600" i="4"/>
  <c r="K264" i="4"/>
  <c r="K919" i="4"/>
  <c r="K12" i="4"/>
  <c r="K339" i="4"/>
  <c r="K699" i="4"/>
  <c r="K109" i="4"/>
  <c r="K370" i="4"/>
  <c r="K542" i="4"/>
  <c r="K504" i="4"/>
  <c r="K578" i="4"/>
  <c r="K540" i="4"/>
  <c r="K4" i="4"/>
  <c r="K531" i="4"/>
  <c r="K448" i="4"/>
  <c r="K626" i="4"/>
  <c r="K900" i="4"/>
  <c r="K67" i="4"/>
  <c r="K254" i="4"/>
  <c r="K882" i="4"/>
  <c r="K799" i="4"/>
  <c r="K561" i="4"/>
  <c r="K478" i="4"/>
  <c r="K270" i="4"/>
  <c r="K815" i="4"/>
  <c r="K120" i="4"/>
  <c r="K488" i="4"/>
  <c r="K127" i="4"/>
  <c r="K36" i="4"/>
  <c r="K121" i="4"/>
  <c r="K818" i="4"/>
  <c r="K241" i="4"/>
  <c r="K205" i="4"/>
  <c r="K164" i="4"/>
  <c r="K473" i="4"/>
  <c r="K250" i="4"/>
  <c r="K898" i="4"/>
  <c r="K762" i="4"/>
  <c r="K702" i="4"/>
  <c r="K351" i="4"/>
  <c r="K149" i="4"/>
  <c r="K729" i="4"/>
  <c r="K285" i="4"/>
  <c r="K403" i="4"/>
  <c r="K412" i="4"/>
  <c r="K541" i="4"/>
  <c r="K489" i="4"/>
  <c r="K844" i="4"/>
  <c r="K110" i="4"/>
  <c r="K507" i="4"/>
  <c r="K490" i="4"/>
  <c r="K112" i="4"/>
  <c r="K103" i="4"/>
  <c r="K15" i="4"/>
  <c r="K329" i="4"/>
  <c r="K345" i="4"/>
  <c r="K224" i="4"/>
  <c r="K383" i="4"/>
  <c r="K499" i="4"/>
  <c r="K249" i="4"/>
  <c r="K613" i="4"/>
  <c r="K106" i="4"/>
  <c r="K692" i="4"/>
  <c r="K921" i="4"/>
  <c r="K156" i="4"/>
  <c r="K453" i="4"/>
  <c r="K513" i="4"/>
  <c r="K80" i="4"/>
  <c r="K72" i="4"/>
  <c r="K374" i="4"/>
  <c r="K772" i="4"/>
  <c r="K306" i="4"/>
  <c r="K551" i="4"/>
  <c r="K328" i="4"/>
  <c r="K761" i="4"/>
  <c r="K506" i="4"/>
  <c r="K640" i="4"/>
  <c r="K227" i="4"/>
  <c r="K710" i="4"/>
  <c r="K890" i="4"/>
  <c r="K548" i="4"/>
  <c r="K191" i="4"/>
  <c r="K301" i="4"/>
  <c r="K348" i="4"/>
  <c r="K863" i="4"/>
  <c r="K573" i="4"/>
  <c r="K245" i="4"/>
  <c r="K885" i="4"/>
  <c r="K783" i="4"/>
  <c r="K792" i="4"/>
  <c r="K209" i="4"/>
  <c r="K310" i="4"/>
  <c r="K183" i="4"/>
  <c r="K789" i="4"/>
  <c r="K436" i="4"/>
  <c r="K407" i="4"/>
  <c r="K527" i="4"/>
  <c r="K32" i="4"/>
  <c r="K577" i="4"/>
  <c r="K842" i="4"/>
  <c r="K642" i="4"/>
  <c r="K737" i="4"/>
  <c r="K727" i="4"/>
  <c r="K188" i="4"/>
  <c r="K65" i="4"/>
  <c r="K349" i="4"/>
  <c r="K129" i="4"/>
  <c r="K297" i="4"/>
  <c r="K22" i="4"/>
  <c r="K865" i="4"/>
  <c r="K927" i="4"/>
  <c r="K272" i="4"/>
  <c r="K421" i="4"/>
  <c r="K608" i="4"/>
  <c r="K66" i="4"/>
  <c r="K803" i="4"/>
  <c r="K568" i="4"/>
  <c r="K104" i="4"/>
  <c r="K708" i="4"/>
  <c r="K779" i="4"/>
  <c r="K913" i="4"/>
  <c r="K443" i="4"/>
  <c r="K34" i="4"/>
  <c r="K212" i="4"/>
  <c r="K206" i="4"/>
  <c r="K790" i="4"/>
  <c r="K202" i="4"/>
  <c r="K304" i="4"/>
  <c r="K64" i="4"/>
  <c r="K765" i="4"/>
  <c r="K172" i="4"/>
  <c r="K476" i="4"/>
  <c r="K25" i="4"/>
  <c r="K177" i="4"/>
  <c r="K157" i="4"/>
  <c r="K391" i="4"/>
  <c r="K741" i="4"/>
  <c r="K394" i="4"/>
  <c r="K672" i="4"/>
  <c r="K437" i="4"/>
  <c r="K837" i="4"/>
  <c r="K9" i="4"/>
  <c r="K611" i="4"/>
  <c r="K594" i="4"/>
  <c r="K802" i="4"/>
  <c r="K728" i="4"/>
  <c r="K430" i="4"/>
  <c r="K56" i="4"/>
  <c r="K663" i="4"/>
  <c r="K832" i="4"/>
  <c r="K734" i="4"/>
  <c r="K874" i="4"/>
  <c r="K598" i="4"/>
  <c r="K335" i="4"/>
  <c r="K342" i="4"/>
  <c r="K266" i="4"/>
  <c r="K366" i="4"/>
  <c r="K745" i="4"/>
  <c r="K408" i="4"/>
  <c r="K725" i="4"/>
  <c r="K116" i="4"/>
  <c r="K854" i="4"/>
  <c r="K560" i="4"/>
  <c r="K590" i="4"/>
  <c r="K371" i="4"/>
  <c r="K873" i="4"/>
  <c r="K781" i="4"/>
  <c r="K680" i="4"/>
  <c r="K502" i="4"/>
  <c r="K850" i="4"/>
  <c r="K849" i="4"/>
  <c r="K330" i="4"/>
  <c r="K599" i="4"/>
  <c r="K295" i="4"/>
  <c r="K830" i="4"/>
  <c r="K85" i="4"/>
  <c r="K750" i="4"/>
  <c r="K622" i="4"/>
  <c r="K689" i="4"/>
  <c r="K859" i="4"/>
  <c r="K620" i="4"/>
  <c r="K413" i="4"/>
  <c r="K462" i="4"/>
  <c r="K827" i="4"/>
  <c r="K906" i="4"/>
  <c r="K651" i="4"/>
  <c r="K18" i="4"/>
  <c r="K624" i="4"/>
  <c r="K29" i="4"/>
  <c r="K538" i="4"/>
  <c r="K435" i="4"/>
  <c r="K888" i="4"/>
  <c r="K829" i="4"/>
  <c r="K514" i="4"/>
  <c r="K619" i="4"/>
  <c r="K697" i="4"/>
  <c r="K233" i="4"/>
  <c r="K691" i="4"/>
  <c r="K417" i="4"/>
  <c r="K200" i="4"/>
  <c r="K723" i="4"/>
  <c r="K251" i="4"/>
  <c r="K155" i="4"/>
  <c r="K258" i="4"/>
  <c r="K253" i="4"/>
  <c r="K785" i="4"/>
  <c r="K312" i="4"/>
  <c r="K566" i="4"/>
  <c r="K70" i="4"/>
  <c r="K615" i="4"/>
  <c r="K93" i="4"/>
  <c r="K581" i="4"/>
  <c r="K454" i="4"/>
  <c r="K208" i="4"/>
  <c r="K232" i="4"/>
  <c r="K101" i="4"/>
  <c r="K904" i="4"/>
  <c r="K97" i="4"/>
  <c r="K389" i="4"/>
  <c r="K924" i="4"/>
  <c r="K449" i="4"/>
  <c r="K90" i="4"/>
  <c r="K71" i="4"/>
  <c r="K441" i="4"/>
  <c r="K776" i="4"/>
  <c r="K703" i="4"/>
  <c r="K553" i="4"/>
  <c r="K579" i="4"/>
  <c r="K588" i="4"/>
  <c r="K855" i="4"/>
  <c r="K315" i="4"/>
  <c r="K668" i="4"/>
  <c r="K676" i="4"/>
  <c r="K309" i="4"/>
  <c r="K287" i="4"/>
  <c r="K528" i="4"/>
  <c r="K621" i="4"/>
  <c r="K358" i="4"/>
  <c r="K922" i="4"/>
  <c r="K470" i="4"/>
  <c r="K605" i="4"/>
  <c r="K31" i="4"/>
  <c r="K616" i="4"/>
  <c r="K86" i="4"/>
  <c r="K721" i="4"/>
  <c r="K508" i="4"/>
  <c r="K30" i="4"/>
  <c r="K353" i="4"/>
  <c r="K675" i="4"/>
  <c r="K61" i="4"/>
  <c r="K821" i="4"/>
  <c r="K627" i="4"/>
  <c r="K396" i="4"/>
  <c r="K730" i="4"/>
  <c r="K176" i="4"/>
  <c r="K111" i="4"/>
  <c r="K843" i="4"/>
  <c r="K618" i="4"/>
  <c r="K521" i="4"/>
  <c r="K201" i="4"/>
  <c r="K544" i="4"/>
  <c r="K635" i="4"/>
  <c r="K423" i="4"/>
  <c r="K450" i="4"/>
  <c r="K739" i="4"/>
  <c r="K89" i="4"/>
  <c r="K533" i="4"/>
  <c r="K914" i="4"/>
  <c r="K804" i="4"/>
  <c r="K452" i="4"/>
  <c r="K144" i="4"/>
  <c r="K153" i="4"/>
  <c r="K917" i="4"/>
  <c r="K151" i="4"/>
  <c r="K92" i="4"/>
  <c r="K771" i="4"/>
  <c r="K341" i="4"/>
  <c r="K75" i="4"/>
  <c r="K314" i="4"/>
  <c r="K846" i="4"/>
  <c r="K743" i="4"/>
  <c r="K879" i="4"/>
  <c r="K87" i="4"/>
  <c r="K159" i="4"/>
  <c r="K819" i="4"/>
  <c r="K860" i="4"/>
  <c r="K757" i="4"/>
  <c r="K91" i="4"/>
  <c r="K870" i="4"/>
  <c r="K822" i="4"/>
  <c r="K798" i="4"/>
  <c r="K464" i="4"/>
  <c r="K332" i="4"/>
  <c r="K376" i="4"/>
  <c r="K427" i="4"/>
  <c r="K133" i="4"/>
  <c r="K704" i="4"/>
  <c r="K797" i="4"/>
  <c r="K88" i="4"/>
  <c r="W800" i="4"/>
  <c r="W402" i="4"/>
  <c r="W128" i="4"/>
  <c r="W487" i="4"/>
  <c r="W410" i="4"/>
  <c r="W892" i="4"/>
  <c r="W199" i="4"/>
  <c r="W174" i="4"/>
  <c r="W414" i="4"/>
  <c r="W401" i="4"/>
  <c r="W545" i="4"/>
  <c r="W307" i="4"/>
  <c r="W475" i="4"/>
  <c r="W593" i="4"/>
  <c r="W375" i="4"/>
  <c r="W100" i="4"/>
  <c r="W38" i="4"/>
  <c r="W546" i="4"/>
  <c r="W820" i="4"/>
  <c r="W658" i="4"/>
  <c r="W474" i="4"/>
  <c r="W296" i="4"/>
  <c r="W347" i="4"/>
  <c r="W532" i="4"/>
  <c r="W766" i="4"/>
  <c r="W11" i="4"/>
  <c r="W387" i="4"/>
  <c r="W687" i="4"/>
  <c r="W338" i="4"/>
  <c r="W275" i="4"/>
  <c r="W393" i="4"/>
  <c r="W395" i="4"/>
  <c r="W760" i="4"/>
  <c r="W726" i="4"/>
  <c r="W95" i="4"/>
  <c r="W880" i="4"/>
  <c r="W567" i="4"/>
  <c r="W434" i="4"/>
  <c r="W510" i="4"/>
  <c r="W631" i="4"/>
  <c r="W491" i="4"/>
  <c r="W929" i="4"/>
  <c r="W361" i="4"/>
  <c r="W519" i="4"/>
  <c r="W656" i="4"/>
  <c r="W162" i="4"/>
  <c r="W498" i="4"/>
  <c r="W786" i="4"/>
  <c r="W122" i="4"/>
  <c r="W278" i="4"/>
  <c r="W461" i="4"/>
  <c r="W909" i="4"/>
  <c r="W847" i="4"/>
  <c r="W409" i="4"/>
  <c r="W867" i="4"/>
  <c r="W483" i="4"/>
  <c r="W839" i="4"/>
  <c r="W145" i="4"/>
  <c r="W840" i="4"/>
  <c r="W465" i="4"/>
  <c r="W630" i="4"/>
  <c r="W263" i="4"/>
  <c r="W604" i="4"/>
  <c r="W654" i="4"/>
  <c r="W606" i="4"/>
  <c r="W26" i="4"/>
  <c r="W223" i="4"/>
  <c r="W168" i="4"/>
  <c r="W893" i="4"/>
  <c r="W637" i="4"/>
  <c r="W260" i="4"/>
  <c r="W828" i="4"/>
  <c r="W536" i="4"/>
  <c r="W239" i="4"/>
  <c r="W165" i="4"/>
  <c r="W19" i="4"/>
  <c r="W709" i="4"/>
  <c r="W442" i="4"/>
  <c r="W364" i="4"/>
  <c r="W368" i="4"/>
  <c r="W555" i="4"/>
  <c r="W482" i="4"/>
  <c r="W736" i="4"/>
  <c r="W738" i="4"/>
  <c r="W27" i="4"/>
  <c r="W477" i="4"/>
  <c r="W189" i="4"/>
  <c r="W678" i="4"/>
  <c r="W493" i="4"/>
  <c r="W321" i="4"/>
  <c r="W565" i="4"/>
  <c r="W136" i="4"/>
  <c r="W158" i="4"/>
  <c r="W397" i="4"/>
  <c r="W758" i="4"/>
  <c r="W775" i="4"/>
  <c r="W688" i="4"/>
  <c r="W582" i="4"/>
  <c r="W509" i="4"/>
  <c r="W511" i="4"/>
  <c r="W105" i="4"/>
  <c r="W547" i="4"/>
  <c r="W872" i="4"/>
  <c r="W735" i="4"/>
  <c r="W125" i="4"/>
  <c r="W479" i="4"/>
  <c r="W811" i="4"/>
  <c r="W633" i="4"/>
  <c r="W664" i="4"/>
  <c r="W135" i="4"/>
  <c r="W166" i="4"/>
  <c r="W899" i="4"/>
  <c r="W238" i="4"/>
  <c r="W617" i="4"/>
  <c r="W42" i="4"/>
  <c r="W505" i="4"/>
  <c r="W749" i="4"/>
  <c r="W152" i="4"/>
  <c r="W484" i="4"/>
  <c r="W516" i="4"/>
  <c r="W592" i="4"/>
  <c r="W733" i="4"/>
  <c r="W356" i="4"/>
  <c r="W639" i="4"/>
  <c r="W326" i="4"/>
  <c r="W836" i="4"/>
  <c r="W422" i="4"/>
  <c r="W123" i="4"/>
  <c r="W681" i="4"/>
  <c r="W523" i="4"/>
  <c r="W597" i="4"/>
  <c r="W175" i="4"/>
  <c r="W810" i="4"/>
  <c r="W83" i="4"/>
  <c r="W897" i="4"/>
  <c r="W325" i="4"/>
  <c r="W130" i="4"/>
  <c r="W319" i="4"/>
  <c r="W456" i="4"/>
  <c r="W365" i="4"/>
  <c r="W705" i="4"/>
  <c r="W420" i="4"/>
  <c r="W204" i="4"/>
  <c r="W497" i="4"/>
  <c r="W115" i="4"/>
  <c r="W886" i="4"/>
  <c r="W386" i="4"/>
  <c r="W16" i="4"/>
  <c r="W525" i="4"/>
  <c r="W657" i="4"/>
  <c r="W526" i="4"/>
  <c r="W40" i="4"/>
  <c r="W515" i="4"/>
  <c r="W37" i="4"/>
  <c r="W196" i="4"/>
  <c r="W596" i="4"/>
  <c r="W218" i="4"/>
  <c r="W229" i="4"/>
  <c r="W193" i="4"/>
  <c r="W139" i="4"/>
  <c r="W554" i="4"/>
  <c r="W763" i="4"/>
  <c r="W54" i="4"/>
  <c r="W486" i="4"/>
  <c r="W722" i="4"/>
  <c r="W700" i="4"/>
  <c r="W333" i="4"/>
  <c r="W425" i="4"/>
  <c r="W259" i="4"/>
  <c r="W603" i="4"/>
  <c r="W291" i="4"/>
  <c r="W550" i="4"/>
  <c r="W848" i="4"/>
  <c r="W58" i="4"/>
  <c r="W447" i="4"/>
  <c r="W809" i="4"/>
  <c r="W399" i="4"/>
  <c r="W102" i="4"/>
  <c r="W814" i="4"/>
  <c r="W141" i="4"/>
  <c r="W696" i="4"/>
  <c r="W48" i="4"/>
  <c r="W883" i="4"/>
  <c r="W646" i="4"/>
  <c r="W612" i="4"/>
  <c r="W419" i="4"/>
  <c r="W186" i="4"/>
  <c r="W808" i="4"/>
  <c r="W916" i="4"/>
  <c r="W912" i="4"/>
  <c r="W558" i="4"/>
  <c r="W137" i="4"/>
  <c r="W806" i="4"/>
  <c r="W96" i="4"/>
  <c r="W591" i="4"/>
  <c r="W39" i="4"/>
  <c r="W471" i="4"/>
  <c r="W303" i="4"/>
  <c r="W693" i="4"/>
  <c r="W14" i="4"/>
  <c r="W24" i="4"/>
  <c r="W784" i="4"/>
  <c r="W308" i="4"/>
  <c r="W552" i="4"/>
  <c r="W213" i="4"/>
  <c r="W282" i="4"/>
  <c r="W398" i="4"/>
  <c r="W352" i="4"/>
  <c r="W117" i="4"/>
  <c r="W181" i="4"/>
  <c r="W300" i="4"/>
  <c r="W53" i="4"/>
  <c r="W857" i="4"/>
  <c r="W614" i="4"/>
  <c r="W788" i="4"/>
  <c r="W878" i="4"/>
  <c r="W858" i="4"/>
  <c r="W589" i="4"/>
  <c r="W752" i="4"/>
  <c r="W875" i="4"/>
  <c r="W118" i="4"/>
  <c r="W10" i="4"/>
  <c r="W694" i="4"/>
  <c r="W831" i="4"/>
  <c r="W791" i="4"/>
  <c r="W715" i="4"/>
  <c r="W47" i="4"/>
  <c r="W178" i="4"/>
  <c r="W49" i="4"/>
  <c r="W327" i="4"/>
  <c r="W257" i="4"/>
  <c r="W451" i="4"/>
  <c r="W363" i="4"/>
  <c r="W428" i="4"/>
  <c r="W673" i="4"/>
  <c r="W868" i="4"/>
  <c r="W390" i="4"/>
  <c r="W131" i="4"/>
  <c r="W576" i="4"/>
  <c r="W190" i="4"/>
  <c r="W455" i="4"/>
  <c r="W340" i="4"/>
  <c r="W585" i="4"/>
  <c r="W648" i="4"/>
  <c r="W503" i="4"/>
  <c r="W805" i="4"/>
  <c r="W707" i="4"/>
  <c r="W322" i="4"/>
  <c r="W492" i="4"/>
  <c r="W84" i="4"/>
  <c r="W369" i="4"/>
  <c r="W385" i="4"/>
  <c r="W756" i="4"/>
  <c r="W273" i="4"/>
  <c r="W634" i="4"/>
  <c r="W623" i="4"/>
  <c r="W277" i="4"/>
  <c r="W234" i="4"/>
  <c r="W774" i="4"/>
  <c r="W667" i="4"/>
  <c r="W662" i="4"/>
  <c r="W753" i="4"/>
  <c r="W169" i="4"/>
  <c r="W740" i="4"/>
  <c r="W587" i="4"/>
  <c r="W660" i="4"/>
  <c r="W279" i="4"/>
  <c r="W271" i="4"/>
  <c r="W2" i="4"/>
  <c r="W55" i="4"/>
  <c r="W392" i="4"/>
  <c r="W731" i="4"/>
  <c r="W203" i="4"/>
  <c r="W298" i="4"/>
  <c r="W320" i="4"/>
  <c r="W889" i="4"/>
  <c r="W463" i="4"/>
  <c r="W485" i="4"/>
  <c r="W373" i="4"/>
  <c r="W357" i="4"/>
  <c r="W537" i="4"/>
  <c r="W767" i="4"/>
  <c r="W653" i="4"/>
  <c r="W57" i="4"/>
  <c r="W677" i="4"/>
  <c r="W787" i="4"/>
  <c r="W108" i="4"/>
  <c r="W670" i="4"/>
  <c r="W871" i="4"/>
  <c r="W661" i="4"/>
  <c r="W665" i="4"/>
  <c r="W674" i="4"/>
  <c r="W669" i="4"/>
  <c r="W446" i="4"/>
  <c r="W754" i="4"/>
  <c r="W17" i="4"/>
  <c r="W107" i="4"/>
  <c r="W458" i="4"/>
  <c r="W713" i="4"/>
  <c r="W267" i="4"/>
  <c r="W500" i="4"/>
  <c r="W801" i="4"/>
  <c r="W517" i="4"/>
  <c r="W649" i="4"/>
  <c r="W424" i="4"/>
  <c r="W440" i="4"/>
  <c r="W682" i="4"/>
  <c r="W220" i="4"/>
  <c r="W659" i="4"/>
  <c r="W569" i="4"/>
  <c r="W438" i="4"/>
  <c r="W902" i="4"/>
  <c r="W535" i="4"/>
  <c r="W217" i="4"/>
  <c r="W78" i="4"/>
  <c r="W518" i="4"/>
  <c r="W460" i="4"/>
  <c r="W161" i="4"/>
  <c r="W382" i="4"/>
  <c r="W337" i="4"/>
  <c r="W522" i="4"/>
  <c r="W416" i="4"/>
  <c r="W529" i="4"/>
  <c r="W572" i="4"/>
  <c r="W316" i="4"/>
  <c r="W908" i="4"/>
  <c r="W925" i="4"/>
  <c r="W81" i="4"/>
  <c r="W46" i="4"/>
  <c r="W45" i="4"/>
  <c r="W256" i="4"/>
  <c r="W748" i="4"/>
  <c r="W845" i="4"/>
  <c r="W571" i="4"/>
  <c r="W609" i="4"/>
  <c r="W194" i="4"/>
  <c r="W43" i="4"/>
  <c r="W41" i="4"/>
  <c r="W173" i="4"/>
  <c r="W679" i="4"/>
  <c r="W884" i="4"/>
  <c r="W746" i="4"/>
  <c r="W268" i="4"/>
  <c r="W207" i="4"/>
  <c r="W222" i="4"/>
  <c r="W607" i="4"/>
  <c r="W8" i="4"/>
  <c r="W866" i="4"/>
  <c r="W655" i="4"/>
  <c r="W911" i="4"/>
  <c r="W418" i="4"/>
  <c r="W182" i="4"/>
  <c r="W142" i="4"/>
  <c r="W293" i="4"/>
  <c r="W778" i="4"/>
  <c r="W782" i="4"/>
  <c r="W350" i="4"/>
  <c r="W214" i="4"/>
  <c r="W51" i="4"/>
  <c r="W50" i="4"/>
  <c r="W629" i="4"/>
  <c r="W915" i="4"/>
  <c r="W269" i="4"/>
  <c r="W826" i="4"/>
  <c r="W647" i="4"/>
  <c r="W289" i="4"/>
  <c r="W274" i="4"/>
  <c r="W77" i="4"/>
  <c r="W780" i="4"/>
  <c r="W180" i="4"/>
  <c r="W444" i="4"/>
  <c r="W381" i="4"/>
  <c r="W920" i="4"/>
  <c r="W380" i="4"/>
  <c r="W68" i="4"/>
  <c r="W62" i="4"/>
  <c r="W559" i="4"/>
  <c r="W926" i="4"/>
  <c r="W711" i="4"/>
  <c r="W794" i="4"/>
  <c r="W126" i="4"/>
  <c r="W69" i="4"/>
  <c r="W895" i="4"/>
  <c r="W28" i="4"/>
  <c r="W313" i="4"/>
  <c r="W712" i="4"/>
  <c r="W496" i="4"/>
  <c r="W896" i="4"/>
  <c r="W138" i="4"/>
  <c r="W644" i="4"/>
  <c r="W378" i="4"/>
  <c r="W861" i="4"/>
  <c r="W94" i="4"/>
  <c r="W44" i="4"/>
  <c r="W179" i="4"/>
  <c r="W638" i="4"/>
  <c r="W481" i="4"/>
  <c r="W907" i="4"/>
  <c r="W288" i="4"/>
  <c r="W215" i="4"/>
  <c r="W276" i="4"/>
  <c r="W807" i="4"/>
  <c r="W228" i="4"/>
  <c r="W824" i="4"/>
  <c r="W928" i="4"/>
  <c r="W671" i="4"/>
  <c r="W195" i="4"/>
  <c r="W63" i="4"/>
  <c r="W869" i="4"/>
  <c r="W905" i="4"/>
  <c r="W852" i="4"/>
  <c r="W720" i="4"/>
  <c r="W719" i="4"/>
  <c r="W243" i="4"/>
  <c r="W645" i="4"/>
  <c r="W584" i="4"/>
  <c r="W891" i="4"/>
  <c r="W231" i="4"/>
  <c r="W881" i="4"/>
  <c r="W379" i="4"/>
  <c r="W512" i="4"/>
  <c r="W887" i="4"/>
  <c r="W354" i="4"/>
  <c r="W570" i="4"/>
  <c r="W876" i="4"/>
  <c r="W377" i="4"/>
  <c r="W216" i="4"/>
  <c r="W221" i="4"/>
  <c r="W718" i="4"/>
  <c r="W99" i="4"/>
  <c r="W261" i="4"/>
  <c r="W864" i="4"/>
  <c r="W132" i="4"/>
  <c r="W388" i="4"/>
  <c r="W210" i="4"/>
  <c r="W903" i="4"/>
  <c r="W853" i="4"/>
  <c r="W751" i="4"/>
  <c r="W252" i="4"/>
  <c r="W835" i="4"/>
  <c r="W432" i="4"/>
  <c r="W549" i="4"/>
  <c r="W856" i="4"/>
  <c r="W575" i="4"/>
  <c r="W384" i="4"/>
  <c r="W192" i="4"/>
  <c r="W838" i="4"/>
  <c r="W433" i="4"/>
  <c r="W74" i="4"/>
  <c r="W686" i="4"/>
  <c r="W98" i="4"/>
  <c r="W405" i="4"/>
  <c r="W359" i="4"/>
  <c r="W360" i="4"/>
  <c r="W466" i="4"/>
  <c r="W134" i="4"/>
  <c r="W813" i="4"/>
  <c r="W415" i="4"/>
  <c r="W816" i="4"/>
  <c r="W530" i="4"/>
  <c r="W494" i="4"/>
  <c r="W248" i="4"/>
  <c r="W429" i="4"/>
  <c r="W411" i="4"/>
  <c r="W237" i="4"/>
  <c r="W167" i="4"/>
  <c r="W701" i="4"/>
  <c r="W652" i="4"/>
  <c r="W187" i="4"/>
  <c r="W747" i="4"/>
  <c r="W759" i="4"/>
  <c r="W770" i="4"/>
  <c r="W773" i="4"/>
  <c r="W197" i="4"/>
  <c r="W823" i="4"/>
  <c r="W60" i="4"/>
  <c r="W480" i="4"/>
  <c r="W13" i="4"/>
  <c r="W445" i="4"/>
  <c r="W147" i="4"/>
  <c r="W113" i="4"/>
  <c r="W520" i="4"/>
  <c r="W317" i="4"/>
  <c r="W563" i="4"/>
  <c r="W265" i="4"/>
  <c r="W574" i="4"/>
  <c r="W851" i="4"/>
  <c r="W524" i="4"/>
  <c r="W714" i="4"/>
  <c r="W543" i="4"/>
  <c r="W318" i="4"/>
  <c r="W910" i="4"/>
  <c r="W583" i="4"/>
  <c r="W290" i="4"/>
  <c r="W744" i="4"/>
  <c r="W33" i="4"/>
  <c r="W140" i="4"/>
  <c r="W564" i="4"/>
  <c r="W690" i="4"/>
  <c r="W230" i="4"/>
  <c r="W244" i="4"/>
  <c r="W280" i="4"/>
  <c r="W146" i="4"/>
  <c r="W240" i="4"/>
  <c r="W472" i="4"/>
  <c r="W601" i="4"/>
  <c r="W281" i="4"/>
  <c r="W79" i="4"/>
  <c r="W299" i="4"/>
  <c r="W247" i="4"/>
  <c r="W262" i="4"/>
  <c r="W602" i="4"/>
  <c r="W198" i="4"/>
  <c r="W59" i="4"/>
  <c r="W698" i="4"/>
  <c r="W625" i="4"/>
  <c r="W650" i="4"/>
  <c r="W336" i="4"/>
  <c r="W346" i="4"/>
  <c r="W7" i="4"/>
  <c r="W35" i="4"/>
  <c r="W834" i="4"/>
  <c r="W154" i="4"/>
  <c r="W119" i="4"/>
  <c r="W684" i="4"/>
  <c r="W632" i="4"/>
  <c r="W683" i="4"/>
  <c r="W185" i="4"/>
  <c r="W724" i="4"/>
  <c r="W825" i="4"/>
  <c r="W311" i="4"/>
  <c r="W334" i="4"/>
  <c r="W439" i="4"/>
  <c r="W150" i="4"/>
  <c r="W901" i="4"/>
  <c r="W562" i="4"/>
  <c r="W5" i="4"/>
  <c r="W21" i="4"/>
  <c r="W457" i="4"/>
  <c r="W225" i="4"/>
  <c r="W595" i="4"/>
  <c r="W643" i="4"/>
  <c r="W406" i="4"/>
  <c r="W795" i="4"/>
  <c r="W372" i="4"/>
  <c r="W236" i="4"/>
  <c r="W246" i="4"/>
  <c r="W431" i="4"/>
  <c r="W355" i="4"/>
  <c r="W817" i="4"/>
  <c r="W23" i="4"/>
  <c r="W226" i="4"/>
  <c r="W468" i="4"/>
  <c r="W894" i="4"/>
  <c r="W534" i="4"/>
  <c r="W495" i="4"/>
  <c r="W732" i="4"/>
  <c r="W501" i="4"/>
  <c r="W833" i="4"/>
  <c r="W796" i="4"/>
  <c r="W557" i="4"/>
  <c r="W219" i="4"/>
  <c r="W20" i="4"/>
  <c r="W923" i="4"/>
  <c r="W539" i="4"/>
  <c r="W404" i="4"/>
  <c r="W742" i="4"/>
  <c r="W242" i="4"/>
  <c r="W343" i="4"/>
  <c r="W124" i="4"/>
  <c r="W362" i="4"/>
  <c r="W755" i="4"/>
  <c r="W400" i="4"/>
  <c r="W6" i="4"/>
  <c r="W331" i="4"/>
  <c r="W426" i="4"/>
  <c r="W685" i="4"/>
  <c r="W367" i="4"/>
  <c r="W628" i="4"/>
  <c r="W580" i="4"/>
  <c r="W324" i="4"/>
  <c r="W114" i="4"/>
  <c r="W764" i="4"/>
  <c r="W706" i="4"/>
  <c r="W52" i="4"/>
  <c r="W160" i="4"/>
  <c r="W610" i="4"/>
  <c r="W556" i="4"/>
  <c r="W812" i="4"/>
  <c r="W793" i="4"/>
  <c r="W73" i="4"/>
  <c r="W294" i="4"/>
  <c r="W586" i="4"/>
  <c r="W459" i="4"/>
  <c r="W284" i="4"/>
  <c r="W184" i="4"/>
  <c r="W641" i="4"/>
  <c r="W841" i="4"/>
  <c r="W467" i="4"/>
  <c r="W862" i="4"/>
  <c r="W76" i="4"/>
  <c r="W82" i="4"/>
  <c r="W148" i="4"/>
  <c r="W636" i="4"/>
  <c r="W211" i="4"/>
  <c r="W344" i="4"/>
  <c r="W717" i="4"/>
  <c r="W323" i="4"/>
  <c r="W170" i="4"/>
  <c r="W769" i="4"/>
  <c r="W666" i="4"/>
  <c r="W283" i="4"/>
  <c r="W777" i="4"/>
  <c r="W877" i="4"/>
  <c r="W716" i="4"/>
  <c r="W302" i="4"/>
  <c r="W695" i="4"/>
  <c r="W255" i="4"/>
  <c r="W918" i="4"/>
  <c r="W235" i="4"/>
  <c r="W305" i="4"/>
  <c r="W143" i="4"/>
  <c r="W469" i="4"/>
  <c r="W292" i="4"/>
  <c r="W768" i="4"/>
  <c r="W286" i="4"/>
  <c r="W171" i="4"/>
  <c r="W163" i="4"/>
  <c r="W3" i="4"/>
  <c r="W600" i="4"/>
  <c r="W264" i="4"/>
  <c r="W919" i="4"/>
  <c r="W12" i="4"/>
  <c r="W339" i="4"/>
  <c r="W699" i="4"/>
  <c r="W109" i="4"/>
  <c r="W370" i="4"/>
  <c r="W542" i="4"/>
  <c r="W504" i="4"/>
  <c r="W578" i="4"/>
  <c r="W540" i="4"/>
  <c r="W4" i="4"/>
  <c r="W531" i="4"/>
  <c r="W448" i="4"/>
  <c r="W626" i="4"/>
  <c r="W900" i="4"/>
  <c r="W67" i="4"/>
  <c r="W254" i="4"/>
  <c r="W882" i="4"/>
  <c r="W799" i="4"/>
  <c r="W561" i="4"/>
  <c r="W478" i="4"/>
  <c r="W270" i="4"/>
  <c r="W815" i="4"/>
  <c r="W120" i="4"/>
  <c r="W488" i="4"/>
  <c r="W127" i="4"/>
  <c r="W36" i="4"/>
  <c r="W121" i="4"/>
  <c r="W818" i="4"/>
  <c r="W241" i="4"/>
  <c r="W205" i="4"/>
  <c r="W164" i="4"/>
  <c r="W473" i="4"/>
  <c r="W250" i="4"/>
  <c r="W898" i="4"/>
  <c r="W762" i="4"/>
  <c r="W702" i="4"/>
  <c r="W351" i="4"/>
  <c r="W149" i="4"/>
  <c r="W729" i="4"/>
  <c r="W285" i="4"/>
  <c r="W403" i="4"/>
  <c r="W412" i="4"/>
  <c r="W541" i="4"/>
  <c r="W489" i="4"/>
  <c r="W844" i="4"/>
  <c r="W110" i="4"/>
  <c r="W507" i="4"/>
  <c r="W490" i="4"/>
  <c r="W112" i="4"/>
  <c r="W103" i="4"/>
  <c r="W15" i="4"/>
  <c r="W329" i="4"/>
  <c r="W345" i="4"/>
  <c r="W224" i="4"/>
  <c r="W383" i="4"/>
  <c r="W499" i="4"/>
  <c r="W249" i="4"/>
  <c r="W613" i="4"/>
  <c r="W106" i="4"/>
  <c r="W692" i="4"/>
  <c r="W921" i="4"/>
  <c r="W156" i="4"/>
  <c r="W453" i="4"/>
  <c r="W513" i="4"/>
  <c r="W80" i="4"/>
  <c r="W72" i="4"/>
  <c r="W374" i="4"/>
  <c r="W772" i="4"/>
  <c r="W306" i="4"/>
  <c r="W551" i="4"/>
  <c r="W328" i="4"/>
  <c r="W761" i="4"/>
  <c r="W506" i="4"/>
  <c r="W640" i="4"/>
  <c r="W227" i="4"/>
  <c r="W710" i="4"/>
  <c r="W890" i="4"/>
  <c r="W548" i="4"/>
  <c r="W191" i="4"/>
  <c r="W301" i="4"/>
  <c r="W348" i="4"/>
  <c r="W863" i="4"/>
  <c r="W573" i="4"/>
  <c r="W245" i="4"/>
  <c r="W885" i="4"/>
  <c r="W783" i="4"/>
  <c r="W792" i="4"/>
  <c r="W209" i="4"/>
  <c r="W310" i="4"/>
  <c r="W183" i="4"/>
  <c r="W789" i="4"/>
  <c r="W436" i="4"/>
  <c r="W407" i="4"/>
  <c r="W527" i="4"/>
  <c r="W32" i="4"/>
  <c r="W577" i="4"/>
  <c r="W842" i="4"/>
  <c r="W642" i="4"/>
  <c r="W737" i="4"/>
  <c r="W727" i="4"/>
  <c r="W188" i="4"/>
  <c r="W65" i="4"/>
  <c r="W349" i="4"/>
  <c r="W129" i="4"/>
  <c r="W297" i="4"/>
  <c r="W22" i="4"/>
  <c r="W865" i="4"/>
  <c r="W927" i="4"/>
  <c r="W272" i="4"/>
  <c r="W421" i="4"/>
  <c r="W608" i="4"/>
  <c r="W66" i="4"/>
  <c r="W803" i="4"/>
  <c r="W568" i="4"/>
  <c r="W104" i="4"/>
  <c r="W708" i="4"/>
  <c r="W779" i="4"/>
  <c r="W913" i="4"/>
  <c r="W443" i="4"/>
  <c r="W34" i="4"/>
  <c r="W212" i="4"/>
  <c r="W206" i="4"/>
  <c r="W790" i="4"/>
  <c r="W202" i="4"/>
  <c r="W304" i="4"/>
  <c r="W64" i="4"/>
  <c r="W765" i="4"/>
  <c r="W172" i="4"/>
  <c r="W476" i="4"/>
  <c r="W25" i="4"/>
  <c r="W177" i="4"/>
  <c r="W157" i="4"/>
  <c r="W391" i="4"/>
  <c r="W741" i="4"/>
  <c r="W394" i="4"/>
  <c r="W672" i="4"/>
  <c r="W437" i="4"/>
  <c r="W837" i="4"/>
  <c r="W9" i="4"/>
  <c r="W611" i="4"/>
  <c r="W594" i="4"/>
  <c r="W802" i="4"/>
  <c r="W728" i="4"/>
  <c r="W430" i="4"/>
  <c r="W56" i="4"/>
  <c r="W663" i="4"/>
  <c r="W832" i="4"/>
  <c r="W734" i="4"/>
  <c r="W874" i="4"/>
  <c r="W598" i="4"/>
  <c r="W335" i="4"/>
  <c r="W342" i="4"/>
  <c r="W266" i="4"/>
  <c r="W366" i="4"/>
  <c r="W745" i="4"/>
  <c r="W408" i="4"/>
  <c r="W725" i="4"/>
  <c r="W116" i="4"/>
  <c r="W854" i="4"/>
  <c r="W560" i="4"/>
  <c r="W590" i="4"/>
  <c r="W371" i="4"/>
  <c r="W873" i="4"/>
  <c r="W781" i="4"/>
  <c r="W680" i="4"/>
  <c r="W502" i="4"/>
  <c r="W850" i="4"/>
  <c r="W849" i="4"/>
  <c r="W330" i="4"/>
  <c r="W599" i="4"/>
  <c r="W295" i="4"/>
  <c r="W830" i="4"/>
  <c r="W85" i="4"/>
  <c r="W750" i="4"/>
  <c r="W622" i="4"/>
  <c r="W689" i="4"/>
  <c r="W859" i="4"/>
  <c r="W620" i="4"/>
  <c r="W413" i="4"/>
  <c r="W462" i="4"/>
  <c r="W827" i="4"/>
  <c r="W906" i="4"/>
  <c r="W651" i="4"/>
  <c r="W18" i="4"/>
  <c r="W624" i="4"/>
  <c r="W29" i="4"/>
  <c r="W538" i="4"/>
  <c r="W435" i="4"/>
  <c r="W888" i="4"/>
  <c r="W829" i="4"/>
  <c r="W514" i="4"/>
  <c r="W619" i="4"/>
  <c r="W697" i="4"/>
  <c r="W233" i="4"/>
  <c r="W691" i="4"/>
  <c r="W417" i="4"/>
  <c r="W200" i="4"/>
  <c r="W723" i="4"/>
  <c r="W251" i="4"/>
  <c r="W155" i="4"/>
  <c r="W258" i="4"/>
  <c r="W253" i="4"/>
  <c r="W785" i="4"/>
  <c r="W312" i="4"/>
  <c r="W566" i="4"/>
  <c r="W70" i="4"/>
  <c r="W615" i="4"/>
  <c r="W93" i="4"/>
  <c r="W581" i="4"/>
  <c r="W454" i="4"/>
  <c r="W208" i="4"/>
  <c r="W232" i="4"/>
  <c r="W101" i="4"/>
  <c r="W904" i="4"/>
  <c r="W97" i="4"/>
  <c r="W389" i="4"/>
  <c r="W924" i="4"/>
  <c r="W449" i="4"/>
  <c r="W90" i="4"/>
  <c r="W71" i="4"/>
  <c r="W441" i="4"/>
  <c r="W776" i="4"/>
  <c r="W703" i="4"/>
  <c r="W553" i="4"/>
  <c r="W579" i="4"/>
  <c r="W588" i="4"/>
  <c r="W855" i="4"/>
  <c r="W315" i="4"/>
  <c r="W668" i="4"/>
  <c r="W676" i="4"/>
  <c r="W309" i="4"/>
  <c r="W287" i="4"/>
  <c r="W528" i="4"/>
  <c r="W621" i="4"/>
  <c r="W358" i="4"/>
  <c r="W922" i="4"/>
  <c r="W470" i="4"/>
  <c r="W605" i="4"/>
  <c r="W31" i="4"/>
  <c r="W616" i="4"/>
  <c r="W86" i="4"/>
  <c r="W721" i="4"/>
  <c r="W508" i="4"/>
  <c r="W30" i="4"/>
  <c r="W353" i="4"/>
  <c r="W675" i="4"/>
  <c r="W61" i="4"/>
  <c r="W821" i="4"/>
  <c r="W627" i="4"/>
  <c r="W396" i="4"/>
  <c r="W730" i="4"/>
  <c r="W176" i="4"/>
  <c r="W111" i="4"/>
  <c r="W843" i="4"/>
  <c r="W618" i="4"/>
  <c r="W521" i="4"/>
  <c r="W201" i="4"/>
  <c r="W544" i="4"/>
  <c r="W635" i="4"/>
  <c r="W423" i="4"/>
  <c r="W450" i="4"/>
  <c r="W739" i="4"/>
  <c r="W89" i="4"/>
  <c r="W533" i="4"/>
  <c r="W914" i="4"/>
  <c r="W804" i="4"/>
  <c r="W452" i="4"/>
  <c r="W144" i="4"/>
  <c r="W153" i="4"/>
  <c r="W917" i="4"/>
  <c r="W151" i="4"/>
  <c r="W92" i="4"/>
  <c r="W771" i="4"/>
  <c r="W341" i="4"/>
  <c r="W75" i="4"/>
  <c r="W314" i="4"/>
  <c r="W846" i="4"/>
  <c r="W743" i="4"/>
  <c r="W879" i="4"/>
  <c r="W87" i="4"/>
  <c r="W159" i="4"/>
  <c r="W819" i="4"/>
  <c r="W860" i="4"/>
  <c r="W757" i="4"/>
  <c r="W91" i="4"/>
  <c r="W870" i="4"/>
  <c r="W822" i="4"/>
  <c r="W798" i="4"/>
  <c r="W464" i="4"/>
  <c r="W332" i="4"/>
  <c r="W376" i="4"/>
  <c r="W427" i="4"/>
  <c r="W133" i="4"/>
  <c r="W704" i="4"/>
  <c r="W797" i="4"/>
  <c r="W88" i="4"/>
  <c r="I800" i="4"/>
  <c r="I402" i="4"/>
  <c r="I128" i="4"/>
  <c r="I487" i="4"/>
  <c r="I410" i="4"/>
  <c r="I892" i="4"/>
  <c r="I199" i="4"/>
  <c r="I174" i="4"/>
  <c r="I414" i="4"/>
  <c r="I401" i="4"/>
  <c r="I545" i="4"/>
  <c r="I307" i="4"/>
  <c r="I475" i="4"/>
  <c r="I593" i="4"/>
  <c r="I375" i="4"/>
  <c r="I100" i="4"/>
  <c r="I38" i="4"/>
  <c r="I546" i="4"/>
  <c r="I820" i="4"/>
  <c r="I658" i="4"/>
  <c r="I474" i="4"/>
  <c r="I296" i="4"/>
  <c r="I347" i="4"/>
  <c r="I532" i="4"/>
  <c r="I766" i="4"/>
  <c r="I11" i="4"/>
  <c r="I387" i="4"/>
  <c r="I687" i="4"/>
  <c r="I338" i="4"/>
  <c r="I275" i="4"/>
  <c r="I393" i="4"/>
  <c r="I395" i="4"/>
  <c r="I760" i="4"/>
  <c r="I726" i="4"/>
  <c r="I95" i="4"/>
  <c r="I880" i="4"/>
  <c r="I567" i="4"/>
  <c r="I434" i="4"/>
  <c r="I510" i="4"/>
  <c r="I631" i="4"/>
  <c r="I491" i="4"/>
  <c r="I929" i="4"/>
  <c r="I361" i="4"/>
  <c r="I519" i="4"/>
  <c r="I656" i="4"/>
  <c r="I162" i="4"/>
  <c r="I498" i="4"/>
  <c r="I786" i="4"/>
  <c r="I122" i="4"/>
  <c r="I278" i="4"/>
  <c r="I461" i="4"/>
  <c r="I909" i="4"/>
  <c r="I847" i="4"/>
  <c r="I409" i="4"/>
  <c r="I867" i="4"/>
  <c r="I483" i="4"/>
  <c r="I839" i="4"/>
  <c r="I145" i="4"/>
  <c r="I840" i="4"/>
  <c r="I465" i="4"/>
  <c r="I630" i="4"/>
  <c r="I263" i="4"/>
  <c r="I604" i="4"/>
  <c r="I654" i="4"/>
  <c r="I606" i="4"/>
  <c r="I26" i="4"/>
  <c r="I223" i="4"/>
  <c r="I168" i="4"/>
  <c r="I893" i="4"/>
  <c r="I637" i="4"/>
  <c r="I260" i="4"/>
  <c r="I828" i="4"/>
  <c r="I536" i="4"/>
  <c r="I239" i="4"/>
  <c r="I165" i="4"/>
  <c r="I19" i="4"/>
  <c r="I709" i="4"/>
  <c r="I442" i="4"/>
  <c r="I364" i="4"/>
  <c r="I368" i="4"/>
  <c r="I555" i="4"/>
  <c r="I482" i="4"/>
  <c r="I736" i="4"/>
  <c r="I738" i="4"/>
  <c r="I27" i="4"/>
  <c r="I477" i="4"/>
  <c r="I189" i="4"/>
  <c r="I678" i="4"/>
  <c r="I493" i="4"/>
  <c r="I321" i="4"/>
  <c r="I565" i="4"/>
  <c r="I136" i="4"/>
  <c r="I158" i="4"/>
  <c r="I397" i="4"/>
  <c r="I758" i="4"/>
  <c r="I775" i="4"/>
  <c r="I688" i="4"/>
  <c r="I582" i="4"/>
  <c r="I509" i="4"/>
  <c r="I511" i="4"/>
  <c r="I105" i="4"/>
  <c r="I547" i="4"/>
  <c r="I872" i="4"/>
  <c r="I735" i="4"/>
  <c r="I125" i="4"/>
  <c r="I479" i="4"/>
  <c r="I811" i="4"/>
  <c r="I633" i="4"/>
  <c r="I664" i="4"/>
  <c r="I135" i="4"/>
  <c r="I166" i="4"/>
  <c r="I899" i="4"/>
  <c r="I238" i="4"/>
  <c r="I617" i="4"/>
  <c r="I42" i="4"/>
  <c r="I505" i="4"/>
  <c r="I749" i="4"/>
  <c r="I152" i="4"/>
  <c r="I484" i="4"/>
  <c r="I516" i="4"/>
  <c r="I592" i="4"/>
  <c r="I733" i="4"/>
  <c r="I356" i="4"/>
  <c r="I639" i="4"/>
  <c r="I326" i="4"/>
  <c r="I836" i="4"/>
  <c r="I422" i="4"/>
  <c r="I123" i="4"/>
  <c r="I681" i="4"/>
  <c r="I523" i="4"/>
  <c r="I597" i="4"/>
  <c r="I175" i="4"/>
  <c r="I810" i="4"/>
  <c r="I83" i="4"/>
  <c r="I897" i="4"/>
  <c r="I325" i="4"/>
  <c r="I130" i="4"/>
  <c r="I319" i="4"/>
  <c r="I456" i="4"/>
  <c r="I365" i="4"/>
  <c r="I705" i="4"/>
  <c r="I420" i="4"/>
  <c r="I204" i="4"/>
  <c r="I497" i="4"/>
  <c r="I115" i="4"/>
  <c r="I886" i="4"/>
  <c r="I386" i="4"/>
  <c r="I16" i="4"/>
  <c r="I525" i="4"/>
  <c r="I657" i="4"/>
  <c r="I526" i="4"/>
  <c r="I40" i="4"/>
  <c r="I515" i="4"/>
  <c r="I37" i="4"/>
  <c r="I196" i="4"/>
  <c r="I596" i="4"/>
  <c r="I218" i="4"/>
  <c r="I229" i="4"/>
  <c r="I193" i="4"/>
  <c r="I139" i="4"/>
  <c r="I554" i="4"/>
  <c r="I763" i="4"/>
  <c r="I54" i="4"/>
  <c r="I486" i="4"/>
  <c r="I722" i="4"/>
  <c r="I700" i="4"/>
  <c r="I333" i="4"/>
  <c r="I425" i="4"/>
  <c r="I259" i="4"/>
  <c r="I603" i="4"/>
  <c r="I291" i="4"/>
  <c r="I550" i="4"/>
  <c r="I848" i="4"/>
  <c r="I58" i="4"/>
  <c r="I447" i="4"/>
  <c r="I809" i="4"/>
  <c r="I399" i="4"/>
  <c r="I102" i="4"/>
  <c r="I814" i="4"/>
  <c r="I141" i="4"/>
  <c r="I696" i="4"/>
  <c r="I48" i="4"/>
  <c r="I883" i="4"/>
  <c r="I646" i="4"/>
  <c r="I612" i="4"/>
  <c r="I419" i="4"/>
  <c r="I186" i="4"/>
  <c r="I808" i="4"/>
  <c r="I916" i="4"/>
  <c r="I912" i="4"/>
  <c r="I558" i="4"/>
  <c r="I137" i="4"/>
  <c r="I806" i="4"/>
  <c r="I96" i="4"/>
  <c r="I591" i="4"/>
  <c r="I39" i="4"/>
  <c r="I471" i="4"/>
  <c r="I303" i="4"/>
  <c r="I693" i="4"/>
  <c r="I14" i="4"/>
  <c r="I24" i="4"/>
  <c r="I784" i="4"/>
  <c r="I308" i="4"/>
  <c r="I552" i="4"/>
  <c r="I213" i="4"/>
  <c r="I282" i="4"/>
  <c r="I398" i="4"/>
  <c r="I352" i="4"/>
  <c r="I117" i="4"/>
  <c r="I181" i="4"/>
  <c r="I300" i="4"/>
  <c r="I53" i="4"/>
  <c r="I857" i="4"/>
  <c r="I614" i="4"/>
  <c r="I788" i="4"/>
  <c r="I878" i="4"/>
  <c r="I858" i="4"/>
  <c r="I589" i="4"/>
  <c r="I752" i="4"/>
  <c r="I875" i="4"/>
  <c r="I118" i="4"/>
  <c r="I10" i="4"/>
  <c r="I694" i="4"/>
  <c r="I831" i="4"/>
  <c r="I791" i="4"/>
  <c r="I715" i="4"/>
  <c r="I47" i="4"/>
  <c r="I178" i="4"/>
  <c r="I49" i="4"/>
  <c r="I327" i="4"/>
  <c r="I257" i="4"/>
  <c r="I451" i="4"/>
  <c r="I363" i="4"/>
  <c r="I428" i="4"/>
  <c r="I673" i="4"/>
  <c r="I868" i="4"/>
  <c r="I390" i="4"/>
  <c r="I131" i="4"/>
  <c r="I576" i="4"/>
  <c r="I190" i="4"/>
  <c r="I455" i="4"/>
  <c r="I340" i="4"/>
  <c r="I585" i="4"/>
  <c r="I648" i="4"/>
  <c r="I503" i="4"/>
  <c r="I805" i="4"/>
  <c r="I707" i="4"/>
  <c r="I322" i="4"/>
  <c r="I492" i="4"/>
  <c r="I84" i="4"/>
  <c r="I369" i="4"/>
  <c r="I385" i="4"/>
  <c r="I756" i="4"/>
  <c r="I273" i="4"/>
  <c r="I634" i="4"/>
  <c r="I623" i="4"/>
  <c r="I277" i="4"/>
  <c r="I234" i="4"/>
  <c r="I774" i="4"/>
  <c r="I667" i="4"/>
  <c r="I662" i="4"/>
  <c r="I753" i="4"/>
  <c r="I169" i="4"/>
  <c r="I740" i="4"/>
  <c r="I587" i="4"/>
  <c r="I660" i="4"/>
  <c r="I279" i="4"/>
  <c r="I271" i="4"/>
  <c r="I2" i="4"/>
  <c r="I55" i="4"/>
  <c r="I392" i="4"/>
  <c r="I731" i="4"/>
  <c r="I203" i="4"/>
  <c r="I298" i="4"/>
  <c r="I320" i="4"/>
  <c r="I889" i="4"/>
  <c r="I463" i="4"/>
  <c r="I485" i="4"/>
  <c r="I373" i="4"/>
  <c r="I357" i="4"/>
  <c r="I537" i="4"/>
  <c r="I767" i="4"/>
  <c r="I653" i="4"/>
  <c r="I57" i="4"/>
  <c r="I677" i="4"/>
  <c r="I787" i="4"/>
  <c r="I108" i="4"/>
  <c r="I670" i="4"/>
  <c r="I871" i="4"/>
  <c r="I661" i="4"/>
  <c r="I665" i="4"/>
  <c r="I674" i="4"/>
  <c r="I669" i="4"/>
  <c r="I446" i="4"/>
  <c r="I754" i="4"/>
  <c r="I17" i="4"/>
  <c r="I107" i="4"/>
  <c r="I458" i="4"/>
  <c r="I713" i="4"/>
  <c r="I267" i="4"/>
  <c r="I500" i="4"/>
  <c r="I801" i="4"/>
  <c r="I517" i="4"/>
  <c r="I649" i="4"/>
  <c r="I424" i="4"/>
  <c r="I440" i="4"/>
  <c r="I682" i="4"/>
  <c r="I220" i="4"/>
  <c r="I659" i="4"/>
  <c r="I569" i="4"/>
  <c r="I438" i="4"/>
  <c r="I902" i="4"/>
  <c r="I535" i="4"/>
  <c r="I217" i="4"/>
  <c r="I78" i="4"/>
  <c r="I518" i="4"/>
  <c r="I460" i="4"/>
  <c r="I161" i="4"/>
  <c r="I382" i="4"/>
  <c r="I337" i="4"/>
  <c r="I522" i="4"/>
  <c r="I416" i="4"/>
  <c r="I529" i="4"/>
  <c r="I572" i="4"/>
  <c r="I316" i="4"/>
  <c r="I908" i="4"/>
  <c r="I925" i="4"/>
  <c r="I81" i="4"/>
  <c r="I46" i="4"/>
  <c r="I45" i="4"/>
  <c r="I256" i="4"/>
  <c r="I748" i="4"/>
  <c r="I845" i="4"/>
  <c r="I571" i="4"/>
  <c r="I609" i="4"/>
  <c r="I194" i="4"/>
  <c r="I43" i="4"/>
  <c r="I41" i="4"/>
  <c r="I173" i="4"/>
  <c r="I679" i="4"/>
  <c r="I884" i="4"/>
  <c r="I746" i="4"/>
  <c r="I268" i="4"/>
  <c r="I207" i="4"/>
  <c r="I222" i="4"/>
  <c r="I607" i="4"/>
  <c r="I8" i="4"/>
  <c r="I866" i="4"/>
  <c r="I655" i="4"/>
  <c r="I911" i="4"/>
  <c r="I418" i="4"/>
  <c r="I182" i="4"/>
  <c r="I142" i="4"/>
  <c r="I293" i="4"/>
  <c r="I778" i="4"/>
  <c r="I782" i="4"/>
  <c r="I350" i="4"/>
  <c r="I214" i="4"/>
  <c r="I51" i="4"/>
  <c r="I50" i="4"/>
  <c r="I629" i="4"/>
  <c r="I915" i="4"/>
  <c r="I269" i="4"/>
  <c r="I826" i="4"/>
  <c r="I647" i="4"/>
  <c r="I289" i="4"/>
  <c r="I274" i="4"/>
  <c r="I77" i="4"/>
  <c r="I780" i="4"/>
  <c r="I180" i="4"/>
  <c r="I444" i="4"/>
  <c r="I381" i="4"/>
  <c r="I920" i="4"/>
  <c r="I380" i="4"/>
  <c r="I68" i="4"/>
  <c r="I62" i="4"/>
  <c r="I559" i="4"/>
  <c r="I926" i="4"/>
  <c r="I711" i="4"/>
  <c r="I794" i="4"/>
  <c r="I126" i="4"/>
  <c r="I69" i="4"/>
  <c r="I895" i="4"/>
  <c r="I28" i="4"/>
  <c r="I313" i="4"/>
  <c r="I712" i="4"/>
  <c r="I496" i="4"/>
  <c r="I896" i="4"/>
  <c r="I138" i="4"/>
  <c r="I644" i="4"/>
  <c r="I378" i="4"/>
  <c r="I861" i="4"/>
  <c r="I94" i="4"/>
  <c r="I44" i="4"/>
  <c r="I179" i="4"/>
  <c r="I638" i="4"/>
  <c r="I481" i="4"/>
  <c r="I907" i="4"/>
  <c r="I288" i="4"/>
  <c r="I215" i="4"/>
  <c r="I276" i="4"/>
  <c r="I807" i="4"/>
  <c r="I228" i="4"/>
  <c r="I824" i="4"/>
  <c r="I928" i="4"/>
  <c r="I671" i="4"/>
  <c r="I195" i="4"/>
  <c r="I63" i="4"/>
  <c r="I869" i="4"/>
  <c r="I905" i="4"/>
  <c r="I852" i="4"/>
  <c r="I720" i="4"/>
  <c r="I719" i="4"/>
  <c r="I243" i="4"/>
  <c r="I645" i="4"/>
  <c r="I584" i="4"/>
  <c r="I891" i="4"/>
  <c r="I231" i="4"/>
  <c r="I881" i="4"/>
  <c r="I379" i="4"/>
  <c r="I512" i="4"/>
  <c r="I887" i="4"/>
  <c r="I354" i="4"/>
  <c r="I570" i="4"/>
  <c r="I876" i="4"/>
  <c r="I377" i="4"/>
  <c r="I216" i="4"/>
  <c r="I221" i="4"/>
  <c r="I718" i="4"/>
  <c r="I99" i="4"/>
  <c r="I261" i="4"/>
  <c r="I864" i="4"/>
  <c r="I132" i="4"/>
  <c r="I388" i="4"/>
  <c r="I210" i="4"/>
  <c r="I903" i="4"/>
  <c r="I853" i="4"/>
  <c r="I751" i="4"/>
  <c r="I252" i="4"/>
  <c r="I835" i="4"/>
  <c r="I432" i="4"/>
  <c r="I549" i="4"/>
  <c r="I856" i="4"/>
  <c r="I575" i="4"/>
  <c r="I384" i="4"/>
  <c r="I192" i="4"/>
  <c r="I838" i="4"/>
  <c r="I433" i="4"/>
  <c r="I74" i="4"/>
  <c r="I686" i="4"/>
  <c r="I98" i="4"/>
  <c r="I405" i="4"/>
  <c r="I359" i="4"/>
  <c r="I360" i="4"/>
  <c r="I466" i="4"/>
  <c r="I134" i="4"/>
  <c r="I813" i="4"/>
  <c r="I415" i="4"/>
  <c r="I816" i="4"/>
  <c r="I530" i="4"/>
  <c r="I494" i="4"/>
  <c r="I248" i="4"/>
  <c r="I429" i="4"/>
  <c r="I411" i="4"/>
  <c r="I237" i="4"/>
  <c r="I167" i="4"/>
  <c r="I701" i="4"/>
  <c r="I652" i="4"/>
  <c r="I187" i="4"/>
  <c r="I747" i="4"/>
  <c r="I759" i="4"/>
  <c r="I770" i="4"/>
  <c r="I773" i="4"/>
  <c r="I197" i="4"/>
  <c r="I823" i="4"/>
  <c r="I60" i="4"/>
  <c r="I480" i="4"/>
  <c r="I13" i="4"/>
  <c r="I445" i="4"/>
  <c r="I147" i="4"/>
  <c r="I113" i="4"/>
  <c r="I520" i="4"/>
  <c r="I317" i="4"/>
  <c r="I563" i="4"/>
  <c r="I265" i="4"/>
  <c r="I574" i="4"/>
  <c r="I851" i="4"/>
  <c r="I524" i="4"/>
  <c r="I714" i="4"/>
  <c r="I543" i="4"/>
  <c r="I318" i="4"/>
  <c r="I910" i="4"/>
  <c r="I583" i="4"/>
  <c r="I290" i="4"/>
  <c r="I744" i="4"/>
  <c r="I33" i="4"/>
  <c r="I140" i="4"/>
  <c r="I564" i="4"/>
  <c r="I690" i="4"/>
  <c r="I230" i="4"/>
  <c r="I244" i="4"/>
  <c r="I280" i="4"/>
  <c r="I146" i="4"/>
  <c r="I240" i="4"/>
  <c r="I472" i="4"/>
  <c r="I601" i="4"/>
  <c r="I281" i="4"/>
  <c r="I79" i="4"/>
  <c r="I299" i="4"/>
  <c r="I247" i="4"/>
  <c r="I262" i="4"/>
  <c r="I602" i="4"/>
  <c r="I198" i="4"/>
  <c r="I59" i="4"/>
  <c r="I698" i="4"/>
  <c r="I625" i="4"/>
  <c r="I650" i="4"/>
  <c r="I336" i="4"/>
  <c r="I346" i="4"/>
  <c r="I7" i="4"/>
  <c r="I35" i="4"/>
  <c r="I834" i="4"/>
  <c r="I154" i="4"/>
  <c r="I119" i="4"/>
  <c r="I684" i="4"/>
  <c r="I632" i="4"/>
  <c r="I683" i="4"/>
  <c r="I185" i="4"/>
  <c r="I724" i="4"/>
  <c r="I825" i="4"/>
  <c r="I311" i="4"/>
  <c r="I334" i="4"/>
  <c r="I439" i="4"/>
  <c r="I150" i="4"/>
  <c r="I901" i="4"/>
  <c r="I562" i="4"/>
  <c r="I5" i="4"/>
  <c r="I21" i="4"/>
  <c r="I457" i="4"/>
  <c r="I225" i="4"/>
  <c r="I595" i="4"/>
  <c r="I643" i="4"/>
  <c r="I406" i="4"/>
  <c r="I795" i="4"/>
  <c r="I372" i="4"/>
  <c r="I236" i="4"/>
  <c r="I246" i="4"/>
  <c r="I431" i="4"/>
  <c r="I355" i="4"/>
  <c r="I817" i="4"/>
  <c r="I23" i="4"/>
  <c r="I226" i="4"/>
  <c r="I468" i="4"/>
  <c r="I894" i="4"/>
  <c r="I534" i="4"/>
  <c r="I495" i="4"/>
  <c r="I732" i="4"/>
  <c r="I501" i="4"/>
  <c r="I833" i="4"/>
  <c r="I796" i="4"/>
  <c r="I557" i="4"/>
  <c r="I219" i="4"/>
  <c r="I20" i="4"/>
  <c r="I923" i="4"/>
  <c r="I539" i="4"/>
  <c r="I404" i="4"/>
  <c r="I742" i="4"/>
  <c r="I242" i="4"/>
  <c r="I343" i="4"/>
  <c r="I124" i="4"/>
  <c r="I362" i="4"/>
  <c r="I755" i="4"/>
  <c r="I400" i="4"/>
  <c r="I6" i="4"/>
  <c r="I331" i="4"/>
  <c r="I426" i="4"/>
  <c r="I685" i="4"/>
  <c r="I367" i="4"/>
  <c r="I628" i="4"/>
  <c r="I580" i="4"/>
  <c r="I324" i="4"/>
  <c r="I114" i="4"/>
  <c r="I764" i="4"/>
  <c r="I706" i="4"/>
  <c r="I52" i="4"/>
  <c r="I160" i="4"/>
  <c r="I610" i="4"/>
  <c r="I556" i="4"/>
  <c r="I812" i="4"/>
  <c r="I793" i="4"/>
  <c r="I73" i="4"/>
  <c r="I294" i="4"/>
  <c r="I586" i="4"/>
  <c r="I459" i="4"/>
  <c r="I284" i="4"/>
  <c r="I184" i="4"/>
  <c r="I641" i="4"/>
  <c r="I841" i="4"/>
  <c r="I467" i="4"/>
  <c r="I862" i="4"/>
  <c r="I76" i="4"/>
  <c r="I82" i="4"/>
  <c r="I148" i="4"/>
  <c r="I636" i="4"/>
  <c r="I211" i="4"/>
  <c r="I344" i="4"/>
  <c r="I717" i="4"/>
  <c r="I323" i="4"/>
  <c r="I170" i="4"/>
  <c r="I769" i="4"/>
  <c r="I666" i="4"/>
  <c r="I283" i="4"/>
  <c r="I777" i="4"/>
  <c r="I877" i="4"/>
  <c r="I716" i="4"/>
  <c r="I302" i="4"/>
  <c r="I695" i="4"/>
  <c r="I255" i="4"/>
  <c r="I918" i="4"/>
  <c r="I235" i="4"/>
  <c r="I305" i="4"/>
  <c r="I143" i="4"/>
  <c r="I469" i="4"/>
  <c r="I292" i="4"/>
  <c r="I768" i="4"/>
  <c r="I286" i="4"/>
  <c r="I171" i="4"/>
  <c r="I163" i="4"/>
  <c r="I3" i="4"/>
  <c r="I600" i="4"/>
  <c r="I264" i="4"/>
  <c r="I919" i="4"/>
  <c r="I12" i="4"/>
  <c r="I339" i="4"/>
  <c r="I699" i="4"/>
  <c r="I109" i="4"/>
  <c r="I370" i="4"/>
  <c r="I542" i="4"/>
  <c r="I504" i="4"/>
  <c r="I578" i="4"/>
  <c r="I540" i="4"/>
  <c r="I4" i="4"/>
  <c r="I531" i="4"/>
  <c r="I448" i="4"/>
  <c r="I626" i="4"/>
  <c r="I900" i="4"/>
  <c r="I67" i="4"/>
  <c r="I254" i="4"/>
  <c r="I882" i="4"/>
  <c r="I799" i="4"/>
  <c r="I561" i="4"/>
  <c r="I478" i="4"/>
  <c r="I270" i="4"/>
  <c r="I815" i="4"/>
  <c r="I120" i="4"/>
  <c r="I488" i="4"/>
  <c r="I127" i="4"/>
  <c r="I36" i="4"/>
  <c r="I121" i="4"/>
  <c r="I818" i="4"/>
  <c r="I241" i="4"/>
  <c r="I205" i="4"/>
  <c r="I164" i="4"/>
  <c r="I473" i="4"/>
  <c r="I250" i="4"/>
  <c r="I898" i="4"/>
  <c r="I762" i="4"/>
  <c r="I702" i="4"/>
  <c r="I351" i="4"/>
  <c r="I149" i="4"/>
  <c r="I729" i="4"/>
  <c r="I285" i="4"/>
  <c r="I403" i="4"/>
  <c r="I412" i="4"/>
  <c r="I541" i="4"/>
  <c r="I489" i="4"/>
  <c r="I844" i="4"/>
  <c r="I110" i="4"/>
  <c r="I507" i="4"/>
  <c r="I490" i="4"/>
  <c r="I112" i="4"/>
  <c r="I103" i="4"/>
  <c r="I15" i="4"/>
  <c r="I329" i="4"/>
  <c r="I345" i="4"/>
  <c r="I224" i="4"/>
  <c r="I383" i="4"/>
  <c r="I499" i="4"/>
  <c r="I249" i="4"/>
  <c r="I613" i="4"/>
  <c r="I106" i="4"/>
  <c r="I692" i="4"/>
  <c r="I921" i="4"/>
  <c r="I156" i="4"/>
  <c r="I453" i="4"/>
  <c r="I513" i="4"/>
  <c r="I80" i="4"/>
  <c r="I72" i="4"/>
  <c r="I374" i="4"/>
  <c r="I772" i="4"/>
  <c r="I306" i="4"/>
  <c r="I551" i="4"/>
  <c r="I328" i="4"/>
  <c r="I761" i="4"/>
  <c r="I506" i="4"/>
  <c r="I640" i="4"/>
  <c r="I227" i="4"/>
  <c r="I710" i="4"/>
  <c r="I890" i="4"/>
  <c r="I548" i="4"/>
  <c r="I191" i="4"/>
  <c r="I301" i="4"/>
  <c r="I348" i="4"/>
  <c r="I863" i="4"/>
  <c r="I573" i="4"/>
  <c r="I245" i="4"/>
  <c r="I885" i="4"/>
  <c r="I783" i="4"/>
  <c r="I792" i="4"/>
  <c r="I209" i="4"/>
  <c r="I310" i="4"/>
  <c r="I183" i="4"/>
  <c r="I789" i="4"/>
  <c r="I436" i="4"/>
  <c r="I407" i="4"/>
  <c r="I527" i="4"/>
  <c r="I32" i="4"/>
  <c r="I577" i="4"/>
  <c r="I842" i="4"/>
  <c r="I642" i="4"/>
  <c r="I737" i="4"/>
  <c r="I727" i="4"/>
  <c r="I188" i="4"/>
  <c r="I65" i="4"/>
  <c r="I349" i="4"/>
  <c r="I129" i="4"/>
  <c r="I297" i="4"/>
  <c r="I22" i="4"/>
  <c r="I865" i="4"/>
  <c r="I927" i="4"/>
  <c r="I272" i="4"/>
  <c r="I421" i="4"/>
  <c r="I608" i="4"/>
  <c r="I66" i="4"/>
  <c r="I803" i="4"/>
  <c r="I568" i="4"/>
  <c r="I104" i="4"/>
  <c r="I708" i="4"/>
  <c r="I779" i="4"/>
  <c r="I913" i="4"/>
  <c r="I443" i="4"/>
  <c r="I34" i="4"/>
  <c r="I212" i="4"/>
  <c r="I206" i="4"/>
  <c r="I790" i="4"/>
  <c r="I202" i="4"/>
  <c r="I304" i="4"/>
  <c r="I64" i="4"/>
  <c r="I765" i="4"/>
  <c r="I172" i="4"/>
  <c r="I476" i="4"/>
  <c r="I25" i="4"/>
  <c r="I177" i="4"/>
  <c r="I157" i="4"/>
  <c r="I391" i="4"/>
  <c r="I741" i="4"/>
  <c r="I394" i="4"/>
  <c r="I672" i="4"/>
  <c r="I437" i="4"/>
  <c r="I837" i="4"/>
  <c r="I9" i="4"/>
  <c r="I611" i="4"/>
  <c r="I594" i="4"/>
  <c r="I802" i="4"/>
  <c r="I728" i="4"/>
  <c r="I430" i="4"/>
  <c r="I56" i="4"/>
  <c r="I663" i="4"/>
  <c r="I832" i="4"/>
  <c r="I734" i="4"/>
  <c r="I874" i="4"/>
  <c r="I598" i="4"/>
  <c r="I335" i="4"/>
  <c r="I342" i="4"/>
  <c r="I266" i="4"/>
  <c r="I366" i="4"/>
  <c r="I745" i="4"/>
  <c r="I408" i="4"/>
  <c r="I725" i="4"/>
  <c r="I116" i="4"/>
  <c r="I854" i="4"/>
  <c r="I560" i="4"/>
  <c r="I590" i="4"/>
  <c r="I371" i="4"/>
  <c r="I873" i="4"/>
  <c r="I781" i="4"/>
  <c r="I680" i="4"/>
  <c r="I502" i="4"/>
  <c r="I850" i="4"/>
  <c r="I849" i="4"/>
  <c r="I330" i="4"/>
  <c r="I599" i="4"/>
  <c r="I295" i="4"/>
  <c r="I830" i="4"/>
  <c r="I85" i="4"/>
  <c r="I750" i="4"/>
  <c r="I622" i="4"/>
  <c r="I689" i="4"/>
  <c r="I859" i="4"/>
  <c r="I620" i="4"/>
  <c r="I413" i="4"/>
  <c r="I462" i="4"/>
  <c r="I827" i="4"/>
  <c r="I906" i="4"/>
  <c r="I651" i="4"/>
  <c r="I18" i="4"/>
  <c r="I624" i="4"/>
  <c r="I29" i="4"/>
  <c r="I538" i="4"/>
  <c r="I435" i="4"/>
  <c r="I888" i="4"/>
  <c r="I829" i="4"/>
  <c r="I514" i="4"/>
  <c r="I619" i="4"/>
  <c r="I697" i="4"/>
  <c r="I233" i="4"/>
  <c r="I691" i="4"/>
  <c r="I417" i="4"/>
  <c r="I200" i="4"/>
  <c r="I723" i="4"/>
  <c r="I251" i="4"/>
  <c r="I155" i="4"/>
  <c r="I258" i="4"/>
  <c r="I253" i="4"/>
  <c r="I785" i="4"/>
  <c r="I312" i="4"/>
  <c r="I566" i="4"/>
  <c r="I70" i="4"/>
  <c r="I615" i="4"/>
  <c r="I93" i="4"/>
  <c r="I581" i="4"/>
  <c r="I454" i="4"/>
  <c r="I208" i="4"/>
  <c r="I232" i="4"/>
  <c r="I101" i="4"/>
  <c r="I904" i="4"/>
  <c r="I97" i="4"/>
  <c r="I389" i="4"/>
  <c r="I924" i="4"/>
  <c r="I449" i="4"/>
  <c r="I90" i="4"/>
  <c r="I71" i="4"/>
  <c r="I441" i="4"/>
  <c r="I776" i="4"/>
  <c r="I703" i="4"/>
  <c r="I553" i="4"/>
  <c r="I579" i="4"/>
  <c r="I588" i="4"/>
  <c r="I855" i="4"/>
  <c r="I315" i="4"/>
  <c r="I668" i="4"/>
  <c r="I676" i="4"/>
  <c r="I309" i="4"/>
  <c r="I287" i="4"/>
  <c r="I528" i="4"/>
  <c r="I621" i="4"/>
  <c r="I358" i="4"/>
  <c r="I922" i="4"/>
  <c r="I470" i="4"/>
  <c r="I605" i="4"/>
  <c r="I31" i="4"/>
  <c r="I616" i="4"/>
  <c r="I86" i="4"/>
  <c r="I721" i="4"/>
  <c r="I508" i="4"/>
  <c r="I30" i="4"/>
  <c r="I353" i="4"/>
  <c r="I675" i="4"/>
  <c r="I61" i="4"/>
  <c r="I821" i="4"/>
  <c r="I627" i="4"/>
  <c r="I396" i="4"/>
  <c r="I730" i="4"/>
  <c r="I176" i="4"/>
  <c r="I111" i="4"/>
  <c r="I843" i="4"/>
  <c r="I618" i="4"/>
  <c r="I521" i="4"/>
  <c r="I201" i="4"/>
  <c r="I544" i="4"/>
  <c r="I635" i="4"/>
  <c r="I423" i="4"/>
  <c r="I450" i="4"/>
  <c r="I739" i="4"/>
  <c r="I89" i="4"/>
  <c r="I533" i="4"/>
  <c r="I914" i="4"/>
  <c r="I804" i="4"/>
  <c r="I452" i="4"/>
  <c r="I144" i="4"/>
  <c r="I153" i="4"/>
  <c r="I917" i="4"/>
  <c r="I151" i="4"/>
  <c r="I92" i="4"/>
  <c r="I771" i="4"/>
  <c r="I341" i="4"/>
  <c r="I75" i="4"/>
  <c r="I314" i="4"/>
  <c r="I846" i="4"/>
  <c r="I743" i="4"/>
  <c r="I879" i="4"/>
  <c r="I87" i="4"/>
  <c r="I159" i="4"/>
  <c r="I819" i="4"/>
  <c r="I860" i="4"/>
  <c r="I757" i="4"/>
  <c r="I91" i="4"/>
  <c r="I870" i="4"/>
  <c r="I822" i="4"/>
  <c r="I798" i="4"/>
  <c r="I464" i="4"/>
  <c r="I332" i="4"/>
  <c r="I376" i="4"/>
  <c r="I427" i="4"/>
  <c r="I133" i="4"/>
  <c r="I704" i="4"/>
  <c r="I797" i="4"/>
  <c r="I88" i="4"/>
  <c r="J800" i="4"/>
  <c r="F800" i="4" s="1"/>
  <c r="J402" i="4"/>
  <c r="F402" i="4" s="1"/>
  <c r="J128" i="4"/>
  <c r="F128" i="4" s="1"/>
  <c r="J487" i="4"/>
  <c r="F487" i="4" s="1"/>
  <c r="J410" i="4"/>
  <c r="F410" i="4" s="1"/>
  <c r="J892" i="4"/>
  <c r="F892" i="4" s="1"/>
  <c r="J199" i="4"/>
  <c r="F199" i="4" s="1"/>
  <c r="J174" i="4"/>
  <c r="F174" i="4" s="1"/>
  <c r="J414" i="4"/>
  <c r="F414" i="4" s="1"/>
  <c r="J401" i="4"/>
  <c r="F401" i="4" s="1"/>
  <c r="J545" i="4"/>
  <c r="F545" i="4" s="1"/>
  <c r="J307" i="4"/>
  <c r="F307" i="4" s="1"/>
  <c r="J475" i="4"/>
  <c r="F475" i="4" s="1"/>
  <c r="J593" i="4"/>
  <c r="F593" i="4" s="1"/>
  <c r="J375" i="4"/>
  <c r="F375" i="4" s="1"/>
  <c r="J100" i="4"/>
  <c r="F100" i="4" s="1"/>
  <c r="J38" i="4"/>
  <c r="F38" i="4" s="1"/>
  <c r="J546" i="4"/>
  <c r="F546" i="4" s="1"/>
  <c r="J820" i="4"/>
  <c r="F820" i="4" s="1"/>
  <c r="J658" i="4"/>
  <c r="F658" i="4" s="1"/>
  <c r="J474" i="4"/>
  <c r="F474" i="4" s="1"/>
  <c r="J296" i="4"/>
  <c r="F296" i="4" s="1"/>
  <c r="J347" i="4"/>
  <c r="F347" i="4" s="1"/>
  <c r="J532" i="4"/>
  <c r="F532" i="4" s="1"/>
  <c r="J766" i="4"/>
  <c r="F766" i="4" s="1"/>
  <c r="J11" i="4"/>
  <c r="F11" i="4" s="1"/>
  <c r="J387" i="4"/>
  <c r="F387" i="4" s="1"/>
  <c r="J687" i="4"/>
  <c r="F687" i="4" s="1"/>
  <c r="J338" i="4"/>
  <c r="F338" i="4" s="1"/>
  <c r="J275" i="4"/>
  <c r="F275" i="4" s="1"/>
  <c r="J393" i="4"/>
  <c r="F393" i="4" s="1"/>
  <c r="J395" i="4"/>
  <c r="F395" i="4" s="1"/>
  <c r="J760" i="4"/>
  <c r="F760" i="4" s="1"/>
  <c r="J726" i="4"/>
  <c r="F726" i="4" s="1"/>
  <c r="J95" i="4"/>
  <c r="F95" i="4" s="1"/>
  <c r="J880" i="4"/>
  <c r="F880" i="4" s="1"/>
  <c r="J567" i="4"/>
  <c r="F567" i="4" s="1"/>
  <c r="J434" i="4"/>
  <c r="F434" i="4" s="1"/>
  <c r="J510" i="4"/>
  <c r="F510" i="4" s="1"/>
  <c r="J631" i="4"/>
  <c r="F631" i="4" s="1"/>
  <c r="J491" i="4"/>
  <c r="F491" i="4" s="1"/>
  <c r="J929" i="4"/>
  <c r="F929" i="4" s="1"/>
  <c r="J361" i="4"/>
  <c r="F361" i="4" s="1"/>
  <c r="J519" i="4"/>
  <c r="F519" i="4" s="1"/>
  <c r="J656" i="4"/>
  <c r="F656" i="4" s="1"/>
  <c r="J162" i="4"/>
  <c r="F162" i="4" s="1"/>
  <c r="J498" i="4"/>
  <c r="F498" i="4" s="1"/>
  <c r="J786" i="4"/>
  <c r="F786" i="4" s="1"/>
  <c r="J122" i="4"/>
  <c r="F122" i="4" s="1"/>
  <c r="J278" i="4"/>
  <c r="F278" i="4" s="1"/>
  <c r="J461" i="4"/>
  <c r="F461" i="4" s="1"/>
  <c r="J909" i="4"/>
  <c r="F909" i="4" s="1"/>
  <c r="J847" i="4"/>
  <c r="F847" i="4" s="1"/>
  <c r="J409" i="4"/>
  <c r="F409" i="4" s="1"/>
  <c r="J867" i="4"/>
  <c r="F867" i="4" s="1"/>
  <c r="J483" i="4"/>
  <c r="F483" i="4" s="1"/>
  <c r="J839" i="4"/>
  <c r="F839" i="4" s="1"/>
  <c r="J145" i="4"/>
  <c r="F145" i="4" s="1"/>
  <c r="J840" i="4"/>
  <c r="F840" i="4" s="1"/>
  <c r="J465" i="4"/>
  <c r="F465" i="4" s="1"/>
  <c r="J630" i="4"/>
  <c r="F630" i="4" s="1"/>
  <c r="J263" i="4"/>
  <c r="F263" i="4" s="1"/>
  <c r="J604" i="4"/>
  <c r="F604" i="4" s="1"/>
  <c r="J654" i="4"/>
  <c r="F654" i="4" s="1"/>
  <c r="J606" i="4"/>
  <c r="F606" i="4" s="1"/>
  <c r="J26" i="4"/>
  <c r="F26" i="4" s="1"/>
  <c r="J223" i="4"/>
  <c r="F223" i="4" s="1"/>
  <c r="J168" i="4"/>
  <c r="F168" i="4" s="1"/>
  <c r="J893" i="4"/>
  <c r="F893" i="4" s="1"/>
  <c r="J637" i="4"/>
  <c r="F637" i="4" s="1"/>
  <c r="J260" i="4"/>
  <c r="F260" i="4" s="1"/>
  <c r="J828" i="4"/>
  <c r="F828" i="4" s="1"/>
  <c r="J536" i="4"/>
  <c r="F536" i="4" s="1"/>
  <c r="J239" i="4"/>
  <c r="F239" i="4" s="1"/>
  <c r="J165" i="4"/>
  <c r="F165" i="4" s="1"/>
  <c r="J19" i="4"/>
  <c r="F19" i="4" s="1"/>
  <c r="J709" i="4"/>
  <c r="F709" i="4" s="1"/>
  <c r="J442" i="4"/>
  <c r="F442" i="4" s="1"/>
  <c r="J364" i="4"/>
  <c r="F364" i="4" s="1"/>
  <c r="J368" i="4"/>
  <c r="F368" i="4" s="1"/>
  <c r="J555" i="4"/>
  <c r="F555" i="4" s="1"/>
  <c r="J482" i="4"/>
  <c r="F482" i="4" s="1"/>
  <c r="J736" i="4"/>
  <c r="F736" i="4" s="1"/>
  <c r="J738" i="4"/>
  <c r="F738" i="4" s="1"/>
  <c r="J27" i="4"/>
  <c r="F27" i="4" s="1"/>
  <c r="J477" i="4"/>
  <c r="F477" i="4" s="1"/>
  <c r="J189" i="4"/>
  <c r="F189" i="4" s="1"/>
  <c r="J678" i="4"/>
  <c r="F678" i="4" s="1"/>
  <c r="J493" i="4"/>
  <c r="F493" i="4" s="1"/>
  <c r="J321" i="4"/>
  <c r="F321" i="4" s="1"/>
  <c r="J565" i="4"/>
  <c r="F565" i="4" s="1"/>
  <c r="J136" i="4"/>
  <c r="F136" i="4" s="1"/>
  <c r="J158" i="4"/>
  <c r="F158" i="4" s="1"/>
  <c r="J397" i="4"/>
  <c r="F397" i="4" s="1"/>
  <c r="J758" i="4"/>
  <c r="F758" i="4" s="1"/>
  <c r="J775" i="4"/>
  <c r="F775" i="4" s="1"/>
  <c r="J688" i="4"/>
  <c r="F688" i="4" s="1"/>
  <c r="J582" i="4"/>
  <c r="F582" i="4" s="1"/>
  <c r="J509" i="4"/>
  <c r="F509" i="4" s="1"/>
  <c r="J511" i="4"/>
  <c r="F511" i="4" s="1"/>
  <c r="J105" i="4"/>
  <c r="F105" i="4" s="1"/>
  <c r="J547" i="4"/>
  <c r="F547" i="4" s="1"/>
  <c r="J872" i="4"/>
  <c r="F872" i="4" s="1"/>
  <c r="J735" i="4"/>
  <c r="F735" i="4" s="1"/>
  <c r="J125" i="4"/>
  <c r="F125" i="4" s="1"/>
  <c r="J479" i="4"/>
  <c r="F479" i="4" s="1"/>
  <c r="J811" i="4"/>
  <c r="F811" i="4" s="1"/>
  <c r="J633" i="4"/>
  <c r="F633" i="4" s="1"/>
  <c r="J664" i="4"/>
  <c r="F664" i="4" s="1"/>
  <c r="J135" i="4"/>
  <c r="F135" i="4" s="1"/>
  <c r="J166" i="4"/>
  <c r="F166" i="4" s="1"/>
  <c r="J899" i="4"/>
  <c r="F899" i="4" s="1"/>
  <c r="J238" i="4"/>
  <c r="F238" i="4" s="1"/>
  <c r="J617" i="4"/>
  <c r="F617" i="4" s="1"/>
  <c r="J42" i="4"/>
  <c r="F42" i="4" s="1"/>
  <c r="J505" i="4"/>
  <c r="F505" i="4" s="1"/>
  <c r="J749" i="4"/>
  <c r="F749" i="4" s="1"/>
  <c r="J152" i="4"/>
  <c r="F152" i="4" s="1"/>
  <c r="J484" i="4"/>
  <c r="F484" i="4" s="1"/>
  <c r="J516" i="4"/>
  <c r="F516" i="4" s="1"/>
  <c r="J592" i="4"/>
  <c r="F592" i="4" s="1"/>
  <c r="J733" i="4"/>
  <c r="F733" i="4" s="1"/>
  <c r="J356" i="4"/>
  <c r="F356" i="4" s="1"/>
  <c r="J639" i="4"/>
  <c r="F639" i="4" s="1"/>
  <c r="J326" i="4"/>
  <c r="F326" i="4" s="1"/>
  <c r="J836" i="4"/>
  <c r="F836" i="4" s="1"/>
  <c r="J422" i="4"/>
  <c r="F422" i="4" s="1"/>
  <c r="J123" i="4"/>
  <c r="F123" i="4" s="1"/>
  <c r="J681" i="4"/>
  <c r="F681" i="4" s="1"/>
  <c r="J523" i="4"/>
  <c r="F523" i="4" s="1"/>
  <c r="J597" i="4"/>
  <c r="F597" i="4" s="1"/>
  <c r="J175" i="4"/>
  <c r="F175" i="4" s="1"/>
  <c r="J810" i="4"/>
  <c r="F810" i="4" s="1"/>
  <c r="J83" i="4"/>
  <c r="F83" i="4" s="1"/>
  <c r="J897" i="4"/>
  <c r="F897" i="4" s="1"/>
  <c r="J325" i="4"/>
  <c r="F325" i="4" s="1"/>
  <c r="J130" i="4"/>
  <c r="F130" i="4" s="1"/>
  <c r="J319" i="4"/>
  <c r="F319" i="4" s="1"/>
  <c r="J456" i="4"/>
  <c r="F456" i="4" s="1"/>
  <c r="J365" i="4"/>
  <c r="F365" i="4" s="1"/>
  <c r="J705" i="4"/>
  <c r="F705" i="4" s="1"/>
  <c r="J420" i="4"/>
  <c r="F420" i="4" s="1"/>
  <c r="J204" i="4"/>
  <c r="F204" i="4" s="1"/>
  <c r="J497" i="4"/>
  <c r="F497" i="4" s="1"/>
  <c r="J115" i="4"/>
  <c r="F115" i="4" s="1"/>
  <c r="J886" i="4"/>
  <c r="F886" i="4" s="1"/>
  <c r="J386" i="4"/>
  <c r="F386" i="4" s="1"/>
  <c r="J16" i="4"/>
  <c r="F16" i="4" s="1"/>
  <c r="J525" i="4"/>
  <c r="F525" i="4" s="1"/>
  <c r="J657" i="4"/>
  <c r="F657" i="4" s="1"/>
  <c r="J526" i="4"/>
  <c r="F526" i="4" s="1"/>
  <c r="J40" i="4"/>
  <c r="F40" i="4" s="1"/>
  <c r="J515" i="4"/>
  <c r="F515" i="4" s="1"/>
  <c r="J37" i="4"/>
  <c r="F37" i="4" s="1"/>
  <c r="J196" i="4"/>
  <c r="F196" i="4" s="1"/>
  <c r="J596" i="4"/>
  <c r="F596" i="4" s="1"/>
  <c r="J218" i="4"/>
  <c r="F218" i="4" s="1"/>
  <c r="J229" i="4"/>
  <c r="F229" i="4" s="1"/>
  <c r="J193" i="4"/>
  <c r="F193" i="4" s="1"/>
  <c r="J139" i="4"/>
  <c r="F139" i="4" s="1"/>
  <c r="J554" i="4"/>
  <c r="F554" i="4" s="1"/>
  <c r="J763" i="4"/>
  <c r="F763" i="4" s="1"/>
  <c r="J54" i="4"/>
  <c r="F54" i="4" s="1"/>
  <c r="J486" i="4"/>
  <c r="F486" i="4" s="1"/>
  <c r="J722" i="4"/>
  <c r="F722" i="4" s="1"/>
  <c r="J700" i="4"/>
  <c r="F700" i="4" s="1"/>
  <c r="J333" i="4"/>
  <c r="F333" i="4" s="1"/>
  <c r="J425" i="4"/>
  <c r="F425" i="4" s="1"/>
  <c r="J259" i="4"/>
  <c r="F259" i="4" s="1"/>
  <c r="J603" i="4"/>
  <c r="F603" i="4" s="1"/>
  <c r="J291" i="4"/>
  <c r="F291" i="4" s="1"/>
  <c r="J550" i="4"/>
  <c r="F550" i="4" s="1"/>
  <c r="J848" i="4"/>
  <c r="F848" i="4" s="1"/>
  <c r="J58" i="4"/>
  <c r="F58" i="4" s="1"/>
  <c r="J447" i="4"/>
  <c r="F447" i="4" s="1"/>
  <c r="J809" i="4"/>
  <c r="F809" i="4" s="1"/>
  <c r="J399" i="4"/>
  <c r="F399" i="4" s="1"/>
  <c r="J102" i="4"/>
  <c r="F102" i="4" s="1"/>
  <c r="J814" i="4"/>
  <c r="F814" i="4" s="1"/>
  <c r="J141" i="4"/>
  <c r="F141" i="4" s="1"/>
  <c r="J696" i="4"/>
  <c r="F696" i="4" s="1"/>
  <c r="J48" i="4"/>
  <c r="F48" i="4" s="1"/>
  <c r="J883" i="4"/>
  <c r="F883" i="4" s="1"/>
  <c r="J646" i="4"/>
  <c r="F646" i="4" s="1"/>
  <c r="J612" i="4"/>
  <c r="F612" i="4" s="1"/>
  <c r="J419" i="4"/>
  <c r="F419" i="4" s="1"/>
  <c r="J186" i="4"/>
  <c r="F186" i="4" s="1"/>
  <c r="J808" i="4"/>
  <c r="F808" i="4" s="1"/>
  <c r="J916" i="4"/>
  <c r="F916" i="4" s="1"/>
  <c r="J912" i="4"/>
  <c r="F912" i="4" s="1"/>
  <c r="J558" i="4"/>
  <c r="F558" i="4" s="1"/>
  <c r="J137" i="4"/>
  <c r="F137" i="4" s="1"/>
  <c r="J806" i="4"/>
  <c r="F806" i="4" s="1"/>
  <c r="J96" i="4"/>
  <c r="F96" i="4" s="1"/>
  <c r="J591" i="4"/>
  <c r="F591" i="4" s="1"/>
  <c r="J39" i="4"/>
  <c r="F39" i="4" s="1"/>
  <c r="J471" i="4"/>
  <c r="F471" i="4" s="1"/>
  <c r="J303" i="4"/>
  <c r="F303" i="4" s="1"/>
  <c r="J693" i="4"/>
  <c r="F693" i="4" s="1"/>
  <c r="J14" i="4"/>
  <c r="F14" i="4" s="1"/>
  <c r="J24" i="4"/>
  <c r="F24" i="4" s="1"/>
  <c r="J784" i="4"/>
  <c r="F784" i="4" s="1"/>
  <c r="J308" i="4"/>
  <c r="F308" i="4" s="1"/>
  <c r="J552" i="4"/>
  <c r="F552" i="4" s="1"/>
  <c r="J213" i="4"/>
  <c r="F213" i="4" s="1"/>
  <c r="J282" i="4"/>
  <c r="F282" i="4" s="1"/>
  <c r="J398" i="4"/>
  <c r="F398" i="4" s="1"/>
  <c r="J352" i="4"/>
  <c r="F352" i="4" s="1"/>
  <c r="J117" i="4"/>
  <c r="F117" i="4" s="1"/>
  <c r="J181" i="4"/>
  <c r="F181" i="4" s="1"/>
  <c r="J300" i="4"/>
  <c r="F300" i="4" s="1"/>
  <c r="J53" i="4"/>
  <c r="F53" i="4" s="1"/>
  <c r="J857" i="4"/>
  <c r="F857" i="4" s="1"/>
  <c r="J614" i="4"/>
  <c r="F614" i="4" s="1"/>
  <c r="J788" i="4"/>
  <c r="F788" i="4" s="1"/>
  <c r="J878" i="4"/>
  <c r="F878" i="4" s="1"/>
  <c r="J858" i="4"/>
  <c r="F858" i="4" s="1"/>
  <c r="J589" i="4"/>
  <c r="F589" i="4" s="1"/>
  <c r="J752" i="4"/>
  <c r="F752" i="4" s="1"/>
  <c r="J875" i="4"/>
  <c r="F875" i="4" s="1"/>
  <c r="J118" i="4"/>
  <c r="F118" i="4" s="1"/>
  <c r="J10" i="4"/>
  <c r="F10" i="4" s="1"/>
  <c r="J694" i="4"/>
  <c r="F694" i="4" s="1"/>
  <c r="J831" i="4"/>
  <c r="F831" i="4" s="1"/>
  <c r="J791" i="4"/>
  <c r="F791" i="4" s="1"/>
  <c r="J715" i="4"/>
  <c r="F715" i="4" s="1"/>
  <c r="J47" i="4"/>
  <c r="F47" i="4" s="1"/>
  <c r="J178" i="4"/>
  <c r="F178" i="4" s="1"/>
  <c r="J49" i="4"/>
  <c r="F49" i="4" s="1"/>
  <c r="J327" i="4"/>
  <c r="F327" i="4" s="1"/>
  <c r="J257" i="4"/>
  <c r="F257" i="4" s="1"/>
  <c r="J451" i="4"/>
  <c r="F451" i="4" s="1"/>
  <c r="J363" i="4"/>
  <c r="F363" i="4" s="1"/>
  <c r="J428" i="4"/>
  <c r="F428" i="4" s="1"/>
  <c r="J673" i="4"/>
  <c r="F673" i="4" s="1"/>
  <c r="J868" i="4"/>
  <c r="F868" i="4" s="1"/>
  <c r="J390" i="4"/>
  <c r="F390" i="4" s="1"/>
  <c r="J131" i="4"/>
  <c r="F131" i="4" s="1"/>
  <c r="J576" i="4"/>
  <c r="F576" i="4" s="1"/>
  <c r="J190" i="4"/>
  <c r="F190" i="4" s="1"/>
  <c r="J455" i="4"/>
  <c r="F455" i="4" s="1"/>
  <c r="J340" i="4"/>
  <c r="F340" i="4" s="1"/>
  <c r="J585" i="4"/>
  <c r="F585" i="4" s="1"/>
  <c r="J648" i="4"/>
  <c r="F648" i="4" s="1"/>
  <c r="J503" i="4"/>
  <c r="F503" i="4" s="1"/>
  <c r="J805" i="4"/>
  <c r="F805" i="4" s="1"/>
  <c r="J707" i="4"/>
  <c r="F707" i="4" s="1"/>
  <c r="J322" i="4"/>
  <c r="F322" i="4" s="1"/>
  <c r="J492" i="4"/>
  <c r="F492" i="4" s="1"/>
  <c r="J84" i="4"/>
  <c r="F84" i="4" s="1"/>
  <c r="J369" i="4"/>
  <c r="F369" i="4" s="1"/>
  <c r="J385" i="4"/>
  <c r="F385" i="4" s="1"/>
  <c r="J756" i="4"/>
  <c r="F756" i="4" s="1"/>
  <c r="J273" i="4"/>
  <c r="F273" i="4" s="1"/>
  <c r="J634" i="4"/>
  <c r="F634" i="4" s="1"/>
  <c r="J623" i="4"/>
  <c r="F623" i="4" s="1"/>
  <c r="J277" i="4"/>
  <c r="F277" i="4" s="1"/>
  <c r="J234" i="4"/>
  <c r="F234" i="4" s="1"/>
  <c r="J774" i="4"/>
  <c r="F774" i="4" s="1"/>
  <c r="J667" i="4"/>
  <c r="F667" i="4" s="1"/>
  <c r="J662" i="4"/>
  <c r="F662" i="4" s="1"/>
  <c r="J753" i="4"/>
  <c r="F753" i="4" s="1"/>
  <c r="J169" i="4"/>
  <c r="F169" i="4" s="1"/>
  <c r="J740" i="4"/>
  <c r="F740" i="4" s="1"/>
  <c r="J587" i="4"/>
  <c r="F587" i="4" s="1"/>
  <c r="J660" i="4"/>
  <c r="F660" i="4" s="1"/>
  <c r="J279" i="4"/>
  <c r="F279" i="4" s="1"/>
  <c r="J271" i="4"/>
  <c r="F271" i="4" s="1"/>
  <c r="J2" i="4"/>
  <c r="J55" i="4"/>
  <c r="F55" i="4" s="1"/>
  <c r="J392" i="4"/>
  <c r="F392" i="4" s="1"/>
  <c r="J731" i="4"/>
  <c r="F731" i="4" s="1"/>
  <c r="J203" i="4"/>
  <c r="F203" i="4" s="1"/>
  <c r="J298" i="4"/>
  <c r="F298" i="4" s="1"/>
  <c r="J320" i="4"/>
  <c r="F320" i="4" s="1"/>
  <c r="J889" i="4"/>
  <c r="F889" i="4" s="1"/>
  <c r="J463" i="4"/>
  <c r="F463" i="4" s="1"/>
  <c r="J485" i="4"/>
  <c r="F485" i="4" s="1"/>
  <c r="J373" i="4"/>
  <c r="F373" i="4" s="1"/>
  <c r="J357" i="4"/>
  <c r="F357" i="4" s="1"/>
  <c r="J537" i="4"/>
  <c r="F537" i="4" s="1"/>
  <c r="J767" i="4"/>
  <c r="F767" i="4" s="1"/>
  <c r="J653" i="4"/>
  <c r="F653" i="4" s="1"/>
  <c r="J57" i="4"/>
  <c r="F57" i="4" s="1"/>
  <c r="J677" i="4"/>
  <c r="F677" i="4" s="1"/>
  <c r="J787" i="4"/>
  <c r="F787" i="4" s="1"/>
  <c r="J108" i="4"/>
  <c r="F108" i="4" s="1"/>
  <c r="J670" i="4"/>
  <c r="F670" i="4" s="1"/>
  <c r="J871" i="4"/>
  <c r="F871" i="4" s="1"/>
  <c r="J661" i="4"/>
  <c r="F661" i="4" s="1"/>
  <c r="J665" i="4"/>
  <c r="F665" i="4" s="1"/>
  <c r="J674" i="4"/>
  <c r="F674" i="4" s="1"/>
  <c r="J669" i="4"/>
  <c r="F669" i="4" s="1"/>
  <c r="J446" i="4"/>
  <c r="F446" i="4" s="1"/>
  <c r="J754" i="4"/>
  <c r="F754" i="4" s="1"/>
  <c r="J17" i="4"/>
  <c r="F17" i="4" s="1"/>
  <c r="J107" i="4"/>
  <c r="F107" i="4" s="1"/>
  <c r="J458" i="4"/>
  <c r="F458" i="4" s="1"/>
  <c r="J713" i="4"/>
  <c r="F713" i="4" s="1"/>
  <c r="J267" i="4"/>
  <c r="F267" i="4" s="1"/>
  <c r="J500" i="4"/>
  <c r="F500" i="4" s="1"/>
  <c r="J801" i="4"/>
  <c r="F801" i="4" s="1"/>
  <c r="J517" i="4"/>
  <c r="F517" i="4" s="1"/>
  <c r="J649" i="4"/>
  <c r="F649" i="4" s="1"/>
  <c r="J424" i="4"/>
  <c r="F424" i="4" s="1"/>
  <c r="J440" i="4"/>
  <c r="F440" i="4" s="1"/>
  <c r="J682" i="4"/>
  <c r="F682" i="4" s="1"/>
  <c r="J220" i="4"/>
  <c r="F220" i="4" s="1"/>
  <c r="J659" i="4"/>
  <c r="F659" i="4" s="1"/>
  <c r="J569" i="4"/>
  <c r="F569" i="4" s="1"/>
  <c r="J438" i="4"/>
  <c r="F438" i="4" s="1"/>
  <c r="J902" i="4"/>
  <c r="F902" i="4" s="1"/>
  <c r="J535" i="4"/>
  <c r="F535" i="4" s="1"/>
  <c r="J217" i="4"/>
  <c r="F217" i="4" s="1"/>
  <c r="J78" i="4"/>
  <c r="F78" i="4" s="1"/>
  <c r="J518" i="4"/>
  <c r="F518" i="4" s="1"/>
  <c r="J460" i="4"/>
  <c r="F460" i="4" s="1"/>
  <c r="J161" i="4"/>
  <c r="F161" i="4" s="1"/>
  <c r="J382" i="4"/>
  <c r="F382" i="4" s="1"/>
  <c r="J337" i="4"/>
  <c r="F337" i="4" s="1"/>
  <c r="J522" i="4"/>
  <c r="F522" i="4" s="1"/>
  <c r="J416" i="4"/>
  <c r="F416" i="4" s="1"/>
  <c r="J529" i="4"/>
  <c r="F529" i="4" s="1"/>
  <c r="J572" i="4"/>
  <c r="F572" i="4" s="1"/>
  <c r="J316" i="4"/>
  <c r="F316" i="4" s="1"/>
  <c r="J908" i="4"/>
  <c r="F908" i="4" s="1"/>
  <c r="J925" i="4"/>
  <c r="F925" i="4" s="1"/>
  <c r="J81" i="4"/>
  <c r="F81" i="4" s="1"/>
  <c r="J46" i="4"/>
  <c r="F46" i="4" s="1"/>
  <c r="J45" i="4"/>
  <c r="F45" i="4" s="1"/>
  <c r="J256" i="4"/>
  <c r="F256" i="4" s="1"/>
  <c r="J748" i="4"/>
  <c r="F748" i="4" s="1"/>
  <c r="J845" i="4"/>
  <c r="F845" i="4" s="1"/>
  <c r="J571" i="4"/>
  <c r="F571" i="4" s="1"/>
  <c r="J609" i="4"/>
  <c r="F609" i="4" s="1"/>
  <c r="J194" i="4"/>
  <c r="F194" i="4" s="1"/>
  <c r="J43" i="4"/>
  <c r="F43" i="4" s="1"/>
  <c r="J41" i="4"/>
  <c r="F41" i="4" s="1"/>
  <c r="J173" i="4"/>
  <c r="F173" i="4" s="1"/>
  <c r="J679" i="4"/>
  <c r="F679" i="4" s="1"/>
  <c r="J884" i="4"/>
  <c r="F884" i="4" s="1"/>
  <c r="J746" i="4"/>
  <c r="F746" i="4" s="1"/>
  <c r="J268" i="4"/>
  <c r="F268" i="4" s="1"/>
  <c r="J207" i="4"/>
  <c r="F207" i="4" s="1"/>
  <c r="J222" i="4"/>
  <c r="F222" i="4" s="1"/>
  <c r="J607" i="4"/>
  <c r="F607" i="4" s="1"/>
  <c r="J8" i="4"/>
  <c r="F8" i="4" s="1"/>
  <c r="J866" i="4"/>
  <c r="F866" i="4" s="1"/>
  <c r="J655" i="4"/>
  <c r="F655" i="4" s="1"/>
  <c r="J911" i="4"/>
  <c r="F911" i="4" s="1"/>
  <c r="J418" i="4"/>
  <c r="F418" i="4" s="1"/>
  <c r="J182" i="4"/>
  <c r="F182" i="4" s="1"/>
  <c r="J142" i="4"/>
  <c r="F142" i="4" s="1"/>
  <c r="J293" i="4"/>
  <c r="F293" i="4" s="1"/>
  <c r="J778" i="4"/>
  <c r="F778" i="4" s="1"/>
  <c r="J782" i="4"/>
  <c r="F782" i="4" s="1"/>
  <c r="J350" i="4"/>
  <c r="F350" i="4" s="1"/>
  <c r="J214" i="4"/>
  <c r="F214" i="4" s="1"/>
  <c r="J51" i="4"/>
  <c r="F51" i="4" s="1"/>
  <c r="J50" i="4"/>
  <c r="F50" i="4" s="1"/>
  <c r="J629" i="4"/>
  <c r="F629" i="4" s="1"/>
  <c r="J915" i="4"/>
  <c r="F915" i="4" s="1"/>
  <c r="J269" i="4"/>
  <c r="F269" i="4" s="1"/>
  <c r="J826" i="4"/>
  <c r="F826" i="4" s="1"/>
  <c r="J647" i="4"/>
  <c r="F647" i="4" s="1"/>
  <c r="J289" i="4"/>
  <c r="F289" i="4" s="1"/>
  <c r="J274" i="4"/>
  <c r="F274" i="4" s="1"/>
  <c r="J77" i="4"/>
  <c r="F77" i="4" s="1"/>
  <c r="J780" i="4"/>
  <c r="F780" i="4" s="1"/>
  <c r="J180" i="4"/>
  <c r="F180" i="4" s="1"/>
  <c r="J444" i="4"/>
  <c r="F444" i="4" s="1"/>
  <c r="J381" i="4"/>
  <c r="F381" i="4" s="1"/>
  <c r="J920" i="4"/>
  <c r="F920" i="4" s="1"/>
  <c r="J380" i="4"/>
  <c r="F380" i="4" s="1"/>
  <c r="J68" i="4"/>
  <c r="F68" i="4" s="1"/>
  <c r="J62" i="4"/>
  <c r="F62" i="4" s="1"/>
  <c r="J559" i="4"/>
  <c r="F559" i="4" s="1"/>
  <c r="J926" i="4"/>
  <c r="F926" i="4" s="1"/>
  <c r="J711" i="4"/>
  <c r="F711" i="4" s="1"/>
  <c r="J794" i="4"/>
  <c r="F794" i="4" s="1"/>
  <c r="J126" i="4"/>
  <c r="F126" i="4" s="1"/>
  <c r="J69" i="4"/>
  <c r="F69" i="4" s="1"/>
  <c r="J895" i="4"/>
  <c r="F895" i="4" s="1"/>
  <c r="J28" i="4"/>
  <c r="F28" i="4" s="1"/>
  <c r="J313" i="4"/>
  <c r="F313" i="4" s="1"/>
  <c r="J712" i="4"/>
  <c r="F712" i="4" s="1"/>
  <c r="J496" i="4"/>
  <c r="F496" i="4" s="1"/>
  <c r="J896" i="4"/>
  <c r="F896" i="4" s="1"/>
  <c r="J138" i="4"/>
  <c r="F138" i="4" s="1"/>
  <c r="J644" i="4"/>
  <c r="F644" i="4" s="1"/>
  <c r="J378" i="4"/>
  <c r="F378" i="4" s="1"/>
  <c r="J861" i="4"/>
  <c r="F861" i="4" s="1"/>
  <c r="J94" i="4"/>
  <c r="F94" i="4" s="1"/>
  <c r="J44" i="4"/>
  <c r="F44" i="4" s="1"/>
  <c r="J179" i="4"/>
  <c r="F179" i="4" s="1"/>
  <c r="J638" i="4"/>
  <c r="F638" i="4" s="1"/>
  <c r="J481" i="4"/>
  <c r="F481" i="4" s="1"/>
  <c r="J907" i="4"/>
  <c r="F907" i="4" s="1"/>
  <c r="J288" i="4"/>
  <c r="F288" i="4" s="1"/>
  <c r="J215" i="4"/>
  <c r="F215" i="4" s="1"/>
  <c r="J276" i="4"/>
  <c r="F276" i="4" s="1"/>
  <c r="J807" i="4"/>
  <c r="F807" i="4" s="1"/>
  <c r="J228" i="4"/>
  <c r="F228" i="4" s="1"/>
  <c r="J824" i="4"/>
  <c r="F824" i="4" s="1"/>
  <c r="J928" i="4"/>
  <c r="F928" i="4" s="1"/>
  <c r="J671" i="4"/>
  <c r="F671" i="4" s="1"/>
  <c r="J195" i="4"/>
  <c r="F195" i="4" s="1"/>
  <c r="J63" i="4"/>
  <c r="F63" i="4" s="1"/>
  <c r="J869" i="4"/>
  <c r="F869" i="4" s="1"/>
  <c r="J905" i="4"/>
  <c r="F905" i="4" s="1"/>
  <c r="J852" i="4"/>
  <c r="F852" i="4" s="1"/>
  <c r="J720" i="4"/>
  <c r="F720" i="4" s="1"/>
  <c r="J719" i="4"/>
  <c r="F719" i="4" s="1"/>
  <c r="J243" i="4"/>
  <c r="F243" i="4" s="1"/>
  <c r="J645" i="4"/>
  <c r="F645" i="4" s="1"/>
  <c r="J584" i="4"/>
  <c r="F584" i="4" s="1"/>
  <c r="J891" i="4"/>
  <c r="F891" i="4" s="1"/>
  <c r="J231" i="4"/>
  <c r="F231" i="4" s="1"/>
  <c r="J881" i="4"/>
  <c r="F881" i="4" s="1"/>
  <c r="J379" i="4"/>
  <c r="F379" i="4" s="1"/>
  <c r="J512" i="4"/>
  <c r="F512" i="4" s="1"/>
  <c r="J887" i="4"/>
  <c r="F887" i="4" s="1"/>
  <c r="J354" i="4"/>
  <c r="F354" i="4" s="1"/>
  <c r="J570" i="4"/>
  <c r="F570" i="4" s="1"/>
  <c r="J876" i="4"/>
  <c r="F876" i="4" s="1"/>
  <c r="J377" i="4"/>
  <c r="F377" i="4" s="1"/>
  <c r="J216" i="4"/>
  <c r="F216" i="4" s="1"/>
  <c r="J221" i="4"/>
  <c r="F221" i="4" s="1"/>
  <c r="J718" i="4"/>
  <c r="F718" i="4" s="1"/>
  <c r="J99" i="4"/>
  <c r="F99" i="4" s="1"/>
  <c r="J261" i="4"/>
  <c r="F261" i="4" s="1"/>
  <c r="J864" i="4"/>
  <c r="F864" i="4" s="1"/>
  <c r="J132" i="4"/>
  <c r="F132" i="4" s="1"/>
  <c r="J388" i="4"/>
  <c r="F388" i="4" s="1"/>
  <c r="J210" i="4"/>
  <c r="F210" i="4" s="1"/>
  <c r="J903" i="4"/>
  <c r="F903" i="4" s="1"/>
  <c r="J853" i="4"/>
  <c r="F853" i="4" s="1"/>
  <c r="J751" i="4"/>
  <c r="F751" i="4" s="1"/>
  <c r="J252" i="4"/>
  <c r="F252" i="4" s="1"/>
  <c r="J835" i="4"/>
  <c r="F835" i="4" s="1"/>
  <c r="J432" i="4"/>
  <c r="F432" i="4" s="1"/>
  <c r="J549" i="4"/>
  <c r="F549" i="4" s="1"/>
  <c r="J856" i="4"/>
  <c r="F856" i="4" s="1"/>
  <c r="J575" i="4"/>
  <c r="F575" i="4" s="1"/>
  <c r="J384" i="4"/>
  <c r="F384" i="4" s="1"/>
  <c r="J192" i="4"/>
  <c r="F192" i="4" s="1"/>
  <c r="J838" i="4"/>
  <c r="F838" i="4" s="1"/>
  <c r="J433" i="4"/>
  <c r="F433" i="4" s="1"/>
  <c r="J74" i="4"/>
  <c r="F74" i="4" s="1"/>
  <c r="J686" i="4"/>
  <c r="F686" i="4" s="1"/>
  <c r="J98" i="4"/>
  <c r="F98" i="4" s="1"/>
  <c r="J405" i="4"/>
  <c r="F405" i="4" s="1"/>
  <c r="J359" i="4"/>
  <c r="F359" i="4" s="1"/>
  <c r="J360" i="4"/>
  <c r="F360" i="4" s="1"/>
  <c r="J466" i="4"/>
  <c r="F466" i="4" s="1"/>
  <c r="J134" i="4"/>
  <c r="F134" i="4" s="1"/>
  <c r="J813" i="4"/>
  <c r="F813" i="4" s="1"/>
  <c r="J415" i="4"/>
  <c r="F415" i="4" s="1"/>
  <c r="J816" i="4"/>
  <c r="F816" i="4" s="1"/>
  <c r="J530" i="4"/>
  <c r="F530" i="4" s="1"/>
  <c r="J494" i="4"/>
  <c r="F494" i="4" s="1"/>
  <c r="J248" i="4"/>
  <c r="F248" i="4" s="1"/>
  <c r="J429" i="4"/>
  <c r="F429" i="4" s="1"/>
  <c r="J411" i="4"/>
  <c r="F411" i="4" s="1"/>
  <c r="J237" i="4"/>
  <c r="F237" i="4" s="1"/>
  <c r="J167" i="4"/>
  <c r="F167" i="4" s="1"/>
  <c r="J701" i="4"/>
  <c r="F701" i="4" s="1"/>
  <c r="J652" i="4"/>
  <c r="F652" i="4" s="1"/>
  <c r="J187" i="4"/>
  <c r="F187" i="4" s="1"/>
  <c r="J747" i="4"/>
  <c r="F747" i="4" s="1"/>
  <c r="J759" i="4"/>
  <c r="F759" i="4" s="1"/>
  <c r="J770" i="4"/>
  <c r="F770" i="4" s="1"/>
  <c r="J773" i="4"/>
  <c r="F773" i="4" s="1"/>
  <c r="J197" i="4"/>
  <c r="F197" i="4" s="1"/>
  <c r="J823" i="4"/>
  <c r="F823" i="4" s="1"/>
  <c r="J60" i="4"/>
  <c r="F60" i="4" s="1"/>
  <c r="J480" i="4"/>
  <c r="F480" i="4" s="1"/>
  <c r="J13" i="4"/>
  <c r="F13" i="4" s="1"/>
  <c r="J445" i="4"/>
  <c r="F445" i="4" s="1"/>
  <c r="J147" i="4"/>
  <c r="F147" i="4" s="1"/>
  <c r="J113" i="4"/>
  <c r="F113" i="4" s="1"/>
  <c r="J520" i="4"/>
  <c r="F520" i="4" s="1"/>
  <c r="J317" i="4"/>
  <c r="F317" i="4" s="1"/>
  <c r="J563" i="4"/>
  <c r="F563" i="4" s="1"/>
  <c r="J265" i="4"/>
  <c r="F265" i="4" s="1"/>
  <c r="J574" i="4"/>
  <c r="F574" i="4" s="1"/>
  <c r="J851" i="4"/>
  <c r="F851" i="4" s="1"/>
  <c r="J524" i="4"/>
  <c r="F524" i="4" s="1"/>
  <c r="J714" i="4"/>
  <c r="F714" i="4" s="1"/>
  <c r="J543" i="4"/>
  <c r="F543" i="4" s="1"/>
  <c r="J318" i="4"/>
  <c r="F318" i="4" s="1"/>
  <c r="J910" i="4"/>
  <c r="F910" i="4" s="1"/>
  <c r="J583" i="4"/>
  <c r="F583" i="4" s="1"/>
  <c r="J290" i="4"/>
  <c r="F290" i="4" s="1"/>
  <c r="J744" i="4"/>
  <c r="F744" i="4" s="1"/>
  <c r="J33" i="4"/>
  <c r="F33" i="4" s="1"/>
  <c r="J140" i="4"/>
  <c r="F140" i="4" s="1"/>
  <c r="J564" i="4"/>
  <c r="F564" i="4" s="1"/>
  <c r="J690" i="4"/>
  <c r="F690" i="4" s="1"/>
  <c r="J230" i="4"/>
  <c r="F230" i="4" s="1"/>
  <c r="J244" i="4"/>
  <c r="F244" i="4" s="1"/>
  <c r="J280" i="4"/>
  <c r="F280" i="4" s="1"/>
  <c r="J146" i="4"/>
  <c r="F146" i="4" s="1"/>
  <c r="J240" i="4"/>
  <c r="F240" i="4" s="1"/>
  <c r="J472" i="4"/>
  <c r="F472" i="4" s="1"/>
  <c r="J601" i="4"/>
  <c r="F601" i="4" s="1"/>
  <c r="J281" i="4"/>
  <c r="F281" i="4" s="1"/>
  <c r="J79" i="4"/>
  <c r="F79" i="4" s="1"/>
  <c r="J299" i="4"/>
  <c r="F299" i="4" s="1"/>
  <c r="J247" i="4"/>
  <c r="F247" i="4" s="1"/>
  <c r="J262" i="4"/>
  <c r="F262" i="4" s="1"/>
  <c r="J602" i="4"/>
  <c r="F602" i="4" s="1"/>
  <c r="J198" i="4"/>
  <c r="F198" i="4" s="1"/>
  <c r="J59" i="4"/>
  <c r="F59" i="4" s="1"/>
  <c r="J698" i="4"/>
  <c r="F698" i="4" s="1"/>
  <c r="J625" i="4"/>
  <c r="F625" i="4" s="1"/>
  <c r="J650" i="4"/>
  <c r="F650" i="4" s="1"/>
  <c r="J336" i="4"/>
  <c r="F336" i="4" s="1"/>
  <c r="J346" i="4"/>
  <c r="F346" i="4" s="1"/>
  <c r="J7" i="4"/>
  <c r="F7" i="4" s="1"/>
  <c r="J35" i="4"/>
  <c r="F35" i="4" s="1"/>
  <c r="J834" i="4"/>
  <c r="F834" i="4" s="1"/>
  <c r="J154" i="4"/>
  <c r="F154" i="4" s="1"/>
  <c r="J119" i="4"/>
  <c r="F119" i="4" s="1"/>
  <c r="J684" i="4"/>
  <c r="F684" i="4" s="1"/>
  <c r="J632" i="4"/>
  <c r="F632" i="4" s="1"/>
  <c r="J683" i="4"/>
  <c r="F683" i="4" s="1"/>
  <c r="J185" i="4"/>
  <c r="F185" i="4" s="1"/>
  <c r="J724" i="4"/>
  <c r="F724" i="4" s="1"/>
  <c r="J825" i="4"/>
  <c r="F825" i="4" s="1"/>
  <c r="J311" i="4"/>
  <c r="F311" i="4" s="1"/>
  <c r="J334" i="4"/>
  <c r="F334" i="4" s="1"/>
  <c r="J439" i="4"/>
  <c r="F439" i="4" s="1"/>
  <c r="J150" i="4"/>
  <c r="F150" i="4" s="1"/>
  <c r="J901" i="4"/>
  <c r="F901" i="4" s="1"/>
  <c r="J562" i="4"/>
  <c r="F562" i="4" s="1"/>
  <c r="J5" i="4"/>
  <c r="F5" i="4" s="1"/>
  <c r="J21" i="4"/>
  <c r="F21" i="4" s="1"/>
  <c r="J457" i="4"/>
  <c r="F457" i="4" s="1"/>
  <c r="J225" i="4"/>
  <c r="F225" i="4" s="1"/>
  <c r="J595" i="4"/>
  <c r="F595" i="4" s="1"/>
  <c r="J643" i="4"/>
  <c r="F643" i="4" s="1"/>
  <c r="J406" i="4"/>
  <c r="F406" i="4" s="1"/>
  <c r="J795" i="4"/>
  <c r="F795" i="4" s="1"/>
  <c r="J372" i="4"/>
  <c r="F372" i="4" s="1"/>
  <c r="J236" i="4"/>
  <c r="F236" i="4" s="1"/>
  <c r="J246" i="4"/>
  <c r="F246" i="4" s="1"/>
  <c r="J431" i="4"/>
  <c r="F431" i="4" s="1"/>
  <c r="J355" i="4"/>
  <c r="F355" i="4" s="1"/>
  <c r="J817" i="4"/>
  <c r="F817" i="4" s="1"/>
  <c r="J23" i="4"/>
  <c r="F23" i="4" s="1"/>
  <c r="J226" i="4"/>
  <c r="F226" i="4" s="1"/>
  <c r="J468" i="4"/>
  <c r="F468" i="4" s="1"/>
  <c r="J894" i="4"/>
  <c r="F894" i="4" s="1"/>
  <c r="J534" i="4"/>
  <c r="F534" i="4" s="1"/>
  <c r="J495" i="4"/>
  <c r="F495" i="4" s="1"/>
  <c r="J732" i="4"/>
  <c r="F732" i="4" s="1"/>
  <c r="J501" i="4"/>
  <c r="F501" i="4" s="1"/>
  <c r="J833" i="4"/>
  <c r="F833" i="4" s="1"/>
  <c r="J796" i="4"/>
  <c r="F796" i="4" s="1"/>
  <c r="J557" i="4"/>
  <c r="F557" i="4" s="1"/>
  <c r="J219" i="4"/>
  <c r="F219" i="4" s="1"/>
  <c r="J20" i="4"/>
  <c r="F20" i="4" s="1"/>
  <c r="J923" i="4"/>
  <c r="F923" i="4" s="1"/>
  <c r="J539" i="4"/>
  <c r="F539" i="4" s="1"/>
  <c r="J404" i="4"/>
  <c r="F404" i="4" s="1"/>
  <c r="J742" i="4"/>
  <c r="F742" i="4" s="1"/>
  <c r="J242" i="4"/>
  <c r="F242" i="4" s="1"/>
  <c r="J343" i="4"/>
  <c r="F343" i="4" s="1"/>
  <c r="J124" i="4"/>
  <c r="F124" i="4" s="1"/>
  <c r="J362" i="4"/>
  <c r="F362" i="4" s="1"/>
  <c r="J755" i="4"/>
  <c r="F755" i="4" s="1"/>
  <c r="J400" i="4"/>
  <c r="F400" i="4" s="1"/>
  <c r="J6" i="4"/>
  <c r="F6" i="4" s="1"/>
  <c r="J331" i="4"/>
  <c r="F331" i="4" s="1"/>
  <c r="J426" i="4"/>
  <c r="F426" i="4" s="1"/>
  <c r="J685" i="4"/>
  <c r="F685" i="4" s="1"/>
  <c r="J367" i="4"/>
  <c r="F367" i="4" s="1"/>
  <c r="J628" i="4"/>
  <c r="F628" i="4" s="1"/>
  <c r="J580" i="4"/>
  <c r="F580" i="4" s="1"/>
  <c r="J324" i="4"/>
  <c r="F324" i="4" s="1"/>
  <c r="J114" i="4"/>
  <c r="F114" i="4" s="1"/>
  <c r="J764" i="4"/>
  <c r="F764" i="4" s="1"/>
  <c r="J706" i="4"/>
  <c r="F706" i="4" s="1"/>
  <c r="J52" i="4"/>
  <c r="F52" i="4" s="1"/>
  <c r="J160" i="4"/>
  <c r="F160" i="4" s="1"/>
  <c r="J610" i="4"/>
  <c r="F610" i="4" s="1"/>
  <c r="J556" i="4"/>
  <c r="F556" i="4" s="1"/>
  <c r="J812" i="4"/>
  <c r="F812" i="4" s="1"/>
  <c r="J793" i="4"/>
  <c r="F793" i="4" s="1"/>
  <c r="J73" i="4"/>
  <c r="F73" i="4" s="1"/>
  <c r="J294" i="4"/>
  <c r="F294" i="4" s="1"/>
  <c r="J586" i="4"/>
  <c r="F586" i="4" s="1"/>
  <c r="J459" i="4"/>
  <c r="F459" i="4" s="1"/>
  <c r="J284" i="4"/>
  <c r="F284" i="4" s="1"/>
  <c r="J184" i="4"/>
  <c r="F184" i="4" s="1"/>
  <c r="J641" i="4"/>
  <c r="F641" i="4" s="1"/>
  <c r="J841" i="4"/>
  <c r="F841" i="4" s="1"/>
  <c r="J467" i="4"/>
  <c r="F467" i="4" s="1"/>
  <c r="J862" i="4"/>
  <c r="F862" i="4" s="1"/>
  <c r="J76" i="4"/>
  <c r="F76" i="4" s="1"/>
  <c r="J82" i="4"/>
  <c r="F82" i="4" s="1"/>
  <c r="J148" i="4"/>
  <c r="F148" i="4" s="1"/>
  <c r="J636" i="4"/>
  <c r="F636" i="4" s="1"/>
  <c r="J211" i="4"/>
  <c r="F211" i="4" s="1"/>
  <c r="J344" i="4"/>
  <c r="F344" i="4" s="1"/>
  <c r="J717" i="4"/>
  <c r="F717" i="4" s="1"/>
  <c r="J323" i="4"/>
  <c r="F323" i="4" s="1"/>
  <c r="J170" i="4"/>
  <c r="F170" i="4" s="1"/>
  <c r="J769" i="4"/>
  <c r="F769" i="4" s="1"/>
  <c r="J666" i="4"/>
  <c r="F666" i="4" s="1"/>
  <c r="J283" i="4"/>
  <c r="F283" i="4" s="1"/>
  <c r="J777" i="4"/>
  <c r="F777" i="4" s="1"/>
  <c r="J877" i="4"/>
  <c r="F877" i="4" s="1"/>
  <c r="J716" i="4"/>
  <c r="F716" i="4" s="1"/>
  <c r="J302" i="4"/>
  <c r="F302" i="4" s="1"/>
  <c r="J695" i="4"/>
  <c r="F695" i="4" s="1"/>
  <c r="J255" i="4"/>
  <c r="F255" i="4" s="1"/>
  <c r="J918" i="4"/>
  <c r="F918" i="4" s="1"/>
  <c r="J235" i="4"/>
  <c r="F235" i="4" s="1"/>
  <c r="J305" i="4"/>
  <c r="F305" i="4" s="1"/>
  <c r="J143" i="4"/>
  <c r="F143" i="4" s="1"/>
  <c r="J469" i="4"/>
  <c r="F469" i="4" s="1"/>
  <c r="J292" i="4"/>
  <c r="F292" i="4" s="1"/>
  <c r="J768" i="4"/>
  <c r="F768" i="4" s="1"/>
  <c r="J286" i="4"/>
  <c r="F286" i="4" s="1"/>
  <c r="J171" i="4"/>
  <c r="F171" i="4" s="1"/>
  <c r="J163" i="4"/>
  <c r="F163" i="4" s="1"/>
  <c r="J3" i="4"/>
  <c r="F3" i="4" s="1"/>
  <c r="J600" i="4"/>
  <c r="F600" i="4" s="1"/>
  <c r="J264" i="4"/>
  <c r="F264" i="4" s="1"/>
  <c r="J919" i="4"/>
  <c r="F919" i="4" s="1"/>
  <c r="J12" i="4"/>
  <c r="F12" i="4" s="1"/>
  <c r="J339" i="4"/>
  <c r="F339" i="4" s="1"/>
  <c r="J699" i="4"/>
  <c r="F699" i="4" s="1"/>
  <c r="J109" i="4"/>
  <c r="F109" i="4" s="1"/>
  <c r="J370" i="4"/>
  <c r="F370" i="4" s="1"/>
  <c r="J542" i="4"/>
  <c r="F542" i="4" s="1"/>
  <c r="J504" i="4"/>
  <c r="F504" i="4" s="1"/>
  <c r="J578" i="4"/>
  <c r="F578" i="4" s="1"/>
  <c r="J540" i="4"/>
  <c r="F540" i="4" s="1"/>
  <c r="J4" i="4"/>
  <c r="F4" i="4" s="1"/>
  <c r="J531" i="4"/>
  <c r="F531" i="4" s="1"/>
  <c r="J448" i="4"/>
  <c r="F448" i="4" s="1"/>
  <c r="J626" i="4"/>
  <c r="F626" i="4" s="1"/>
  <c r="J900" i="4"/>
  <c r="F900" i="4" s="1"/>
  <c r="J67" i="4"/>
  <c r="F67" i="4" s="1"/>
  <c r="J254" i="4"/>
  <c r="F254" i="4" s="1"/>
  <c r="J882" i="4"/>
  <c r="F882" i="4" s="1"/>
  <c r="J799" i="4"/>
  <c r="F799" i="4" s="1"/>
  <c r="J561" i="4"/>
  <c r="F561" i="4" s="1"/>
  <c r="J478" i="4"/>
  <c r="F478" i="4" s="1"/>
  <c r="J270" i="4"/>
  <c r="F270" i="4" s="1"/>
  <c r="J815" i="4"/>
  <c r="F815" i="4" s="1"/>
  <c r="J120" i="4"/>
  <c r="F120" i="4" s="1"/>
  <c r="J488" i="4"/>
  <c r="F488" i="4" s="1"/>
  <c r="J127" i="4"/>
  <c r="F127" i="4" s="1"/>
  <c r="J36" i="4"/>
  <c r="F36" i="4" s="1"/>
  <c r="J121" i="4"/>
  <c r="F121" i="4" s="1"/>
  <c r="J818" i="4"/>
  <c r="F818" i="4" s="1"/>
  <c r="J241" i="4"/>
  <c r="F241" i="4" s="1"/>
  <c r="J205" i="4"/>
  <c r="F205" i="4" s="1"/>
  <c r="J164" i="4"/>
  <c r="F164" i="4" s="1"/>
  <c r="J473" i="4"/>
  <c r="F473" i="4" s="1"/>
  <c r="J250" i="4"/>
  <c r="F250" i="4" s="1"/>
  <c r="J898" i="4"/>
  <c r="F898" i="4" s="1"/>
  <c r="J762" i="4"/>
  <c r="F762" i="4" s="1"/>
  <c r="J702" i="4"/>
  <c r="F702" i="4" s="1"/>
  <c r="J351" i="4"/>
  <c r="F351" i="4" s="1"/>
  <c r="J149" i="4"/>
  <c r="F149" i="4" s="1"/>
  <c r="J729" i="4"/>
  <c r="F729" i="4" s="1"/>
  <c r="J285" i="4"/>
  <c r="F285" i="4" s="1"/>
  <c r="J403" i="4"/>
  <c r="F403" i="4" s="1"/>
  <c r="J412" i="4"/>
  <c r="F412" i="4" s="1"/>
  <c r="J541" i="4"/>
  <c r="F541" i="4" s="1"/>
  <c r="J489" i="4"/>
  <c r="F489" i="4" s="1"/>
  <c r="J844" i="4"/>
  <c r="F844" i="4" s="1"/>
  <c r="J110" i="4"/>
  <c r="F110" i="4" s="1"/>
  <c r="J507" i="4"/>
  <c r="F507" i="4" s="1"/>
  <c r="J490" i="4"/>
  <c r="F490" i="4" s="1"/>
  <c r="J112" i="4"/>
  <c r="F112" i="4" s="1"/>
  <c r="J103" i="4"/>
  <c r="F103" i="4" s="1"/>
  <c r="J15" i="4"/>
  <c r="F15" i="4" s="1"/>
  <c r="J329" i="4"/>
  <c r="F329" i="4" s="1"/>
  <c r="J345" i="4"/>
  <c r="F345" i="4" s="1"/>
  <c r="J224" i="4"/>
  <c r="F224" i="4" s="1"/>
  <c r="J383" i="4"/>
  <c r="F383" i="4" s="1"/>
  <c r="J499" i="4"/>
  <c r="F499" i="4" s="1"/>
  <c r="J249" i="4"/>
  <c r="F249" i="4" s="1"/>
  <c r="J613" i="4"/>
  <c r="F613" i="4" s="1"/>
  <c r="J106" i="4"/>
  <c r="F106" i="4" s="1"/>
  <c r="J692" i="4"/>
  <c r="F692" i="4" s="1"/>
  <c r="J921" i="4"/>
  <c r="F921" i="4" s="1"/>
  <c r="J156" i="4"/>
  <c r="F156" i="4" s="1"/>
  <c r="J453" i="4"/>
  <c r="F453" i="4" s="1"/>
  <c r="J513" i="4"/>
  <c r="F513" i="4" s="1"/>
  <c r="J80" i="4"/>
  <c r="F80" i="4" s="1"/>
  <c r="J72" i="4"/>
  <c r="F72" i="4" s="1"/>
  <c r="J374" i="4"/>
  <c r="F374" i="4" s="1"/>
  <c r="J772" i="4"/>
  <c r="F772" i="4" s="1"/>
  <c r="J306" i="4"/>
  <c r="F306" i="4" s="1"/>
  <c r="J551" i="4"/>
  <c r="F551" i="4" s="1"/>
  <c r="J328" i="4"/>
  <c r="F328" i="4" s="1"/>
  <c r="J761" i="4"/>
  <c r="F761" i="4" s="1"/>
  <c r="J506" i="4"/>
  <c r="F506" i="4" s="1"/>
  <c r="J640" i="4"/>
  <c r="F640" i="4" s="1"/>
  <c r="J227" i="4"/>
  <c r="F227" i="4" s="1"/>
  <c r="J710" i="4"/>
  <c r="F710" i="4" s="1"/>
  <c r="J890" i="4"/>
  <c r="F890" i="4" s="1"/>
  <c r="J548" i="4"/>
  <c r="F548" i="4" s="1"/>
  <c r="J191" i="4"/>
  <c r="F191" i="4" s="1"/>
  <c r="J301" i="4"/>
  <c r="F301" i="4" s="1"/>
  <c r="J348" i="4"/>
  <c r="F348" i="4" s="1"/>
  <c r="J863" i="4"/>
  <c r="F863" i="4" s="1"/>
  <c r="J573" i="4"/>
  <c r="F573" i="4" s="1"/>
  <c r="J245" i="4"/>
  <c r="F245" i="4" s="1"/>
  <c r="J885" i="4"/>
  <c r="F885" i="4" s="1"/>
  <c r="J783" i="4"/>
  <c r="F783" i="4" s="1"/>
  <c r="J792" i="4"/>
  <c r="F792" i="4" s="1"/>
  <c r="J209" i="4"/>
  <c r="F209" i="4" s="1"/>
  <c r="J310" i="4"/>
  <c r="F310" i="4" s="1"/>
  <c r="J183" i="4"/>
  <c r="F183" i="4" s="1"/>
  <c r="J789" i="4"/>
  <c r="F789" i="4" s="1"/>
  <c r="J436" i="4"/>
  <c r="F436" i="4" s="1"/>
  <c r="J407" i="4"/>
  <c r="F407" i="4" s="1"/>
  <c r="J527" i="4"/>
  <c r="F527" i="4" s="1"/>
  <c r="J32" i="4"/>
  <c r="F32" i="4" s="1"/>
  <c r="J577" i="4"/>
  <c r="F577" i="4" s="1"/>
  <c r="J842" i="4"/>
  <c r="F842" i="4" s="1"/>
  <c r="J642" i="4"/>
  <c r="F642" i="4" s="1"/>
  <c r="J737" i="4"/>
  <c r="F737" i="4" s="1"/>
  <c r="J727" i="4"/>
  <c r="F727" i="4" s="1"/>
  <c r="J188" i="4"/>
  <c r="F188" i="4" s="1"/>
  <c r="J65" i="4"/>
  <c r="F65" i="4" s="1"/>
  <c r="J349" i="4"/>
  <c r="F349" i="4" s="1"/>
  <c r="J129" i="4"/>
  <c r="F129" i="4" s="1"/>
  <c r="J297" i="4"/>
  <c r="F297" i="4" s="1"/>
  <c r="J22" i="4"/>
  <c r="F22" i="4" s="1"/>
  <c r="J865" i="4"/>
  <c r="F865" i="4" s="1"/>
  <c r="J927" i="4"/>
  <c r="F927" i="4" s="1"/>
  <c r="J272" i="4"/>
  <c r="F272" i="4" s="1"/>
  <c r="J421" i="4"/>
  <c r="F421" i="4" s="1"/>
  <c r="J608" i="4"/>
  <c r="F608" i="4" s="1"/>
  <c r="J66" i="4"/>
  <c r="F66" i="4" s="1"/>
  <c r="J803" i="4"/>
  <c r="F803" i="4" s="1"/>
  <c r="J568" i="4"/>
  <c r="F568" i="4" s="1"/>
  <c r="J104" i="4"/>
  <c r="F104" i="4" s="1"/>
  <c r="J708" i="4"/>
  <c r="F708" i="4" s="1"/>
  <c r="J779" i="4"/>
  <c r="F779" i="4" s="1"/>
  <c r="J913" i="4"/>
  <c r="F913" i="4" s="1"/>
  <c r="J443" i="4"/>
  <c r="F443" i="4" s="1"/>
  <c r="J34" i="4"/>
  <c r="F34" i="4" s="1"/>
  <c r="J212" i="4"/>
  <c r="F212" i="4" s="1"/>
  <c r="J206" i="4"/>
  <c r="F206" i="4" s="1"/>
  <c r="J790" i="4"/>
  <c r="F790" i="4" s="1"/>
  <c r="J202" i="4"/>
  <c r="F202" i="4" s="1"/>
  <c r="J304" i="4"/>
  <c r="F304" i="4" s="1"/>
  <c r="J64" i="4"/>
  <c r="F64" i="4" s="1"/>
  <c r="J765" i="4"/>
  <c r="F765" i="4" s="1"/>
  <c r="J172" i="4"/>
  <c r="F172" i="4" s="1"/>
  <c r="J476" i="4"/>
  <c r="F476" i="4" s="1"/>
  <c r="J25" i="4"/>
  <c r="F25" i="4" s="1"/>
  <c r="J177" i="4"/>
  <c r="F177" i="4" s="1"/>
  <c r="J157" i="4"/>
  <c r="F157" i="4" s="1"/>
  <c r="J391" i="4"/>
  <c r="F391" i="4" s="1"/>
  <c r="J741" i="4"/>
  <c r="F741" i="4" s="1"/>
  <c r="J394" i="4"/>
  <c r="F394" i="4" s="1"/>
  <c r="J672" i="4"/>
  <c r="F672" i="4" s="1"/>
  <c r="J437" i="4"/>
  <c r="F437" i="4" s="1"/>
  <c r="J837" i="4"/>
  <c r="F837" i="4" s="1"/>
  <c r="J9" i="4"/>
  <c r="F9" i="4" s="1"/>
  <c r="J611" i="4"/>
  <c r="F611" i="4" s="1"/>
  <c r="J594" i="4"/>
  <c r="F594" i="4" s="1"/>
  <c r="J802" i="4"/>
  <c r="F802" i="4" s="1"/>
  <c r="J728" i="4"/>
  <c r="F728" i="4" s="1"/>
  <c r="J430" i="4"/>
  <c r="F430" i="4" s="1"/>
  <c r="J56" i="4"/>
  <c r="F56" i="4" s="1"/>
  <c r="J663" i="4"/>
  <c r="F663" i="4" s="1"/>
  <c r="J832" i="4"/>
  <c r="F832" i="4" s="1"/>
  <c r="J734" i="4"/>
  <c r="F734" i="4" s="1"/>
  <c r="J874" i="4"/>
  <c r="F874" i="4" s="1"/>
  <c r="J598" i="4"/>
  <c r="F598" i="4" s="1"/>
  <c r="J335" i="4"/>
  <c r="F335" i="4" s="1"/>
  <c r="J342" i="4"/>
  <c r="F342" i="4" s="1"/>
  <c r="J266" i="4"/>
  <c r="F266" i="4" s="1"/>
  <c r="J366" i="4"/>
  <c r="F366" i="4" s="1"/>
  <c r="J745" i="4"/>
  <c r="F745" i="4" s="1"/>
  <c r="J408" i="4"/>
  <c r="F408" i="4" s="1"/>
  <c r="J725" i="4"/>
  <c r="F725" i="4" s="1"/>
  <c r="J116" i="4"/>
  <c r="F116" i="4" s="1"/>
  <c r="J854" i="4"/>
  <c r="F854" i="4" s="1"/>
  <c r="J560" i="4"/>
  <c r="F560" i="4" s="1"/>
  <c r="J590" i="4"/>
  <c r="F590" i="4" s="1"/>
  <c r="J371" i="4"/>
  <c r="F371" i="4" s="1"/>
  <c r="J873" i="4"/>
  <c r="F873" i="4" s="1"/>
  <c r="J781" i="4"/>
  <c r="F781" i="4" s="1"/>
  <c r="J680" i="4"/>
  <c r="F680" i="4" s="1"/>
  <c r="J502" i="4"/>
  <c r="F502" i="4" s="1"/>
  <c r="J850" i="4"/>
  <c r="F850" i="4" s="1"/>
  <c r="J849" i="4"/>
  <c r="F849" i="4" s="1"/>
  <c r="J330" i="4"/>
  <c r="F330" i="4" s="1"/>
  <c r="J599" i="4"/>
  <c r="F599" i="4" s="1"/>
  <c r="J295" i="4"/>
  <c r="F295" i="4" s="1"/>
  <c r="J830" i="4"/>
  <c r="F830" i="4" s="1"/>
  <c r="J85" i="4"/>
  <c r="F85" i="4" s="1"/>
  <c r="J750" i="4"/>
  <c r="F750" i="4" s="1"/>
  <c r="J622" i="4"/>
  <c r="F622" i="4" s="1"/>
  <c r="J689" i="4"/>
  <c r="F689" i="4" s="1"/>
  <c r="J859" i="4"/>
  <c r="F859" i="4" s="1"/>
  <c r="J620" i="4"/>
  <c r="F620" i="4" s="1"/>
  <c r="J413" i="4"/>
  <c r="F413" i="4" s="1"/>
  <c r="J462" i="4"/>
  <c r="F462" i="4" s="1"/>
  <c r="J827" i="4"/>
  <c r="F827" i="4" s="1"/>
  <c r="J906" i="4"/>
  <c r="F906" i="4" s="1"/>
  <c r="J651" i="4"/>
  <c r="F651" i="4" s="1"/>
  <c r="J18" i="4"/>
  <c r="F18" i="4" s="1"/>
  <c r="J624" i="4"/>
  <c r="F624" i="4" s="1"/>
  <c r="J29" i="4"/>
  <c r="F29" i="4" s="1"/>
  <c r="J538" i="4"/>
  <c r="F538" i="4" s="1"/>
  <c r="J435" i="4"/>
  <c r="F435" i="4" s="1"/>
  <c r="J888" i="4"/>
  <c r="F888" i="4" s="1"/>
  <c r="J829" i="4"/>
  <c r="F829" i="4" s="1"/>
  <c r="J514" i="4"/>
  <c r="F514" i="4" s="1"/>
  <c r="J619" i="4"/>
  <c r="F619" i="4" s="1"/>
  <c r="J697" i="4"/>
  <c r="F697" i="4" s="1"/>
  <c r="J233" i="4"/>
  <c r="F233" i="4" s="1"/>
  <c r="J691" i="4"/>
  <c r="F691" i="4" s="1"/>
  <c r="J417" i="4"/>
  <c r="F417" i="4" s="1"/>
  <c r="J200" i="4"/>
  <c r="F200" i="4" s="1"/>
  <c r="J723" i="4"/>
  <c r="F723" i="4" s="1"/>
  <c r="J251" i="4"/>
  <c r="F251" i="4" s="1"/>
  <c r="J155" i="4"/>
  <c r="F155" i="4" s="1"/>
  <c r="J258" i="4"/>
  <c r="F258" i="4" s="1"/>
  <c r="J253" i="4"/>
  <c r="F253" i="4" s="1"/>
  <c r="J785" i="4"/>
  <c r="F785" i="4" s="1"/>
  <c r="J312" i="4"/>
  <c r="F312" i="4" s="1"/>
  <c r="J566" i="4"/>
  <c r="F566" i="4" s="1"/>
  <c r="J70" i="4"/>
  <c r="F70" i="4" s="1"/>
  <c r="J615" i="4"/>
  <c r="F615" i="4" s="1"/>
  <c r="J93" i="4"/>
  <c r="F93" i="4" s="1"/>
  <c r="J581" i="4"/>
  <c r="F581" i="4" s="1"/>
  <c r="J454" i="4"/>
  <c r="F454" i="4" s="1"/>
  <c r="J208" i="4"/>
  <c r="F208" i="4" s="1"/>
  <c r="J232" i="4"/>
  <c r="F232" i="4" s="1"/>
  <c r="J101" i="4"/>
  <c r="F101" i="4" s="1"/>
  <c r="J904" i="4"/>
  <c r="F904" i="4" s="1"/>
  <c r="J97" i="4"/>
  <c r="F97" i="4" s="1"/>
  <c r="J389" i="4"/>
  <c r="F389" i="4" s="1"/>
  <c r="J924" i="4"/>
  <c r="F924" i="4" s="1"/>
  <c r="J449" i="4"/>
  <c r="F449" i="4" s="1"/>
  <c r="J90" i="4"/>
  <c r="F90" i="4" s="1"/>
  <c r="J71" i="4"/>
  <c r="F71" i="4" s="1"/>
  <c r="J441" i="4"/>
  <c r="F441" i="4" s="1"/>
  <c r="J776" i="4"/>
  <c r="F776" i="4" s="1"/>
  <c r="J703" i="4"/>
  <c r="F703" i="4" s="1"/>
  <c r="J553" i="4"/>
  <c r="F553" i="4" s="1"/>
  <c r="J579" i="4"/>
  <c r="F579" i="4" s="1"/>
  <c r="J588" i="4"/>
  <c r="F588" i="4" s="1"/>
  <c r="J855" i="4"/>
  <c r="F855" i="4" s="1"/>
  <c r="J315" i="4"/>
  <c r="F315" i="4" s="1"/>
  <c r="J668" i="4"/>
  <c r="F668" i="4" s="1"/>
  <c r="J676" i="4"/>
  <c r="F676" i="4" s="1"/>
  <c r="J309" i="4"/>
  <c r="F309" i="4" s="1"/>
  <c r="J287" i="4"/>
  <c r="F287" i="4" s="1"/>
  <c r="J528" i="4"/>
  <c r="F528" i="4" s="1"/>
  <c r="J621" i="4"/>
  <c r="F621" i="4" s="1"/>
  <c r="J358" i="4"/>
  <c r="F358" i="4" s="1"/>
  <c r="J922" i="4"/>
  <c r="F922" i="4" s="1"/>
  <c r="J470" i="4"/>
  <c r="F470" i="4" s="1"/>
  <c r="J605" i="4"/>
  <c r="F605" i="4" s="1"/>
  <c r="J31" i="4"/>
  <c r="F31" i="4" s="1"/>
  <c r="J616" i="4"/>
  <c r="F616" i="4" s="1"/>
  <c r="J86" i="4"/>
  <c r="F86" i="4" s="1"/>
  <c r="J721" i="4"/>
  <c r="F721" i="4" s="1"/>
  <c r="J508" i="4"/>
  <c r="F508" i="4" s="1"/>
  <c r="J30" i="4"/>
  <c r="F30" i="4" s="1"/>
  <c r="J353" i="4"/>
  <c r="F353" i="4" s="1"/>
  <c r="J675" i="4"/>
  <c r="F675" i="4" s="1"/>
  <c r="J61" i="4"/>
  <c r="F61" i="4" s="1"/>
  <c r="J821" i="4"/>
  <c r="F821" i="4" s="1"/>
  <c r="J627" i="4"/>
  <c r="F627" i="4" s="1"/>
  <c r="J396" i="4"/>
  <c r="F396" i="4" s="1"/>
  <c r="J730" i="4"/>
  <c r="F730" i="4" s="1"/>
  <c r="J176" i="4"/>
  <c r="F176" i="4" s="1"/>
  <c r="J111" i="4"/>
  <c r="F111" i="4" s="1"/>
  <c r="J843" i="4"/>
  <c r="F843" i="4" s="1"/>
  <c r="J618" i="4"/>
  <c r="F618" i="4" s="1"/>
  <c r="J521" i="4"/>
  <c r="F521" i="4" s="1"/>
  <c r="J201" i="4"/>
  <c r="F201" i="4" s="1"/>
  <c r="J544" i="4"/>
  <c r="F544" i="4" s="1"/>
  <c r="J635" i="4"/>
  <c r="F635" i="4" s="1"/>
  <c r="J423" i="4"/>
  <c r="F423" i="4" s="1"/>
  <c r="J450" i="4"/>
  <c r="F450" i="4" s="1"/>
  <c r="J739" i="4"/>
  <c r="F739" i="4" s="1"/>
  <c r="J89" i="4"/>
  <c r="F89" i="4" s="1"/>
  <c r="J533" i="4"/>
  <c r="F533" i="4" s="1"/>
  <c r="J914" i="4"/>
  <c r="F914" i="4" s="1"/>
  <c r="J804" i="4"/>
  <c r="F804" i="4" s="1"/>
  <c r="J452" i="4"/>
  <c r="F452" i="4" s="1"/>
  <c r="J144" i="4"/>
  <c r="F144" i="4" s="1"/>
  <c r="J153" i="4"/>
  <c r="F153" i="4" s="1"/>
  <c r="J917" i="4"/>
  <c r="F917" i="4" s="1"/>
  <c r="J151" i="4"/>
  <c r="F151" i="4" s="1"/>
  <c r="J92" i="4"/>
  <c r="F92" i="4" s="1"/>
  <c r="J771" i="4"/>
  <c r="F771" i="4" s="1"/>
  <c r="J341" i="4"/>
  <c r="F341" i="4" s="1"/>
  <c r="J75" i="4"/>
  <c r="F75" i="4" s="1"/>
  <c r="J314" i="4"/>
  <c r="F314" i="4" s="1"/>
  <c r="J846" i="4"/>
  <c r="F846" i="4" s="1"/>
  <c r="J743" i="4"/>
  <c r="F743" i="4" s="1"/>
  <c r="J879" i="4"/>
  <c r="F879" i="4" s="1"/>
  <c r="J87" i="4"/>
  <c r="F87" i="4" s="1"/>
  <c r="J159" i="4"/>
  <c r="F159" i="4" s="1"/>
  <c r="J819" i="4"/>
  <c r="F819" i="4" s="1"/>
  <c r="J860" i="4"/>
  <c r="F860" i="4" s="1"/>
  <c r="J757" i="4"/>
  <c r="F757" i="4" s="1"/>
  <c r="J91" i="4"/>
  <c r="F91" i="4" s="1"/>
  <c r="J870" i="4"/>
  <c r="F870" i="4" s="1"/>
  <c r="J822" i="4"/>
  <c r="F822" i="4" s="1"/>
  <c r="J798" i="4"/>
  <c r="F798" i="4" s="1"/>
  <c r="J464" i="4"/>
  <c r="F464" i="4" s="1"/>
  <c r="J332" i="4"/>
  <c r="F332" i="4" s="1"/>
  <c r="J376" i="4"/>
  <c r="F376" i="4" s="1"/>
  <c r="J427" i="4"/>
  <c r="F427" i="4" s="1"/>
  <c r="J133" i="4"/>
  <c r="F133" i="4" s="1"/>
  <c r="J704" i="4"/>
  <c r="F704" i="4" s="1"/>
  <c r="J797" i="4"/>
  <c r="F797" i="4" s="1"/>
  <c r="J88" i="4"/>
  <c r="F88" i="4" s="1"/>
  <c r="H800" i="4"/>
  <c r="H402" i="4"/>
  <c r="H128" i="4"/>
  <c r="H487" i="4"/>
  <c r="H410" i="4"/>
  <c r="H892" i="4"/>
  <c r="H199" i="4"/>
  <c r="H174" i="4"/>
  <c r="H414" i="4"/>
  <c r="H401" i="4"/>
  <c r="H545" i="4"/>
  <c r="H307" i="4"/>
  <c r="H475" i="4"/>
  <c r="H593" i="4"/>
  <c r="H375" i="4"/>
  <c r="H100" i="4"/>
  <c r="H38" i="4"/>
  <c r="H546" i="4"/>
  <c r="H820" i="4"/>
  <c r="H658" i="4"/>
  <c r="H474" i="4"/>
  <c r="H296" i="4"/>
  <c r="H347" i="4"/>
  <c r="H532" i="4"/>
  <c r="H766" i="4"/>
  <c r="H11" i="4"/>
  <c r="H387" i="4"/>
  <c r="H687" i="4"/>
  <c r="H338" i="4"/>
  <c r="H275" i="4"/>
  <c r="H393" i="4"/>
  <c r="H395" i="4"/>
  <c r="H760" i="4"/>
  <c r="H726" i="4"/>
  <c r="H95" i="4"/>
  <c r="H880" i="4"/>
  <c r="H567" i="4"/>
  <c r="H434" i="4"/>
  <c r="H510" i="4"/>
  <c r="H631" i="4"/>
  <c r="H491" i="4"/>
  <c r="H929" i="4"/>
  <c r="H361" i="4"/>
  <c r="H519" i="4"/>
  <c r="H656" i="4"/>
  <c r="H162" i="4"/>
  <c r="H498" i="4"/>
  <c r="H786" i="4"/>
  <c r="H122" i="4"/>
  <c r="H278" i="4"/>
  <c r="H461" i="4"/>
  <c r="H909" i="4"/>
  <c r="H847" i="4"/>
  <c r="H409" i="4"/>
  <c r="H867" i="4"/>
  <c r="H483" i="4"/>
  <c r="H839" i="4"/>
  <c r="H145" i="4"/>
  <c r="H840" i="4"/>
  <c r="H465" i="4"/>
  <c r="H630" i="4"/>
  <c r="H263" i="4"/>
  <c r="H604" i="4"/>
  <c r="H654" i="4"/>
  <c r="H606" i="4"/>
  <c r="H26" i="4"/>
  <c r="H223" i="4"/>
  <c r="H168" i="4"/>
  <c r="H893" i="4"/>
  <c r="H637" i="4"/>
  <c r="H260" i="4"/>
  <c r="H828" i="4"/>
  <c r="H536" i="4"/>
  <c r="H239" i="4"/>
  <c r="H165" i="4"/>
  <c r="H19" i="4"/>
  <c r="H709" i="4"/>
  <c r="H442" i="4"/>
  <c r="H364" i="4"/>
  <c r="H368" i="4"/>
  <c r="H555" i="4"/>
  <c r="H482" i="4"/>
  <c r="H736" i="4"/>
  <c r="H738" i="4"/>
  <c r="H27" i="4"/>
  <c r="H477" i="4"/>
  <c r="H189" i="4"/>
  <c r="H678" i="4"/>
  <c r="H493" i="4"/>
  <c r="H321" i="4"/>
  <c r="H565" i="4"/>
  <c r="H136" i="4"/>
  <c r="H158" i="4"/>
  <c r="H397" i="4"/>
  <c r="H758" i="4"/>
  <c r="H775" i="4"/>
  <c r="H688" i="4"/>
  <c r="H582" i="4"/>
  <c r="H509" i="4"/>
  <c r="H511" i="4"/>
  <c r="H105" i="4"/>
  <c r="H547" i="4"/>
  <c r="H872" i="4"/>
  <c r="H735" i="4"/>
  <c r="H125" i="4"/>
  <c r="H479" i="4"/>
  <c r="H811" i="4"/>
  <c r="H633" i="4"/>
  <c r="H664" i="4"/>
  <c r="H135" i="4"/>
  <c r="H166" i="4"/>
  <c r="H899" i="4"/>
  <c r="H238" i="4"/>
  <c r="H617" i="4"/>
  <c r="H42" i="4"/>
  <c r="H505" i="4"/>
  <c r="H749" i="4"/>
  <c r="H152" i="4"/>
  <c r="H484" i="4"/>
  <c r="H516" i="4"/>
  <c r="H592" i="4"/>
  <c r="H733" i="4"/>
  <c r="H356" i="4"/>
  <c r="H639" i="4"/>
  <c r="H326" i="4"/>
  <c r="H836" i="4"/>
  <c r="H422" i="4"/>
  <c r="H123" i="4"/>
  <c r="H681" i="4"/>
  <c r="H523" i="4"/>
  <c r="H597" i="4"/>
  <c r="H175" i="4"/>
  <c r="H810" i="4"/>
  <c r="H83" i="4"/>
  <c r="H897" i="4"/>
  <c r="H325" i="4"/>
  <c r="H130" i="4"/>
  <c r="H319" i="4"/>
  <c r="H456" i="4"/>
  <c r="H365" i="4"/>
  <c r="H705" i="4"/>
  <c r="H420" i="4"/>
  <c r="H204" i="4"/>
  <c r="H497" i="4"/>
  <c r="H115" i="4"/>
  <c r="H886" i="4"/>
  <c r="H386" i="4"/>
  <c r="H16" i="4"/>
  <c r="H525" i="4"/>
  <c r="H657" i="4"/>
  <c r="H526" i="4"/>
  <c r="H40" i="4"/>
  <c r="H515" i="4"/>
  <c r="H37" i="4"/>
  <c r="H196" i="4"/>
  <c r="H596" i="4"/>
  <c r="H218" i="4"/>
  <c r="H229" i="4"/>
  <c r="H193" i="4"/>
  <c r="H139" i="4"/>
  <c r="H554" i="4"/>
  <c r="H763" i="4"/>
  <c r="H54" i="4"/>
  <c r="H486" i="4"/>
  <c r="H722" i="4"/>
  <c r="H700" i="4"/>
  <c r="H333" i="4"/>
  <c r="H425" i="4"/>
  <c r="H259" i="4"/>
  <c r="H603" i="4"/>
  <c r="H291" i="4"/>
  <c r="H550" i="4"/>
  <c r="H848" i="4"/>
  <c r="H58" i="4"/>
  <c r="H447" i="4"/>
  <c r="H809" i="4"/>
  <c r="H399" i="4"/>
  <c r="H102" i="4"/>
  <c r="H814" i="4"/>
  <c r="H141" i="4"/>
  <c r="H696" i="4"/>
  <c r="H48" i="4"/>
  <c r="H883" i="4"/>
  <c r="H646" i="4"/>
  <c r="H612" i="4"/>
  <c r="H419" i="4"/>
  <c r="H186" i="4"/>
  <c r="H808" i="4"/>
  <c r="H916" i="4"/>
  <c r="H912" i="4"/>
  <c r="H558" i="4"/>
  <c r="H137" i="4"/>
  <c r="H806" i="4"/>
  <c r="H96" i="4"/>
  <c r="H591" i="4"/>
  <c r="H39" i="4"/>
  <c r="H471" i="4"/>
  <c r="H303" i="4"/>
  <c r="H693" i="4"/>
  <c r="H14" i="4"/>
  <c r="H24" i="4"/>
  <c r="H784" i="4"/>
  <c r="H308" i="4"/>
  <c r="H552" i="4"/>
  <c r="H213" i="4"/>
  <c r="H282" i="4"/>
  <c r="H398" i="4"/>
  <c r="H352" i="4"/>
  <c r="H117" i="4"/>
  <c r="H181" i="4"/>
  <c r="H300" i="4"/>
  <c r="H53" i="4"/>
  <c r="H857" i="4"/>
  <c r="H614" i="4"/>
  <c r="H788" i="4"/>
  <c r="H878" i="4"/>
  <c r="H858" i="4"/>
  <c r="H589" i="4"/>
  <c r="H752" i="4"/>
  <c r="H875" i="4"/>
  <c r="H118" i="4"/>
  <c r="H10" i="4"/>
  <c r="H694" i="4"/>
  <c r="H831" i="4"/>
  <c r="H791" i="4"/>
  <c r="H715" i="4"/>
  <c r="H47" i="4"/>
  <c r="H178" i="4"/>
  <c r="H49" i="4"/>
  <c r="H327" i="4"/>
  <c r="H257" i="4"/>
  <c r="H451" i="4"/>
  <c r="H363" i="4"/>
  <c r="H428" i="4"/>
  <c r="H673" i="4"/>
  <c r="H868" i="4"/>
  <c r="H390" i="4"/>
  <c r="H131" i="4"/>
  <c r="H576" i="4"/>
  <c r="H190" i="4"/>
  <c r="H455" i="4"/>
  <c r="H340" i="4"/>
  <c r="H585" i="4"/>
  <c r="H648" i="4"/>
  <c r="H503" i="4"/>
  <c r="H805" i="4"/>
  <c r="H707" i="4"/>
  <c r="H322" i="4"/>
  <c r="H492" i="4"/>
  <c r="H84" i="4"/>
  <c r="H369" i="4"/>
  <c r="H385" i="4"/>
  <c r="H756" i="4"/>
  <c r="H273" i="4"/>
  <c r="H634" i="4"/>
  <c r="H623" i="4"/>
  <c r="H277" i="4"/>
  <c r="H234" i="4"/>
  <c r="H774" i="4"/>
  <c r="H667" i="4"/>
  <c r="H662" i="4"/>
  <c r="H753" i="4"/>
  <c r="H169" i="4"/>
  <c r="H740" i="4"/>
  <c r="H587" i="4"/>
  <c r="H660" i="4"/>
  <c r="H279" i="4"/>
  <c r="H271" i="4"/>
  <c r="H2" i="4"/>
  <c r="H55" i="4"/>
  <c r="H392" i="4"/>
  <c r="H731" i="4"/>
  <c r="H203" i="4"/>
  <c r="H298" i="4"/>
  <c r="H320" i="4"/>
  <c r="H889" i="4"/>
  <c r="H463" i="4"/>
  <c r="H485" i="4"/>
  <c r="H373" i="4"/>
  <c r="H357" i="4"/>
  <c r="H537" i="4"/>
  <c r="H767" i="4"/>
  <c r="H653" i="4"/>
  <c r="H57" i="4"/>
  <c r="H677" i="4"/>
  <c r="H787" i="4"/>
  <c r="H108" i="4"/>
  <c r="H670" i="4"/>
  <c r="H871" i="4"/>
  <c r="H661" i="4"/>
  <c r="H665" i="4"/>
  <c r="H674" i="4"/>
  <c r="H669" i="4"/>
  <c r="H446" i="4"/>
  <c r="H754" i="4"/>
  <c r="H17" i="4"/>
  <c r="H107" i="4"/>
  <c r="H458" i="4"/>
  <c r="H713" i="4"/>
  <c r="H267" i="4"/>
  <c r="H500" i="4"/>
  <c r="H801" i="4"/>
  <c r="H517" i="4"/>
  <c r="H649" i="4"/>
  <c r="H424" i="4"/>
  <c r="H440" i="4"/>
  <c r="H682" i="4"/>
  <c r="H220" i="4"/>
  <c r="H659" i="4"/>
  <c r="H569" i="4"/>
  <c r="H438" i="4"/>
  <c r="H902" i="4"/>
  <c r="H535" i="4"/>
  <c r="H217" i="4"/>
  <c r="H78" i="4"/>
  <c r="H518" i="4"/>
  <c r="H460" i="4"/>
  <c r="H161" i="4"/>
  <c r="H382" i="4"/>
  <c r="H337" i="4"/>
  <c r="H522" i="4"/>
  <c r="H416" i="4"/>
  <c r="H529" i="4"/>
  <c r="H572" i="4"/>
  <c r="H316" i="4"/>
  <c r="H908" i="4"/>
  <c r="H925" i="4"/>
  <c r="H81" i="4"/>
  <c r="H46" i="4"/>
  <c r="H45" i="4"/>
  <c r="H256" i="4"/>
  <c r="H748" i="4"/>
  <c r="H845" i="4"/>
  <c r="H571" i="4"/>
  <c r="H609" i="4"/>
  <c r="H194" i="4"/>
  <c r="H43" i="4"/>
  <c r="H41" i="4"/>
  <c r="H173" i="4"/>
  <c r="H679" i="4"/>
  <c r="H884" i="4"/>
  <c r="H746" i="4"/>
  <c r="H268" i="4"/>
  <c r="H207" i="4"/>
  <c r="H222" i="4"/>
  <c r="H607" i="4"/>
  <c r="H8" i="4"/>
  <c r="H866" i="4"/>
  <c r="H655" i="4"/>
  <c r="H911" i="4"/>
  <c r="H418" i="4"/>
  <c r="H182" i="4"/>
  <c r="H142" i="4"/>
  <c r="H293" i="4"/>
  <c r="H778" i="4"/>
  <c r="H782" i="4"/>
  <c r="H350" i="4"/>
  <c r="H214" i="4"/>
  <c r="H51" i="4"/>
  <c r="H50" i="4"/>
  <c r="H629" i="4"/>
  <c r="H915" i="4"/>
  <c r="H269" i="4"/>
  <c r="H826" i="4"/>
  <c r="H647" i="4"/>
  <c r="H289" i="4"/>
  <c r="H274" i="4"/>
  <c r="H77" i="4"/>
  <c r="H780" i="4"/>
  <c r="H180" i="4"/>
  <c r="H444" i="4"/>
  <c r="H381" i="4"/>
  <c r="H920" i="4"/>
  <c r="H380" i="4"/>
  <c r="H68" i="4"/>
  <c r="H62" i="4"/>
  <c r="H559" i="4"/>
  <c r="H926" i="4"/>
  <c r="H711" i="4"/>
  <c r="H794" i="4"/>
  <c r="H126" i="4"/>
  <c r="H69" i="4"/>
  <c r="H895" i="4"/>
  <c r="H28" i="4"/>
  <c r="H313" i="4"/>
  <c r="H712" i="4"/>
  <c r="H496" i="4"/>
  <c r="H896" i="4"/>
  <c r="H138" i="4"/>
  <c r="H644" i="4"/>
  <c r="H378" i="4"/>
  <c r="H861" i="4"/>
  <c r="H94" i="4"/>
  <c r="H44" i="4"/>
  <c r="H179" i="4"/>
  <c r="H638" i="4"/>
  <c r="H481" i="4"/>
  <c r="H907" i="4"/>
  <c r="H288" i="4"/>
  <c r="H215" i="4"/>
  <c r="H276" i="4"/>
  <c r="H807" i="4"/>
  <c r="H228" i="4"/>
  <c r="H824" i="4"/>
  <c r="H928" i="4"/>
  <c r="H671" i="4"/>
  <c r="H195" i="4"/>
  <c r="H63" i="4"/>
  <c r="H869" i="4"/>
  <c r="H905" i="4"/>
  <c r="H852" i="4"/>
  <c r="H720" i="4"/>
  <c r="H719" i="4"/>
  <c r="H243" i="4"/>
  <c r="H645" i="4"/>
  <c r="H584" i="4"/>
  <c r="H891" i="4"/>
  <c r="H231" i="4"/>
  <c r="H881" i="4"/>
  <c r="H379" i="4"/>
  <c r="H512" i="4"/>
  <c r="H887" i="4"/>
  <c r="H354" i="4"/>
  <c r="H570" i="4"/>
  <c r="H876" i="4"/>
  <c r="H377" i="4"/>
  <c r="H216" i="4"/>
  <c r="H221" i="4"/>
  <c r="H718" i="4"/>
  <c r="H99" i="4"/>
  <c r="H261" i="4"/>
  <c r="H864" i="4"/>
  <c r="H132" i="4"/>
  <c r="H388" i="4"/>
  <c r="H210" i="4"/>
  <c r="H903" i="4"/>
  <c r="H853" i="4"/>
  <c r="H751" i="4"/>
  <c r="H252" i="4"/>
  <c r="H835" i="4"/>
  <c r="H432" i="4"/>
  <c r="H549" i="4"/>
  <c r="H856" i="4"/>
  <c r="H575" i="4"/>
  <c r="H384" i="4"/>
  <c r="H192" i="4"/>
  <c r="H838" i="4"/>
  <c r="H433" i="4"/>
  <c r="H74" i="4"/>
  <c r="H686" i="4"/>
  <c r="H98" i="4"/>
  <c r="H405" i="4"/>
  <c r="H359" i="4"/>
  <c r="H360" i="4"/>
  <c r="H466" i="4"/>
  <c r="H134" i="4"/>
  <c r="H813" i="4"/>
  <c r="H415" i="4"/>
  <c r="H816" i="4"/>
  <c r="H530" i="4"/>
  <c r="H494" i="4"/>
  <c r="H248" i="4"/>
  <c r="H429" i="4"/>
  <c r="H411" i="4"/>
  <c r="H237" i="4"/>
  <c r="H167" i="4"/>
  <c r="H701" i="4"/>
  <c r="H652" i="4"/>
  <c r="H187" i="4"/>
  <c r="H747" i="4"/>
  <c r="H759" i="4"/>
  <c r="H770" i="4"/>
  <c r="H773" i="4"/>
  <c r="H197" i="4"/>
  <c r="H823" i="4"/>
  <c r="H60" i="4"/>
  <c r="H480" i="4"/>
  <c r="H13" i="4"/>
  <c r="H445" i="4"/>
  <c r="H147" i="4"/>
  <c r="H113" i="4"/>
  <c r="H520" i="4"/>
  <c r="H317" i="4"/>
  <c r="H563" i="4"/>
  <c r="H265" i="4"/>
  <c r="H574" i="4"/>
  <c r="H851" i="4"/>
  <c r="H524" i="4"/>
  <c r="H714" i="4"/>
  <c r="H543" i="4"/>
  <c r="H318" i="4"/>
  <c r="H910" i="4"/>
  <c r="H583" i="4"/>
  <c r="H290" i="4"/>
  <c r="H744" i="4"/>
  <c r="H33" i="4"/>
  <c r="H140" i="4"/>
  <c r="H564" i="4"/>
  <c r="H690" i="4"/>
  <c r="H230" i="4"/>
  <c r="H244" i="4"/>
  <c r="H280" i="4"/>
  <c r="H146" i="4"/>
  <c r="H240" i="4"/>
  <c r="H472" i="4"/>
  <c r="H601" i="4"/>
  <c r="H281" i="4"/>
  <c r="H79" i="4"/>
  <c r="H299" i="4"/>
  <c r="H247" i="4"/>
  <c r="H262" i="4"/>
  <c r="H602" i="4"/>
  <c r="H198" i="4"/>
  <c r="H59" i="4"/>
  <c r="H698" i="4"/>
  <c r="H625" i="4"/>
  <c r="H650" i="4"/>
  <c r="H336" i="4"/>
  <c r="H346" i="4"/>
  <c r="H7" i="4"/>
  <c r="H35" i="4"/>
  <c r="H834" i="4"/>
  <c r="H154" i="4"/>
  <c r="H119" i="4"/>
  <c r="H684" i="4"/>
  <c r="H632" i="4"/>
  <c r="H683" i="4"/>
  <c r="H185" i="4"/>
  <c r="H724" i="4"/>
  <c r="H825" i="4"/>
  <c r="H311" i="4"/>
  <c r="H334" i="4"/>
  <c r="H439" i="4"/>
  <c r="H150" i="4"/>
  <c r="H901" i="4"/>
  <c r="H562" i="4"/>
  <c r="H5" i="4"/>
  <c r="H21" i="4"/>
  <c r="H457" i="4"/>
  <c r="H225" i="4"/>
  <c r="H595" i="4"/>
  <c r="H643" i="4"/>
  <c r="H406" i="4"/>
  <c r="H795" i="4"/>
  <c r="H372" i="4"/>
  <c r="H236" i="4"/>
  <c r="H246" i="4"/>
  <c r="H431" i="4"/>
  <c r="H355" i="4"/>
  <c r="H817" i="4"/>
  <c r="H23" i="4"/>
  <c r="H226" i="4"/>
  <c r="H468" i="4"/>
  <c r="H894" i="4"/>
  <c r="H534" i="4"/>
  <c r="H495" i="4"/>
  <c r="H732" i="4"/>
  <c r="H501" i="4"/>
  <c r="H833" i="4"/>
  <c r="H796" i="4"/>
  <c r="H557" i="4"/>
  <c r="H219" i="4"/>
  <c r="H20" i="4"/>
  <c r="H923" i="4"/>
  <c r="H539" i="4"/>
  <c r="H404" i="4"/>
  <c r="H742" i="4"/>
  <c r="H242" i="4"/>
  <c r="H343" i="4"/>
  <c r="H124" i="4"/>
  <c r="H362" i="4"/>
  <c r="H755" i="4"/>
  <c r="H400" i="4"/>
  <c r="H6" i="4"/>
  <c r="H331" i="4"/>
  <c r="H426" i="4"/>
  <c r="H685" i="4"/>
  <c r="H367" i="4"/>
  <c r="H628" i="4"/>
  <c r="H580" i="4"/>
  <c r="H324" i="4"/>
  <c r="H114" i="4"/>
  <c r="H764" i="4"/>
  <c r="H706" i="4"/>
  <c r="H52" i="4"/>
  <c r="H160" i="4"/>
  <c r="H610" i="4"/>
  <c r="H556" i="4"/>
  <c r="H812" i="4"/>
  <c r="H793" i="4"/>
  <c r="H73" i="4"/>
  <c r="H294" i="4"/>
  <c r="H586" i="4"/>
  <c r="H459" i="4"/>
  <c r="H284" i="4"/>
  <c r="H184" i="4"/>
  <c r="H641" i="4"/>
  <c r="H841" i="4"/>
  <c r="H467" i="4"/>
  <c r="H862" i="4"/>
  <c r="H76" i="4"/>
  <c r="H82" i="4"/>
  <c r="H148" i="4"/>
  <c r="H636" i="4"/>
  <c r="H211" i="4"/>
  <c r="H344" i="4"/>
  <c r="H717" i="4"/>
  <c r="H323" i="4"/>
  <c r="H170" i="4"/>
  <c r="H769" i="4"/>
  <c r="H666" i="4"/>
  <c r="H283" i="4"/>
  <c r="H777" i="4"/>
  <c r="H877" i="4"/>
  <c r="H716" i="4"/>
  <c r="H302" i="4"/>
  <c r="H695" i="4"/>
  <c r="H255" i="4"/>
  <c r="H918" i="4"/>
  <c r="H235" i="4"/>
  <c r="H305" i="4"/>
  <c r="H143" i="4"/>
  <c r="H469" i="4"/>
  <c r="H292" i="4"/>
  <c r="H768" i="4"/>
  <c r="H286" i="4"/>
  <c r="H171" i="4"/>
  <c r="H163" i="4"/>
  <c r="H3" i="4"/>
  <c r="H600" i="4"/>
  <c r="H264" i="4"/>
  <c r="H919" i="4"/>
  <c r="H12" i="4"/>
  <c r="H339" i="4"/>
  <c r="H699" i="4"/>
  <c r="H109" i="4"/>
  <c r="H370" i="4"/>
  <c r="H542" i="4"/>
  <c r="H504" i="4"/>
  <c r="H578" i="4"/>
  <c r="H540" i="4"/>
  <c r="H4" i="4"/>
  <c r="H531" i="4"/>
  <c r="H448" i="4"/>
  <c r="H626" i="4"/>
  <c r="H900" i="4"/>
  <c r="H67" i="4"/>
  <c r="H254" i="4"/>
  <c r="H882" i="4"/>
  <c r="H799" i="4"/>
  <c r="H561" i="4"/>
  <c r="H478" i="4"/>
  <c r="H270" i="4"/>
  <c r="H815" i="4"/>
  <c r="H120" i="4"/>
  <c r="H488" i="4"/>
  <c r="H127" i="4"/>
  <c r="H36" i="4"/>
  <c r="H121" i="4"/>
  <c r="H818" i="4"/>
  <c r="H241" i="4"/>
  <c r="H205" i="4"/>
  <c r="H164" i="4"/>
  <c r="H473" i="4"/>
  <c r="H250" i="4"/>
  <c r="H898" i="4"/>
  <c r="H762" i="4"/>
  <c r="H702" i="4"/>
  <c r="H351" i="4"/>
  <c r="H149" i="4"/>
  <c r="H729" i="4"/>
  <c r="H285" i="4"/>
  <c r="H403" i="4"/>
  <c r="H412" i="4"/>
  <c r="H541" i="4"/>
  <c r="H489" i="4"/>
  <c r="H844" i="4"/>
  <c r="H110" i="4"/>
  <c r="H507" i="4"/>
  <c r="H490" i="4"/>
  <c r="H112" i="4"/>
  <c r="H103" i="4"/>
  <c r="H15" i="4"/>
  <c r="H329" i="4"/>
  <c r="H345" i="4"/>
  <c r="H224" i="4"/>
  <c r="H383" i="4"/>
  <c r="H499" i="4"/>
  <c r="H249" i="4"/>
  <c r="H613" i="4"/>
  <c r="H106" i="4"/>
  <c r="H692" i="4"/>
  <c r="H921" i="4"/>
  <c r="H156" i="4"/>
  <c r="H453" i="4"/>
  <c r="H513" i="4"/>
  <c r="H80" i="4"/>
  <c r="H72" i="4"/>
  <c r="H374" i="4"/>
  <c r="H772" i="4"/>
  <c r="H306" i="4"/>
  <c r="H551" i="4"/>
  <c r="H328" i="4"/>
  <c r="H761" i="4"/>
  <c r="H506" i="4"/>
  <c r="H640" i="4"/>
  <c r="H227" i="4"/>
  <c r="H710" i="4"/>
  <c r="H890" i="4"/>
  <c r="H548" i="4"/>
  <c r="H191" i="4"/>
  <c r="H301" i="4"/>
  <c r="H348" i="4"/>
  <c r="H863" i="4"/>
  <c r="H573" i="4"/>
  <c r="H245" i="4"/>
  <c r="H885" i="4"/>
  <c r="H783" i="4"/>
  <c r="H792" i="4"/>
  <c r="H209" i="4"/>
  <c r="H310" i="4"/>
  <c r="H183" i="4"/>
  <c r="H789" i="4"/>
  <c r="H436" i="4"/>
  <c r="H407" i="4"/>
  <c r="H527" i="4"/>
  <c r="H32" i="4"/>
  <c r="H577" i="4"/>
  <c r="H842" i="4"/>
  <c r="H642" i="4"/>
  <c r="H737" i="4"/>
  <c r="H727" i="4"/>
  <c r="H188" i="4"/>
  <c r="H65" i="4"/>
  <c r="H349" i="4"/>
  <c r="H129" i="4"/>
  <c r="H297" i="4"/>
  <c r="H22" i="4"/>
  <c r="H865" i="4"/>
  <c r="H927" i="4"/>
  <c r="H272" i="4"/>
  <c r="H421" i="4"/>
  <c r="H608" i="4"/>
  <c r="H66" i="4"/>
  <c r="H803" i="4"/>
  <c r="H568" i="4"/>
  <c r="H104" i="4"/>
  <c r="H708" i="4"/>
  <c r="H779" i="4"/>
  <c r="H913" i="4"/>
  <c r="H443" i="4"/>
  <c r="H34" i="4"/>
  <c r="H212" i="4"/>
  <c r="H206" i="4"/>
  <c r="H790" i="4"/>
  <c r="H202" i="4"/>
  <c r="H304" i="4"/>
  <c r="H64" i="4"/>
  <c r="H765" i="4"/>
  <c r="H172" i="4"/>
  <c r="H476" i="4"/>
  <c r="H25" i="4"/>
  <c r="H177" i="4"/>
  <c r="H157" i="4"/>
  <c r="H391" i="4"/>
  <c r="H741" i="4"/>
  <c r="H394" i="4"/>
  <c r="H672" i="4"/>
  <c r="H437" i="4"/>
  <c r="H837" i="4"/>
  <c r="H9" i="4"/>
  <c r="H611" i="4"/>
  <c r="H594" i="4"/>
  <c r="H802" i="4"/>
  <c r="H728" i="4"/>
  <c r="H430" i="4"/>
  <c r="H56" i="4"/>
  <c r="H663" i="4"/>
  <c r="H832" i="4"/>
  <c r="H734" i="4"/>
  <c r="H874" i="4"/>
  <c r="H598" i="4"/>
  <c r="H335" i="4"/>
  <c r="H342" i="4"/>
  <c r="H266" i="4"/>
  <c r="H366" i="4"/>
  <c r="H745" i="4"/>
  <c r="H408" i="4"/>
  <c r="H725" i="4"/>
  <c r="H116" i="4"/>
  <c r="H854" i="4"/>
  <c r="H560" i="4"/>
  <c r="H590" i="4"/>
  <c r="H371" i="4"/>
  <c r="H873" i="4"/>
  <c r="H781" i="4"/>
  <c r="H680" i="4"/>
  <c r="H502" i="4"/>
  <c r="H850" i="4"/>
  <c r="H849" i="4"/>
  <c r="H330" i="4"/>
  <c r="H599" i="4"/>
  <c r="H295" i="4"/>
  <c r="H830" i="4"/>
  <c r="H85" i="4"/>
  <c r="H750" i="4"/>
  <c r="H622" i="4"/>
  <c r="H689" i="4"/>
  <c r="H859" i="4"/>
  <c r="H620" i="4"/>
  <c r="H413" i="4"/>
  <c r="H462" i="4"/>
  <c r="H827" i="4"/>
  <c r="H906" i="4"/>
  <c r="H651" i="4"/>
  <c r="H18" i="4"/>
  <c r="H624" i="4"/>
  <c r="H29" i="4"/>
  <c r="H538" i="4"/>
  <c r="H435" i="4"/>
  <c r="H888" i="4"/>
  <c r="H829" i="4"/>
  <c r="H514" i="4"/>
  <c r="H619" i="4"/>
  <c r="H697" i="4"/>
  <c r="H233" i="4"/>
  <c r="H691" i="4"/>
  <c r="H417" i="4"/>
  <c r="H200" i="4"/>
  <c r="H723" i="4"/>
  <c r="H251" i="4"/>
  <c r="H155" i="4"/>
  <c r="H258" i="4"/>
  <c r="H253" i="4"/>
  <c r="H785" i="4"/>
  <c r="H312" i="4"/>
  <c r="H566" i="4"/>
  <c r="H70" i="4"/>
  <c r="H615" i="4"/>
  <c r="H93" i="4"/>
  <c r="H581" i="4"/>
  <c r="H454" i="4"/>
  <c r="H208" i="4"/>
  <c r="H232" i="4"/>
  <c r="H101" i="4"/>
  <c r="H904" i="4"/>
  <c r="H97" i="4"/>
  <c r="H389" i="4"/>
  <c r="H924" i="4"/>
  <c r="H449" i="4"/>
  <c r="H90" i="4"/>
  <c r="H71" i="4"/>
  <c r="H441" i="4"/>
  <c r="H776" i="4"/>
  <c r="H703" i="4"/>
  <c r="H553" i="4"/>
  <c r="H579" i="4"/>
  <c r="H588" i="4"/>
  <c r="H855" i="4"/>
  <c r="H315" i="4"/>
  <c r="H668" i="4"/>
  <c r="H676" i="4"/>
  <c r="H309" i="4"/>
  <c r="H287" i="4"/>
  <c r="H528" i="4"/>
  <c r="H621" i="4"/>
  <c r="H358" i="4"/>
  <c r="H922" i="4"/>
  <c r="H470" i="4"/>
  <c r="H605" i="4"/>
  <c r="H31" i="4"/>
  <c r="H616" i="4"/>
  <c r="H86" i="4"/>
  <c r="H721" i="4"/>
  <c r="H508" i="4"/>
  <c r="H30" i="4"/>
  <c r="H353" i="4"/>
  <c r="H675" i="4"/>
  <c r="H61" i="4"/>
  <c r="H821" i="4"/>
  <c r="H627" i="4"/>
  <c r="H396" i="4"/>
  <c r="H730" i="4"/>
  <c r="H176" i="4"/>
  <c r="H111" i="4"/>
  <c r="H843" i="4"/>
  <c r="H618" i="4"/>
  <c r="H521" i="4"/>
  <c r="H201" i="4"/>
  <c r="H544" i="4"/>
  <c r="H635" i="4"/>
  <c r="H423" i="4"/>
  <c r="H450" i="4"/>
  <c r="H739" i="4"/>
  <c r="H89" i="4"/>
  <c r="H533" i="4"/>
  <c r="H914" i="4"/>
  <c r="H804" i="4"/>
  <c r="H452" i="4"/>
  <c r="H144" i="4"/>
  <c r="H153" i="4"/>
  <c r="H917" i="4"/>
  <c r="H151" i="4"/>
  <c r="H92" i="4"/>
  <c r="H771" i="4"/>
  <c r="H341" i="4"/>
  <c r="H75" i="4"/>
  <c r="H314" i="4"/>
  <c r="H846" i="4"/>
  <c r="H743" i="4"/>
  <c r="H879" i="4"/>
  <c r="H87" i="4"/>
  <c r="H159" i="4"/>
  <c r="H819" i="4"/>
  <c r="H860" i="4"/>
  <c r="H757" i="4"/>
  <c r="H91" i="4"/>
  <c r="H870" i="4"/>
  <c r="H822" i="4"/>
  <c r="H798" i="4"/>
  <c r="H464" i="4"/>
  <c r="H332" i="4"/>
  <c r="H376" i="4"/>
  <c r="H427" i="4"/>
  <c r="H133" i="4"/>
  <c r="H704" i="4"/>
  <c r="H797" i="4"/>
  <c r="H88" i="4"/>
  <c r="G800" i="4"/>
  <c r="G402" i="4"/>
  <c r="G128" i="4"/>
  <c r="G487" i="4"/>
  <c r="G410" i="4"/>
  <c r="G892" i="4"/>
  <c r="G199" i="4"/>
  <c r="G174" i="4"/>
  <c r="G414" i="4"/>
  <c r="G401" i="4"/>
  <c r="G545" i="4"/>
  <c r="G307" i="4"/>
  <c r="G475" i="4"/>
  <c r="G593" i="4"/>
  <c r="G375" i="4"/>
  <c r="G100" i="4"/>
  <c r="G38" i="4"/>
  <c r="G546" i="4"/>
  <c r="G820" i="4"/>
  <c r="G658" i="4"/>
  <c r="G474" i="4"/>
  <c r="G296" i="4"/>
  <c r="G347" i="4"/>
  <c r="G532" i="4"/>
  <c r="G766" i="4"/>
  <c r="G11" i="4"/>
  <c r="G387" i="4"/>
  <c r="G687" i="4"/>
  <c r="G338" i="4"/>
  <c r="G275" i="4"/>
  <c r="G393" i="4"/>
  <c r="G395" i="4"/>
  <c r="G760" i="4"/>
  <c r="G726" i="4"/>
  <c r="G95" i="4"/>
  <c r="G880" i="4"/>
  <c r="G567" i="4"/>
  <c r="G434" i="4"/>
  <c r="G510" i="4"/>
  <c r="G631" i="4"/>
  <c r="G491" i="4"/>
  <c r="G929" i="4"/>
  <c r="G361" i="4"/>
  <c r="G519" i="4"/>
  <c r="G656" i="4"/>
  <c r="G162" i="4"/>
  <c r="G498" i="4"/>
  <c r="G786" i="4"/>
  <c r="G122" i="4"/>
  <c r="G278" i="4"/>
  <c r="G461" i="4"/>
  <c r="G909" i="4"/>
  <c r="G847" i="4"/>
  <c r="G409" i="4"/>
  <c r="G867" i="4"/>
  <c r="G483" i="4"/>
  <c r="G839" i="4"/>
  <c r="G145" i="4"/>
  <c r="G840" i="4"/>
  <c r="G465" i="4"/>
  <c r="G630" i="4"/>
  <c r="G263" i="4"/>
  <c r="G604" i="4"/>
  <c r="G654" i="4"/>
  <c r="G606" i="4"/>
  <c r="G26" i="4"/>
  <c r="G223" i="4"/>
  <c r="G168" i="4"/>
  <c r="G893" i="4"/>
  <c r="G637" i="4"/>
  <c r="G260" i="4"/>
  <c r="G828" i="4"/>
  <c r="G536" i="4"/>
  <c r="G239" i="4"/>
  <c r="G165" i="4"/>
  <c r="G19" i="4"/>
  <c r="G709" i="4"/>
  <c r="G442" i="4"/>
  <c r="G364" i="4"/>
  <c r="G368" i="4"/>
  <c r="G555" i="4"/>
  <c r="G482" i="4"/>
  <c r="G736" i="4"/>
  <c r="G738" i="4"/>
  <c r="G27" i="4"/>
  <c r="G477" i="4"/>
  <c r="G189" i="4"/>
  <c r="G678" i="4"/>
  <c r="G493" i="4"/>
  <c r="G321" i="4"/>
  <c r="G565" i="4"/>
  <c r="G136" i="4"/>
  <c r="G158" i="4"/>
  <c r="G397" i="4"/>
  <c r="G758" i="4"/>
  <c r="G775" i="4"/>
  <c r="G688" i="4"/>
  <c r="G582" i="4"/>
  <c r="G509" i="4"/>
  <c r="G511" i="4"/>
  <c r="G105" i="4"/>
  <c r="G547" i="4"/>
  <c r="G872" i="4"/>
  <c r="G735" i="4"/>
  <c r="G125" i="4"/>
  <c r="G479" i="4"/>
  <c r="G811" i="4"/>
  <c r="G633" i="4"/>
  <c r="G664" i="4"/>
  <c r="G135" i="4"/>
  <c r="G166" i="4"/>
  <c r="G899" i="4"/>
  <c r="G238" i="4"/>
  <c r="G617" i="4"/>
  <c r="G42" i="4"/>
  <c r="G505" i="4"/>
  <c r="G749" i="4"/>
  <c r="G152" i="4"/>
  <c r="G484" i="4"/>
  <c r="G516" i="4"/>
  <c r="G592" i="4"/>
  <c r="G733" i="4"/>
  <c r="G356" i="4"/>
  <c r="G639" i="4"/>
  <c r="G326" i="4"/>
  <c r="G836" i="4"/>
  <c r="G422" i="4"/>
  <c r="G123" i="4"/>
  <c r="G681" i="4"/>
  <c r="G523" i="4"/>
  <c r="G597" i="4"/>
  <c r="G175" i="4"/>
  <c r="G810" i="4"/>
  <c r="G83" i="4"/>
  <c r="G897" i="4"/>
  <c r="G325" i="4"/>
  <c r="G130" i="4"/>
  <c r="G319" i="4"/>
  <c r="G456" i="4"/>
  <c r="G365" i="4"/>
  <c r="G705" i="4"/>
  <c r="G420" i="4"/>
  <c r="G204" i="4"/>
  <c r="G497" i="4"/>
  <c r="G115" i="4"/>
  <c r="G886" i="4"/>
  <c r="G386" i="4"/>
  <c r="G16" i="4"/>
  <c r="G525" i="4"/>
  <c r="G657" i="4"/>
  <c r="G526" i="4"/>
  <c r="G40" i="4"/>
  <c r="G515" i="4"/>
  <c r="G37" i="4"/>
  <c r="G196" i="4"/>
  <c r="G596" i="4"/>
  <c r="G218" i="4"/>
  <c r="G229" i="4"/>
  <c r="G193" i="4"/>
  <c r="G139" i="4"/>
  <c r="G554" i="4"/>
  <c r="G763" i="4"/>
  <c r="G54" i="4"/>
  <c r="G486" i="4"/>
  <c r="G722" i="4"/>
  <c r="G700" i="4"/>
  <c r="G333" i="4"/>
  <c r="G425" i="4"/>
  <c r="G259" i="4"/>
  <c r="G603" i="4"/>
  <c r="G291" i="4"/>
  <c r="G550" i="4"/>
  <c r="G848" i="4"/>
  <c r="G58" i="4"/>
  <c r="G447" i="4"/>
  <c r="G809" i="4"/>
  <c r="G399" i="4"/>
  <c r="G102" i="4"/>
  <c r="G814" i="4"/>
  <c r="G141" i="4"/>
  <c r="G696" i="4"/>
  <c r="G48" i="4"/>
  <c r="G883" i="4"/>
  <c r="G646" i="4"/>
  <c r="G612" i="4"/>
  <c r="G419" i="4"/>
  <c r="G186" i="4"/>
  <c r="G808" i="4"/>
  <c r="G916" i="4"/>
  <c r="G912" i="4"/>
  <c r="G558" i="4"/>
  <c r="G137" i="4"/>
  <c r="G806" i="4"/>
  <c r="G96" i="4"/>
  <c r="G591" i="4"/>
  <c r="G39" i="4"/>
  <c r="G471" i="4"/>
  <c r="G303" i="4"/>
  <c r="G693" i="4"/>
  <c r="G14" i="4"/>
  <c r="G24" i="4"/>
  <c r="G784" i="4"/>
  <c r="G308" i="4"/>
  <c r="G552" i="4"/>
  <c r="G213" i="4"/>
  <c r="G282" i="4"/>
  <c r="G398" i="4"/>
  <c r="G352" i="4"/>
  <c r="G117" i="4"/>
  <c r="G181" i="4"/>
  <c r="G300" i="4"/>
  <c r="G53" i="4"/>
  <c r="G857" i="4"/>
  <c r="G614" i="4"/>
  <c r="G788" i="4"/>
  <c r="G878" i="4"/>
  <c r="G858" i="4"/>
  <c r="G589" i="4"/>
  <c r="G752" i="4"/>
  <c r="G875" i="4"/>
  <c r="G118" i="4"/>
  <c r="G10" i="4"/>
  <c r="G694" i="4"/>
  <c r="G831" i="4"/>
  <c r="G791" i="4"/>
  <c r="G715" i="4"/>
  <c r="G47" i="4"/>
  <c r="G178" i="4"/>
  <c r="G49" i="4"/>
  <c r="G327" i="4"/>
  <c r="G257" i="4"/>
  <c r="G451" i="4"/>
  <c r="G363" i="4"/>
  <c r="G428" i="4"/>
  <c r="G673" i="4"/>
  <c r="G868" i="4"/>
  <c r="G390" i="4"/>
  <c r="G131" i="4"/>
  <c r="G576" i="4"/>
  <c r="G190" i="4"/>
  <c r="G455" i="4"/>
  <c r="G340" i="4"/>
  <c r="G585" i="4"/>
  <c r="G648" i="4"/>
  <c r="G503" i="4"/>
  <c r="G805" i="4"/>
  <c r="G707" i="4"/>
  <c r="G322" i="4"/>
  <c r="G492" i="4"/>
  <c r="G84" i="4"/>
  <c r="G369" i="4"/>
  <c r="G385" i="4"/>
  <c r="G756" i="4"/>
  <c r="G273" i="4"/>
  <c r="G634" i="4"/>
  <c r="G623" i="4"/>
  <c r="G277" i="4"/>
  <c r="G234" i="4"/>
  <c r="G774" i="4"/>
  <c r="G667" i="4"/>
  <c r="G662" i="4"/>
  <c r="G753" i="4"/>
  <c r="G169" i="4"/>
  <c r="G740" i="4"/>
  <c r="G587" i="4"/>
  <c r="G660" i="4"/>
  <c r="G279" i="4"/>
  <c r="G271" i="4"/>
  <c r="G2" i="4"/>
  <c r="G55" i="4"/>
  <c r="G392" i="4"/>
  <c r="G731" i="4"/>
  <c r="G203" i="4"/>
  <c r="G298" i="4"/>
  <c r="G320" i="4"/>
  <c r="G889" i="4"/>
  <c r="G463" i="4"/>
  <c r="G485" i="4"/>
  <c r="G373" i="4"/>
  <c r="G357" i="4"/>
  <c r="G537" i="4"/>
  <c r="G767" i="4"/>
  <c r="G653" i="4"/>
  <c r="G57" i="4"/>
  <c r="G677" i="4"/>
  <c r="G787" i="4"/>
  <c r="G108" i="4"/>
  <c r="G670" i="4"/>
  <c r="G871" i="4"/>
  <c r="G661" i="4"/>
  <c r="G665" i="4"/>
  <c r="G674" i="4"/>
  <c r="G669" i="4"/>
  <c r="G446" i="4"/>
  <c r="G754" i="4"/>
  <c r="G17" i="4"/>
  <c r="G107" i="4"/>
  <c r="G458" i="4"/>
  <c r="G713" i="4"/>
  <c r="G267" i="4"/>
  <c r="G500" i="4"/>
  <c r="G801" i="4"/>
  <c r="G517" i="4"/>
  <c r="G649" i="4"/>
  <c r="G424" i="4"/>
  <c r="G440" i="4"/>
  <c r="G682" i="4"/>
  <c r="G220" i="4"/>
  <c r="G659" i="4"/>
  <c r="G569" i="4"/>
  <c r="G438" i="4"/>
  <c r="G902" i="4"/>
  <c r="G535" i="4"/>
  <c r="G217" i="4"/>
  <c r="G78" i="4"/>
  <c r="G518" i="4"/>
  <c r="G460" i="4"/>
  <c r="G161" i="4"/>
  <c r="G382" i="4"/>
  <c r="G337" i="4"/>
  <c r="G522" i="4"/>
  <c r="G416" i="4"/>
  <c r="G529" i="4"/>
  <c r="G572" i="4"/>
  <c r="G316" i="4"/>
  <c r="G908" i="4"/>
  <c r="G925" i="4"/>
  <c r="G81" i="4"/>
  <c r="G46" i="4"/>
  <c r="G45" i="4"/>
  <c r="G256" i="4"/>
  <c r="G748" i="4"/>
  <c r="G845" i="4"/>
  <c r="G571" i="4"/>
  <c r="G609" i="4"/>
  <c r="G194" i="4"/>
  <c r="G43" i="4"/>
  <c r="G41" i="4"/>
  <c r="G173" i="4"/>
  <c r="G679" i="4"/>
  <c r="G884" i="4"/>
  <c r="G746" i="4"/>
  <c r="G268" i="4"/>
  <c r="G207" i="4"/>
  <c r="G222" i="4"/>
  <c r="G607" i="4"/>
  <c r="G8" i="4"/>
  <c r="G866" i="4"/>
  <c r="G655" i="4"/>
  <c r="G911" i="4"/>
  <c r="G418" i="4"/>
  <c r="G182" i="4"/>
  <c r="G142" i="4"/>
  <c r="G293" i="4"/>
  <c r="G778" i="4"/>
  <c r="G782" i="4"/>
  <c r="G350" i="4"/>
  <c r="G214" i="4"/>
  <c r="G51" i="4"/>
  <c r="G50" i="4"/>
  <c r="G629" i="4"/>
  <c r="G915" i="4"/>
  <c r="G269" i="4"/>
  <c r="G826" i="4"/>
  <c r="G647" i="4"/>
  <c r="G289" i="4"/>
  <c r="G274" i="4"/>
  <c r="G77" i="4"/>
  <c r="G780" i="4"/>
  <c r="G180" i="4"/>
  <c r="G444" i="4"/>
  <c r="G381" i="4"/>
  <c r="G920" i="4"/>
  <c r="G380" i="4"/>
  <c r="G68" i="4"/>
  <c r="G62" i="4"/>
  <c r="G559" i="4"/>
  <c r="G926" i="4"/>
  <c r="G711" i="4"/>
  <c r="G794" i="4"/>
  <c r="G126" i="4"/>
  <c r="G69" i="4"/>
  <c r="G895" i="4"/>
  <c r="G28" i="4"/>
  <c r="G313" i="4"/>
  <c r="G712" i="4"/>
  <c r="G496" i="4"/>
  <c r="G896" i="4"/>
  <c r="G138" i="4"/>
  <c r="G644" i="4"/>
  <c r="G378" i="4"/>
  <c r="G861" i="4"/>
  <c r="G94" i="4"/>
  <c r="G44" i="4"/>
  <c r="G179" i="4"/>
  <c r="G638" i="4"/>
  <c r="G481" i="4"/>
  <c r="G907" i="4"/>
  <c r="G288" i="4"/>
  <c r="G215" i="4"/>
  <c r="G276" i="4"/>
  <c r="G807" i="4"/>
  <c r="G228" i="4"/>
  <c r="G824" i="4"/>
  <c r="G928" i="4"/>
  <c r="G671" i="4"/>
  <c r="G195" i="4"/>
  <c r="G63" i="4"/>
  <c r="G869" i="4"/>
  <c r="G905" i="4"/>
  <c r="G852" i="4"/>
  <c r="G720" i="4"/>
  <c r="G719" i="4"/>
  <c r="G243" i="4"/>
  <c r="G645" i="4"/>
  <c r="G584" i="4"/>
  <c r="G891" i="4"/>
  <c r="G231" i="4"/>
  <c r="G881" i="4"/>
  <c r="G379" i="4"/>
  <c r="G512" i="4"/>
  <c r="G887" i="4"/>
  <c r="G354" i="4"/>
  <c r="G570" i="4"/>
  <c r="G876" i="4"/>
  <c r="G377" i="4"/>
  <c r="G216" i="4"/>
  <c r="G221" i="4"/>
  <c r="G718" i="4"/>
  <c r="G99" i="4"/>
  <c r="G261" i="4"/>
  <c r="G864" i="4"/>
  <c r="G132" i="4"/>
  <c r="G388" i="4"/>
  <c r="G210" i="4"/>
  <c r="G903" i="4"/>
  <c r="G853" i="4"/>
  <c r="G751" i="4"/>
  <c r="G252" i="4"/>
  <c r="G835" i="4"/>
  <c r="G432" i="4"/>
  <c r="G549" i="4"/>
  <c r="G856" i="4"/>
  <c r="G575" i="4"/>
  <c r="G384" i="4"/>
  <c r="G192" i="4"/>
  <c r="G838" i="4"/>
  <c r="G433" i="4"/>
  <c r="G74" i="4"/>
  <c r="G686" i="4"/>
  <c r="G98" i="4"/>
  <c r="G405" i="4"/>
  <c r="G359" i="4"/>
  <c r="G360" i="4"/>
  <c r="G466" i="4"/>
  <c r="G134" i="4"/>
  <c r="G813" i="4"/>
  <c r="G415" i="4"/>
  <c r="G816" i="4"/>
  <c r="G530" i="4"/>
  <c r="G494" i="4"/>
  <c r="G248" i="4"/>
  <c r="G429" i="4"/>
  <c r="G411" i="4"/>
  <c r="G237" i="4"/>
  <c r="G167" i="4"/>
  <c r="G701" i="4"/>
  <c r="G652" i="4"/>
  <c r="G187" i="4"/>
  <c r="G747" i="4"/>
  <c r="G759" i="4"/>
  <c r="G770" i="4"/>
  <c r="G773" i="4"/>
  <c r="G197" i="4"/>
  <c r="G823" i="4"/>
  <c r="G60" i="4"/>
  <c r="G480" i="4"/>
  <c r="G13" i="4"/>
  <c r="G445" i="4"/>
  <c r="G147" i="4"/>
  <c r="G113" i="4"/>
  <c r="G520" i="4"/>
  <c r="G317" i="4"/>
  <c r="G563" i="4"/>
  <c r="G265" i="4"/>
  <c r="G574" i="4"/>
  <c r="G851" i="4"/>
  <c r="G524" i="4"/>
  <c r="G714" i="4"/>
  <c r="G543" i="4"/>
  <c r="G318" i="4"/>
  <c r="G910" i="4"/>
  <c r="G583" i="4"/>
  <c r="G290" i="4"/>
  <c r="G744" i="4"/>
  <c r="G33" i="4"/>
  <c r="G140" i="4"/>
  <c r="G564" i="4"/>
  <c r="G690" i="4"/>
  <c r="G230" i="4"/>
  <c r="G244" i="4"/>
  <c r="G280" i="4"/>
  <c r="G146" i="4"/>
  <c r="G240" i="4"/>
  <c r="G472" i="4"/>
  <c r="G601" i="4"/>
  <c r="G281" i="4"/>
  <c r="G79" i="4"/>
  <c r="G299" i="4"/>
  <c r="G247" i="4"/>
  <c r="G262" i="4"/>
  <c r="G602" i="4"/>
  <c r="G198" i="4"/>
  <c r="G59" i="4"/>
  <c r="G698" i="4"/>
  <c r="G625" i="4"/>
  <c r="G650" i="4"/>
  <c r="G336" i="4"/>
  <c r="G346" i="4"/>
  <c r="G7" i="4"/>
  <c r="G35" i="4"/>
  <c r="G834" i="4"/>
  <c r="G154" i="4"/>
  <c r="G119" i="4"/>
  <c r="G684" i="4"/>
  <c r="G632" i="4"/>
  <c r="G683" i="4"/>
  <c r="G185" i="4"/>
  <c r="G724" i="4"/>
  <c r="G825" i="4"/>
  <c r="G311" i="4"/>
  <c r="G334" i="4"/>
  <c r="G439" i="4"/>
  <c r="G150" i="4"/>
  <c r="G901" i="4"/>
  <c r="G562" i="4"/>
  <c r="G5" i="4"/>
  <c r="G21" i="4"/>
  <c r="G457" i="4"/>
  <c r="G225" i="4"/>
  <c r="G595" i="4"/>
  <c r="G643" i="4"/>
  <c r="G406" i="4"/>
  <c r="G795" i="4"/>
  <c r="G372" i="4"/>
  <c r="G236" i="4"/>
  <c r="G246" i="4"/>
  <c r="G431" i="4"/>
  <c r="G355" i="4"/>
  <c r="G817" i="4"/>
  <c r="G23" i="4"/>
  <c r="G226" i="4"/>
  <c r="G468" i="4"/>
  <c r="G894" i="4"/>
  <c r="G534" i="4"/>
  <c r="G495" i="4"/>
  <c r="G732" i="4"/>
  <c r="G501" i="4"/>
  <c r="G833" i="4"/>
  <c r="G796" i="4"/>
  <c r="G557" i="4"/>
  <c r="G219" i="4"/>
  <c r="G20" i="4"/>
  <c r="G923" i="4"/>
  <c r="G539" i="4"/>
  <c r="G404" i="4"/>
  <c r="G742" i="4"/>
  <c r="G242" i="4"/>
  <c r="G343" i="4"/>
  <c r="G124" i="4"/>
  <c r="G362" i="4"/>
  <c r="G755" i="4"/>
  <c r="G400" i="4"/>
  <c r="G6" i="4"/>
  <c r="G331" i="4"/>
  <c r="G426" i="4"/>
  <c r="G685" i="4"/>
  <c r="G367" i="4"/>
  <c r="G628" i="4"/>
  <c r="G580" i="4"/>
  <c r="G324" i="4"/>
  <c r="G114" i="4"/>
  <c r="G764" i="4"/>
  <c r="G706" i="4"/>
  <c r="G52" i="4"/>
  <c r="G160" i="4"/>
  <c r="G610" i="4"/>
  <c r="G556" i="4"/>
  <c r="G812" i="4"/>
  <c r="G793" i="4"/>
  <c r="G73" i="4"/>
  <c r="G294" i="4"/>
  <c r="G586" i="4"/>
  <c r="G459" i="4"/>
  <c r="G284" i="4"/>
  <c r="G184" i="4"/>
  <c r="G641" i="4"/>
  <c r="G841" i="4"/>
  <c r="G467" i="4"/>
  <c r="G862" i="4"/>
  <c r="G76" i="4"/>
  <c r="G82" i="4"/>
  <c r="G148" i="4"/>
  <c r="G636" i="4"/>
  <c r="G211" i="4"/>
  <c r="G344" i="4"/>
  <c r="G717" i="4"/>
  <c r="G323" i="4"/>
  <c r="G170" i="4"/>
  <c r="G769" i="4"/>
  <c r="G666" i="4"/>
  <c r="G283" i="4"/>
  <c r="G777" i="4"/>
  <c r="G877" i="4"/>
  <c r="G716" i="4"/>
  <c r="G302" i="4"/>
  <c r="G695" i="4"/>
  <c r="G255" i="4"/>
  <c r="G918" i="4"/>
  <c r="G235" i="4"/>
  <c r="G305" i="4"/>
  <c r="G143" i="4"/>
  <c r="G469" i="4"/>
  <c r="G292" i="4"/>
  <c r="G768" i="4"/>
  <c r="G286" i="4"/>
  <c r="G171" i="4"/>
  <c r="G163" i="4"/>
  <c r="G3" i="4"/>
  <c r="G600" i="4"/>
  <c r="G264" i="4"/>
  <c r="G919" i="4"/>
  <c r="G12" i="4"/>
  <c r="G339" i="4"/>
  <c r="G699" i="4"/>
  <c r="G109" i="4"/>
  <c r="G370" i="4"/>
  <c r="G542" i="4"/>
  <c r="G504" i="4"/>
  <c r="G578" i="4"/>
  <c r="G540" i="4"/>
  <c r="G4" i="4"/>
  <c r="G531" i="4"/>
  <c r="G448" i="4"/>
  <c r="G626" i="4"/>
  <c r="G900" i="4"/>
  <c r="G67" i="4"/>
  <c r="G254" i="4"/>
  <c r="G882" i="4"/>
  <c r="G799" i="4"/>
  <c r="G561" i="4"/>
  <c r="G478" i="4"/>
  <c r="G270" i="4"/>
  <c r="G815" i="4"/>
  <c r="G120" i="4"/>
  <c r="G488" i="4"/>
  <c r="G127" i="4"/>
  <c r="G36" i="4"/>
  <c r="G121" i="4"/>
  <c r="G818" i="4"/>
  <c r="G241" i="4"/>
  <c r="G205" i="4"/>
  <c r="G164" i="4"/>
  <c r="G473" i="4"/>
  <c r="G250" i="4"/>
  <c r="G898" i="4"/>
  <c r="G762" i="4"/>
  <c r="G702" i="4"/>
  <c r="G351" i="4"/>
  <c r="G149" i="4"/>
  <c r="G729" i="4"/>
  <c r="G285" i="4"/>
  <c r="G403" i="4"/>
  <c r="G412" i="4"/>
  <c r="G541" i="4"/>
  <c r="G489" i="4"/>
  <c r="G844" i="4"/>
  <c r="G110" i="4"/>
  <c r="G507" i="4"/>
  <c r="G490" i="4"/>
  <c r="G112" i="4"/>
  <c r="G103" i="4"/>
  <c r="G15" i="4"/>
  <c r="G329" i="4"/>
  <c r="G345" i="4"/>
  <c r="G224" i="4"/>
  <c r="G383" i="4"/>
  <c r="G499" i="4"/>
  <c r="G249" i="4"/>
  <c r="G613" i="4"/>
  <c r="G106" i="4"/>
  <c r="G692" i="4"/>
  <c r="G921" i="4"/>
  <c r="G156" i="4"/>
  <c r="G453" i="4"/>
  <c r="G513" i="4"/>
  <c r="G80" i="4"/>
  <c r="G72" i="4"/>
  <c r="G374" i="4"/>
  <c r="G772" i="4"/>
  <c r="G306" i="4"/>
  <c r="G551" i="4"/>
  <c r="G328" i="4"/>
  <c r="G761" i="4"/>
  <c r="G506" i="4"/>
  <c r="G640" i="4"/>
  <c r="G227" i="4"/>
  <c r="G710" i="4"/>
  <c r="G890" i="4"/>
  <c r="G548" i="4"/>
  <c r="G191" i="4"/>
  <c r="G301" i="4"/>
  <c r="G348" i="4"/>
  <c r="G863" i="4"/>
  <c r="G573" i="4"/>
  <c r="G245" i="4"/>
  <c r="G885" i="4"/>
  <c r="G783" i="4"/>
  <c r="G792" i="4"/>
  <c r="G209" i="4"/>
  <c r="G310" i="4"/>
  <c r="G183" i="4"/>
  <c r="G789" i="4"/>
  <c r="G436" i="4"/>
  <c r="G407" i="4"/>
  <c r="G527" i="4"/>
  <c r="G32" i="4"/>
  <c r="G577" i="4"/>
  <c r="G842" i="4"/>
  <c r="G642" i="4"/>
  <c r="G737" i="4"/>
  <c r="G727" i="4"/>
  <c r="G188" i="4"/>
  <c r="G65" i="4"/>
  <c r="G349" i="4"/>
  <c r="G129" i="4"/>
  <c r="G297" i="4"/>
  <c r="G22" i="4"/>
  <c r="G865" i="4"/>
  <c r="G927" i="4"/>
  <c r="G272" i="4"/>
  <c r="G421" i="4"/>
  <c r="G608" i="4"/>
  <c r="G66" i="4"/>
  <c r="G803" i="4"/>
  <c r="G568" i="4"/>
  <c r="G104" i="4"/>
  <c r="G708" i="4"/>
  <c r="G779" i="4"/>
  <c r="G913" i="4"/>
  <c r="G443" i="4"/>
  <c r="G34" i="4"/>
  <c r="G212" i="4"/>
  <c r="G206" i="4"/>
  <c r="G790" i="4"/>
  <c r="G202" i="4"/>
  <c r="G304" i="4"/>
  <c r="G64" i="4"/>
  <c r="G765" i="4"/>
  <c r="G172" i="4"/>
  <c r="G476" i="4"/>
  <c r="G25" i="4"/>
  <c r="G177" i="4"/>
  <c r="G157" i="4"/>
  <c r="G391" i="4"/>
  <c r="G741" i="4"/>
  <c r="G394" i="4"/>
  <c r="G672" i="4"/>
  <c r="G437" i="4"/>
  <c r="G837" i="4"/>
  <c r="G9" i="4"/>
  <c r="G611" i="4"/>
  <c r="G594" i="4"/>
  <c r="G802" i="4"/>
  <c r="G728" i="4"/>
  <c r="G430" i="4"/>
  <c r="G56" i="4"/>
  <c r="G663" i="4"/>
  <c r="G832" i="4"/>
  <c r="G734" i="4"/>
  <c r="G874" i="4"/>
  <c r="G598" i="4"/>
  <c r="G335" i="4"/>
  <c r="G342" i="4"/>
  <c r="G266" i="4"/>
  <c r="G366" i="4"/>
  <c r="G745" i="4"/>
  <c r="G408" i="4"/>
  <c r="G725" i="4"/>
  <c r="G116" i="4"/>
  <c r="G854" i="4"/>
  <c r="G560" i="4"/>
  <c r="G590" i="4"/>
  <c r="G371" i="4"/>
  <c r="G873" i="4"/>
  <c r="G781" i="4"/>
  <c r="G680" i="4"/>
  <c r="G502" i="4"/>
  <c r="G850" i="4"/>
  <c r="G849" i="4"/>
  <c r="G330" i="4"/>
  <c r="G599" i="4"/>
  <c r="G295" i="4"/>
  <c r="G830" i="4"/>
  <c r="G85" i="4"/>
  <c r="G750" i="4"/>
  <c r="G622" i="4"/>
  <c r="G689" i="4"/>
  <c r="G859" i="4"/>
  <c r="G620" i="4"/>
  <c r="G413" i="4"/>
  <c r="G462" i="4"/>
  <c r="G827" i="4"/>
  <c r="G906" i="4"/>
  <c r="G651" i="4"/>
  <c r="G18" i="4"/>
  <c r="G624" i="4"/>
  <c r="G29" i="4"/>
  <c r="G538" i="4"/>
  <c r="G435" i="4"/>
  <c r="G888" i="4"/>
  <c r="G829" i="4"/>
  <c r="G514" i="4"/>
  <c r="G619" i="4"/>
  <c r="G697" i="4"/>
  <c r="G233" i="4"/>
  <c r="G691" i="4"/>
  <c r="G417" i="4"/>
  <c r="G200" i="4"/>
  <c r="G723" i="4"/>
  <c r="G251" i="4"/>
  <c r="G155" i="4"/>
  <c r="G258" i="4"/>
  <c r="G253" i="4"/>
  <c r="G785" i="4"/>
  <c r="G312" i="4"/>
  <c r="G566" i="4"/>
  <c r="G70" i="4"/>
  <c r="G615" i="4"/>
  <c r="G93" i="4"/>
  <c r="G581" i="4"/>
  <c r="G454" i="4"/>
  <c r="G208" i="4"/>
  <c r="G232" i="4"/>
  <c r="G101" i="4"/>
  <c r="G904" i="4"/>
  <c r="G97" i="4"/>
  <c r="G389" i="4"/>
  <c r="G924" i="4"/>
  <c r="G449" i="4"/>
  <c r="G90" i="4"/>
  <c r="G71" i="4"/>
  <c r="G441" i="4"/>
  <c r="G776" i="4"/>
  <c r="G703" i="4"/>
  <c r="G553" i="4"/>
  <c r="G579" i="4"/>
  <c r="G588" i="4"/>
  <c r="G855" i="4"/>
  <c r="G315" i="4"/>
  <c r="G668" i="4"/>
  <c r="G676" i="4"/>
  <c r="G309" i="4"/>
  <c r="G287" i="4"/>
  <c r="G528" i="4"/>
  <c r="G621" i="4"/>
  <c r="G358" i="4"/>
  <c r="G922" i="4"/>
  <c r="G470" i="4"/>
  <c r="G605" i="4"/>
  <c r="G31" i="4"/>
  <c r="G616" i="4"/>
  <c r="G86" i="4"/>
  <c r="G721" i="4"/>
  <c r="G508" i="4"/>
  <c r="G30" i="4"/>
  <c r="G353" i="4"/>
  <c r="G675" i="4"/>
  <c r="G61" i="4"/>
  <c r="G821" i="4"/>
  <c r="G627" i="4"/>
  <c r="G396" i="4"/>
  <c r="G730" i="4"/>
  <c r="G176" i="4"/>
  <c r="G111" i="4"/>
  <c r="G843" i="4"/>
  <c r="G618" i="4"/>
  <c r="G521" i="4"/>
  <c r="G201" i="4"/>
  <c r="G544" i="4"/>
  <c r="G635" i="4"/>
  <c r="G423" i="4"/>
  <c r="G450" i="4"/>
  <c r="G739" i="4"/>
  <c r="G89" i="4"/>
  <c r="G533" i="4"/>
  <c r="G914" i="4"/>
  <c r="G804" i="4"/>
  <c r="G452" i="4"/>
  <c r="G144" i="4"/>
  <c r="G153" i="4"/>
  <c r="G917" i="4"/>
  <c r="G151" i="4"/>
  <c r="G92" i="4"/>
  <c r="G771" i="4"/>
  <c r="G341" i="4"/>
  <c r="G75" i="4"/>
  <c r="G314" i="4"/>
  <c r="G846" i="4"/>
  <c r="G743" i="4"/>
  <c r="G879" i="4"/>
  <c r="G87" i="4"/>
  <c r="G159" i="4"/>
  <c r="G819" i="4"/>
  <c r="G860" i="4"/>
  <c r="G757" i="4"/>
  <c r="G91" i="4"/>
  <c r="G870" i="4"/>
  <c r="G822" i="4"/>
  <c r="G798" i="4"/>
  <c r="G464" i="4"/>
  <c r="G332" i="4"/>
  <c r="G376" i="4"/>
  <c r="G427" i="4"/>
  <c r="G133" i="4"/>
  <c r="G704" i="4"/>
  <c r="G797" i="4"/>
  <c r="G88" i="4"/>
  <c r="C6" i="6" l="1"/>
  <c r="C4" i="6"/>
  <c r="C5" i="6"/>
  <c r="U9" i="6"/>
  <c r="W9" i="6" s="1"/>
  <c r="U27" i="6"/>
  <c r="F2" i="4"/>
  <c r="U37" i="6"/>
  <c r="U12" i="6"/>
  <c r="W12" i="6" s="1"/>
  <c r="U28" i="6"/>
  <c r="U3" i="6"/>
  <c r="U4" i="6"/>
  <c r="W4" i="6" s="1"/>
  <c r="U35" i="6"/>
  <c r="U5" i="6"/>
  <c r="W5" i="6" s="1"/>
  <c r="U29" i="6" l="1"/>
  <c r="V7" i="6"/>
  <c r="V6" i="6"/>
  <c r="V12" i="6"/>
  <c r="V9" i="6"/>
  <c r="V11" i="6"/>
  <c r="W3" i="6"/>
  <c r="V13" i="6"/>
  <c r="V14" i="6"/>
  <c r="V10" i="6"/>
  <c r="V15" i="6"/>
  <c r="V4" i="6"/>
  <c r="V5" i="6"/>
  <c r="V8" i="6"/>
</calcChain>
</file>

<file path=xl/sharedStrings.xml><?xml version="1.0" encoding="utf-8"?>
<sst xmlns="http://schemas.openxmlformats.org/spreadsheetml/2006/main" count="13303" uniqueCount="1578">
  <si>
    <t>HERITAGE HEALTH CARE CENTER</t>
  </si>
  <si>
    <t>BRENTWOOD HEALTH CARE CENTER</t>
  </si>
  <si>
    <t>COMMUNITY CARE CENTER</t>
  </si>
  <si>
    <t>BROOKSIDE HEALTHCARE CENTER</t>
  </si>
  <si>
    <t>PARKVIEW CARE CENTER</t>
  </si>
  <si>
    <t>MAPLE VIEW MANOR</t>
  </si>
  <si>
    <t>MEADOWBROOK MANOR</t>
  </si>
  <si>
    <t>MASON HEALTH CARE CENTER</t>
  </si>
  <si>
    <t>BETHANY VILLAGE</t>
  </si>
  <si>
    <t>MAPLE HEIGHTS</t>
  </si>
  <si>
    <t>VILLA ST JOSEPH</t>
  </si>
  <si>
    <t>JEFFERSON HEALTHCARE CENTER</t>
  </si>
  <si>
    <t>FRIENDSHIP VILLAGE</t>
  </si>
  <si>
    <t>BELLBROOK</t>
  </si>
  <si>
    <t>PARK VIEW CARE CENTER</t>
  </si>
  <si>
    <t>RIVERSIDE NURSING AND REHABILITATION CENTER</t>
  </si>
  <si>
    <t>MEADOWBROOK CARE CENTER</t>
  </si>
  <si>
    <t>THE CHATEAU AT MOUNTAIN CREST NURSING &amp; REHAB CTR</t>
  </si>
  <si>
    <t>HILLSIDE PLAZA</t>
  </si>
  <si>
    <t>BRETHREN RETIREMENT COMMUNITY</t>
  </si>
  <si>
    <t>LUTHERAN HOME</t>
  </si>
  <si>
    <t>HOSPITALITY CENTER FOR REHABILITATION AND HEALING</t>
  </si>
  <si>
    <t>WEXNER HERITAGE HOUSE</t>
  </si>
  <si>
    <t>CONCORD CARE CENTER OF TOLEDO</t>
  </si>
  <si>
    <t>CEDARWOOD PLAZA</t>
  </si>
  <si>
    <t>HYDE PARK HEALTH CENTER</t>
  </si>
  <si>
    <t>HILLEBRAND NURSING AND REHABILITATION CENTER</t>
  </si>
  <si>
    <t>MONTEFIORE HOME THE</t>
  </si>
  <si>
    <t>FIRST COMMUNITY VILLAGE HEALTHCARE CTR</t>
  </si>
  <si>
    <t>LIFE CARE CENTER OF WESTLAKE</t>
  </si>
  <si>
    <t>OHIO LIVING ROCKYNOL</t>
  </si>
  <si>
    <t>HARRISON PAVILION CARE CENTER</t>
  </si>
  <si>
    <t>BEACHWOOD POINTE CARE CENTER</t>
  </si>
  <si>
    <t>ANNA MARIA OF AURORA</t>
  </si>
  <si>
    <t>MONTEREY CARE CENTER</t>
  </si>
  <si>
    <t>THREE RIVERS HEALTHCARE CENTER</t>
  </si>
  <si>
    <t>PLEASANTVIEW CARE CENTER</t>
  </si>
  <si>
    <t>LIFE CARE CENTER OF MEDINA</t>
  </si>
  <si>
    <t>ENGLEWOOD HEALTH AND REHAB</t>
  </si>
  <si>
    <t>GOOD SHEPHERD THE</t>
  </si>
  <si>
    <t>MENORAH PARK CENTER FOR SENIOR</t>
  </si>
  <si>
    <t>SPRING CREEK NURSING AND REHABILITATION CENTER LLC</t>
  </si>
  <si>
    <t>ALTENHEIM</t>
  </si>
  <si>
    <t>HERITAGE MANOR  JEWISH HM FOR</t>
  </si>
  <si>
    <t>RAE-ANN WESTLAKE</t>
  </si>
  <si>
    <t>GERIATRIC CENTER OF MANSFIELD</t>
  </si>
  <si>
    <t>EASTBROOK HEALTHCARE CENTER</t>
  </si>
  <si>
    <t>HICKORY RIDGE NURSING &amp; REHABILITATION  CENTER</t>
  </si>
  <si>
    <t>HIGHLAND OAKS HEALTH CENTER</t>
  </si>
  <si>
    <t>SOLIVITA OF OAK PAVILION</t>
  </si>
  <si>
    <t>SCHOENBRUNN HEALTHCARE</t>
  </si>
  <si>
    <t>AVON PLACE</t>
  </si>
  <si>
    <t>WESLEYAN VILLAGE</t>
  </si>
  <si>
    <t>NORTHCREST REHAB AND NURSING CENTER</t>
  </si>
  <si>
    <t>KENWOOD TERRACE HEALTHCARE CENTER</t>
  </si>
  <si>
    <t>MARION MANOR NURSING HOME INC</t>
  </si>
  <si>
    <t>PARK CENTER HEALTHCARE AND REHABILITATION</t>
  </si>
  <si>
    <t>MADEIRA HEALTHCARE</t>
  </si>
  <si>
    <t>XENIA HEALTH AND REHAB</t>
  </si>
  <si>
    <t>GREENBRIER HEALTH CENTER</t>
  </si>
  <si>
    <t>MCNAUGHTEN POINTE NURSING AND REHAB</t>
  </si>
  <si>
    <t>PLEASANT RIDGE HEALTHCARE CENTER</t>
  </si>
  <si>
    <t>CARECORE AT LIMA LLC</t>
  </si>
  <si>
    <t>MAJESTIC CARE OF MIDDLETOWN LLC</t>
  </si>
  <si>
    <t>SUBURBAN HEALTHCARE AND REHABILITATION</t>
  </si>
  <si>
    <t>BLUE ASH CARE CENTER</t>
  </si>
  <si>
    <t>EDGEWOOD MANOR OF GREENFIELD</t>
  </si>
  <si>
    <t>LAURELS OF NORWORTH THE</t>
  </si>
  <si>
    <t>WILMINGTON NURSING &amp; REHAB</t>
  </si>
  <si>
    <t>VANCREST OF ST MARY'S</t>
  </si>
  <si>
    <t>HOMESTEAD II</t>
  </si>
  <si>
    <t>WAPAKONETA MANOR</t>
  </si>
  <si>
    <t>LONDON HEALTH &amp; REHAB CENTER</t>
  </si>
  <si>
    <t>VAN WERT MANOR</t>
  </si>
  <si>
    <t>BUCKEYE CARE AND REHABILITATION</t>
  </si>
  <si>
    <t>VANCREST HEALTH CARE CENTER</t>
  </si>
  <si>
    <t>LAURELS OF WORTHINGTON, THE</t>
  </si>
  <si>
    <t>OXFORD HEALTHCARE CENTER</t>
  </si>
  <si>
    <t>DIVINE REHABILITATION AND NURSING AT CANAL POINTE</t>
  </si>
  <si>
    <t>O'NEILL HEALTHCARE BAY VILLAGE</t>
  </si>
  <si>
    <t>PIQUA MANOR</t>
  </si>
  <si>
    <t>O'NEILL HEALTHCARE LAKEWOOD</t>
  </si>
  <si>
    <t>ALTERCARE OF WADSWORTH</t>
  </si>
  <si>
    <t>COUNTRY COURT</t>
  </si>
  <si>
    <t>CARRIAGE INN OF STEUBENVILLE</t>
  </si>
  <si>
    <t>WHETSTONE GARDENS AND CARE CENTER</t>
  </si>
  <si>
    <t>PARK VISTA NURSING &amp; REHAB BY MCARE HEALTH</t>
  </si>
  <si>
    <t>DIVERSICARE OF BRADFORD PLACE</t>
  </si>
  <si>
    <t>TROY REHABILITATION AND HEALTHCARE CENTER</t>
  </si>
  <si>
    <t>MERIT HOUSE LLC</t>
  </si>
  <si>
    <t>CRESTWOOD CARE CENTER</t>
  </si>
  <si>
    <t>CARINGTON PARK</t>
  </si>
  <si>
    <t>ALTERCARE OF CUYAHOGA FALLS CTR FOR REHAB &amp; NURSIN</t>
  </si>
  <si>
    <t>ROSE LANE NURSING AND REHABILITATION</t>
  </si>
  <si>
    <t>KIRTLAND REHABILITATION &amp; CARE</t>
  </si>
  <si>
    <t>HALL OF FAME REHABILITATION AND NURSING CENTER</t>
  </si>
  <si>
    <t>HANOVER HOUSE</t>
  </si>
  <si>
    <t>MT AIRY GARDENS REHABILITATION AND NURSING CENTER</t>
  </si>
  <si>
    <t>LOGAN ELM HEALTH CARE CENTER</t>
  </si>
  <si>
    <t>SHELBY SKILLED NURSING AND REHABILITATION</t>
  </si>
  <si>
    <t>SHEPHERD OF THE VALLEY LIBERTY</t>
  </si>
  <si>
    <t>ALTERCARE POST-ACUTE REHAB CENTER</t>
  </si>
  <si>
    <t>LIMA MANOR</t>
  </si>
  <si>
    <t>CLIFTON CARE CENTER</t>
  </si>
  <si>
    <t>PROMEDICA SKILLED NURSING &amp; REHAB WILLOUGHBY</t>
  </si>
  <si>
    <t>MADISON HEALTH CARE</t>
  </si>
  <si>
    <t>NORTH OLMSTED HEALTHCARE</t>
  </si>
  <si>
    <t>BRIDGEPORT HEALTH CARE CENTER</t>
  </si>
  <si>
    <t>CAPITAL CITY GARDENS REHABILITATION AND NURSING CE</t>
  </si>
  <si>
    <t>HIGHLAND SQUARE NURSING AND REHABILITATION</t>
  </si>
  <si>
    <t>SMITHVILLE WESTERN CARE CENTER</t>
  </si>
  <si>
    <t>ST CATHERINES MANOR OF WASHINGTON COURT HOUSE</t>
  </si>
  <si>
    <t>REGENCY CARE OF COPLEY</t>
  </si>
  <si>
    <t>OAKS OF WEST KETTERING THE</t>
  </si>
  <si>
    <t>MARIA JOSEPH LIVING CARE CENTER</t>
  </si>
  <si>
    <t>MARION POINTE</t>
  </si>
  <si>
    <t>BELDEN VILLAGE HEALTHCARE</t>
  </si>
  <si>
    <t>MONTGOMERY CARE CENTER</t>
  </si>
  <si>
    <t>WAUSEON HEALTHCARE</t>
  </si>
  <si>
    <t>SHELBY POINTE, INC</t>
  </si>
  <si>
    <t>BOWLING GREEN MANOR</t>
  </si>
  <si>
    <t>LOCUST RIDGE HEALTHCARE LLC</t>
  </si>
  <si>
    <t>THE MANOR AT GREENDALE</t>
  </si>
  <si>
    <t>PARK TERRACE NURSING AND REHABILITATION CENTER</t>
  </si>
  <si>
    <t>PROMEDICA SKILLED NURSING &amp; REHAB BARBERTON</t>
  </si>
  <si>
    <t>BRIARWOOD VILLAGE</t>
  </si>
  <si>
    <t>CARRIAGE INN OF CADIZ INC</t>
  </si>
  <si>
    <t>WILLARD HEALTHCARE</t>
  </si>
  <si>
    <t>CRESTVIEW REHAB &amp; SKILLED NRSG SRVCS</t>
  </si>
  <si>
    <t>OTTERBEIN LEBANON RETIREMENT COMMUNITY</t>
  </si>
  <si>
    <t>ARBORS AT GALLIPOLIS</t>
  </si>
  <si>
    <t>MAPLE KNOLL VILLAGE</t>
  </si>
  <si>
    <t>SIGNATURE HEALTHCARE OF GALION</t>
  </si>
  <si>
    <t>CANDLEWOOD HEALTHCARE AND REHABILITATION</t>
  </si>
  <si>
    <t>LONGMEADOW CARE CENTER</t>
  </si>
  <si>
    <t>MAYFIELD HEIGHTS HEALTHCARE.</t>
  </si>
  <si>
    <t>OHIO LIVING MOUNT PLEASANT</t>
  </si>
  <si>
    <t>SHAWNEE MANOR</t>
  </si>
  <si>
    <t>GREEN HILLS CENTER</t>
  </si>
  <si>
    <t>PARKSIDE NURSING AND REHABILITATION  CENTER</t>
  </si>
  <si>
    <t>GARDEN COURT NURSING AND REHABILITATION CENTER</t>
  </si>
  <si>
    <t>URBANA HEALTH &amp; REHABILITATION CENTER</t>
  </si>
  <si>
    <t>JAMESTOWN PLACE HEALTH AND REHAB</t>
  </si>
  <si>
    <t>BLUE STREAM REHAB AND NURSING</t>
  </si>
  <si>
    <t>PROMEDICA SKILLED NURSING AND REHAB BEAVERCREEK</t>
  </si>
  <si>
    <t>OHIO VALLEY MANOR NURSING AND REHABILITATION</t>
  </si>
  <si>
    <t>CELINA MANOR</t>
  </si>
  <si>
    <t>THE LAURELS OF WALDEN PARK</t>
  </si>
  <si>
    <t>AUTUMNWOOD CARE CENTER</t>
  </si>
  <si>
    <t>WICKLIFFE COUNTRY PLACE</t>
  </si>
  <si>
    <t>GALION POINTE, INC</t>
  </si>
  <si>
    <t>BRIAR HILL HEALTH CAMPUS</t>
  </si>
  <si>
    <t>FRANKLIN PLAZA EXTENDED CARE</t>
  </si>
  <si>
    <t>LAURELS OF DEFIANCE  THE</t>
  </si>
  <si>
    <t>HAMDEN HEALTH CARE VENTURES</t>
  </si>
  <si>
    <t>ROCKY RIVER GARDENS REHAB AND NURSING CTR</t>
  </si>
  <si>
    <t>JACKSON HEALTHCARE</t>
  </si>
  <si>
    <t>CONTINUING HEALTHCARE AT ADAMS LANE</t>
  </si>
  <si>
    <t>MAJESTIC CARE OF FAIRFIELD LLC</t>
  </si>
  <si>
    <t>BEST CARE NURSING &amp; REHAB CTR</t>
  </si>
  <si>
    <t>WESTERWOOD REHABILITATION</t>
  </si>
  <si>
    <t>ALTERCARE OF ALLIANCE CTR FOR REHAB &amp; NC INC</t>
  </si>
  <si>
    <t>MEADOWS OF DELPHOS THE</t>
  </si>
  <si>
    <t>PLEASANT VIEW HEALTH CARE CENTER</t>
  </si>
  <si>
    <t>MEADOWS OF KALIDA</t>
  </si>
  <si>
    <t>ARBORS AT DELAWARE</t>
  </si>
  <si>
    <t>MAYFAIR VILLAGE NURSING CARE C</t>
  </si>
  <si>
    <t>ANDOVER VILLAGE RETIREMENT COMMUNITY</t>
  </si>
  <si>
    <t>COMMUNITY SKILLED HEALTH CARE</t>
  </si>
  <si>
    <t>OHIO LIVING WESTMINSTER-THURBER</t>
  </si>
  <si>
    <t>COUNTRY CLUB CENTER I</t>
  </si>
  <si>
    <t>COUNTRYSIDE MANOR NURSING AND REHABILITATION  LLC</t>
  </si>
  <si>
    <t>COLUMBUS COLONY ELDERLY CARE</t>
  </si>
  <si>
    <t>BROOKHAVEN NURSING &amp; REHABILITATION CENTER</t>
  </si>
  <si>
    <t>MOUNT WASHINGTON CARE CENTER</t>
  </si>
  <si>
    <t>SOUTHBROOK HEALTHCARE CENTER</t>
  </si>
  <si>
    <t>ARBORS WEST</t>
  </si>
  <si>
    <t>LOVELAND HEALTH CARE CENTER</t>
  </si>
  <si>
    <t>SANCTUARY WADSWORTH</t>
  </si>
  <si>
    <t>RIVERSIDE MANOR NRSG &amp; REHAB CTR</t>
  </si>
  <si>
    <t>GAYMONT CARE AND REHABILITATION</t>
  </si>
  <si>
    <t>JENKINS MEMORIAL HEALTH FACILITY</t>
  </si>
  <si>
    <t>DIPLOMAT HEALTHCARE</t>
  </si>
  <si>
    <t>OMNI MANOR NURSING HOME</t>
  </si>
  <si>
    <t>EMBASSY OF LOGAN</t>
  </si>
  <si>
    <t>MOTHER ANGELINE MCCRORY MANOR</t>
  </si>
  <si>
    <t>VANCREST OF URBANA, INC</t>
  </si>
  <si>
    <t>ARLINGTON CARE CENTER</t>
  </si>
  <si>
    <t>LAKE POINTE REHABILITATION AND NURSING CENTER</t>
  </si>
  <si>
    <t>THE LAURELS OF MILFORD</t>
  </si>
  <si>
    <t>HILL VIEW RETIREMENT CENTER</t>
  </si>
  <si>
    <t>BEECHWOOD HOME FOR INCURABLES</t>
  </si>
  <si>
    <t>THE PAVILION AT PIKETON</t>
  </si>
  <si>
    <t>BROOKVIEW HEALTHCARE CENTER</t>
  </si>
  <si>
    <t>REST HAVEN NURSING HOME INC</t>
  </si>
  <si>
    <t>ARBORS AT POMEROY</t>
  </si>
  <si>
    <t>WESTBROOK PLACE REHABILITATION AND NURSING CENTER.</t>
  </si>
  <si>
    <t>PEARLVIEW REHAB &amp; WELLNESS CTR</t>
  </si>
  <si>
    <t>OREGON HEALTHCARE</t>
  </si>
  <si>
    <t>IVY WOODS HEALTHCARE CENTER.</t>
  </si>
  <si>
    <t>CIRCLEVILLE POST-ACUTE</t>
  </si>
  <si>
    <t>THE LAURELS OF MIDDLETOWN</t>
  </si>
  <si>
    <t>WOOD HAVEN HEALTH CARE SENIOR LIVING &amp; REHAB</t>
  </si>
  <si>
    <t>WINDSOR HEALTH CARE CENTER</t>
  </si>
  <si>
    <t>MUSKINGUM SKILLED NURSING &amp; REHABILITATION</t>
  </si>
  <si>
    <t>BRIDGETOWN NURSING AND REHABILITATION CENTRE</t>
  </si>
  <si>
    <t>THE LAURELS OF HEATH</t>
  </si>
  <si>
    <t>BATAVIA NURSING CARE CENTER</t>
  </si>
  <si>
    <t>OHIO LIVING LLANFAIR</t>
  </si>
  <si>
    <t>ARBORS AT CARROLL</t>
  </si>
  <si>
    <t>LIBERTY NURSING CENTER OF MANSFIELD</t>
  </si>
  <si>
    <t>FAIRHAVEN COMMUNITY</t>
  </si>
  <si>
    <t>RESIDENCE AT SALEM WOODS</t>
  </si>
  <si>
    <t>ALTERCARE NEWARK NORTH INC.</t>
  </si>
  <si>
    <t>ALTERCARE OF NAVARRE CTR FOR REHAB &amp; NRSG CARE</t>
  </si>
  <si>
    <t>STILLWATER SKILLED NURSING AND REHABILITATION</t>
  </si>
  <si>
    <t>FLINT RIDGE NRSG &amp; REHAB CTR</t>
  </si>
  <si>
    <t>MOUNT SAINT JOSEPH REHAB CENTER</t>
  </si>
  <si>
    <t>CONTINUING HEALTHCARE OF TOLEDO</t>
  </si>
  <si>
    <t>EDGEWOOD MANOR REHABILITATION  &amp; HEALTHCARE CENTER</t>
  </si>
  <si>
    <t>HIGHLANDS POST-ACUTE</t>
  </si>
  <si>
    <t>GRAND RIVER HEALTH &amp; REHAB CENTER</t>
  </si>
  <si>
    <t>CHAPEL HILL COMMUNITY</t>
  </si>
  <si>
    <t>EVERGREEN HEALTHCARE CENTER</t>
  </si>
  <si>
    <t>ARBORS AT WOODSFIELD</t>
  </si>
  <si>
    <t>VILLAGE AT THE GREENE</t>
  </si>
  <si>
    <t>OTTAWA CO RIVERVIEW NURSING HO</t>
  </si>
  <si>
    <t>SUMMIT'S TRACE HEALTHCARE CENTER</t>
  </si>
  <si>
    <t>WESLEY GLEN HEALTH SERVICES CORP</t>
  </si>
  <si>
    <t>VILLAGE GREEN HEALTH CAMPUS</t>
  </si>
  <si>
    <t>OHIO LIVING DOROTHY LOVE</t>
  </si>
  <si>
    <t>SKLD DEFIANCE ILLUMINATE HC DEFIANCE</t>
  </si>
  <si>
    <t>WELCOME NURSING HOME</t>
  </si>
  <si>
    <t>BETHESDA CARE CENTER</t>
  </si>
  <si>
    <t>ALLEN VIEW HEALTHCARE CENTER</t>
  </si>
  <si>
    <t>RESPIRATORY AND NURSING CENTER OF DAYTON</t>
  </si>
  <si>
    <t>TWILIGHT GARDENS NURSING AND REHABILITATION</t>
  </si>
  <si>
    <t>SUNRISE POINTE NURSING &amp; REHAB</t>
  </si>
  <si>
    <t>SAINT LUKE LUTHERAN HOME</t>
  </si>
  <si>
    <t>ARBORS AT OREGON</t>
  </si>
  <si>
    <t>CENTERBURG RESPIRATORY &amp; SPECIALTY REHAB CTR</t>
  </si>
  <si>
    <t>ARBORS AT SPRINGFIELD</t>
  </si>
  <si>
    <t>GARDEN PARK HEALTH CARE CENTER</t>
  </si>
  <si>
    <t>DELHI POST-ACUTE</t>
  </si>
  <si>
    <t>LANCIA VILLA ROYALE</t>
  </si>
  <si>
    <t>GREENVILLE HEALTHCARE</t>
  </si>
  <si>
    <t>JOSHUA TREE CARE CENTER</t>
  </si>
  <si>
    <t>PROMEDICA SKILLED NURSING &amp; REHAB PERRYSBURG</t>
  </si>
  <si>
    <t>WARREN NURSING &amp; REHAB</t>
  </si>
  <si>
    <t>HERITAGE THE</t>
  </si>
  <si>
    <t>BRIARFIELD AT ASHLEY CIRCLE</t>
  </si>
  <si>
    <t>OAK HILLS NURSING CENTER</t>
  </si>
  <si>
    <t>CLOVERNOOK HEALTH CARE AND REHABILITATION CENTER</t>
  </si>
  <si>
    <t>LAURELS OF BLANCHESTER, THE</t>
  </si>
  <si>
    <t>GLEN MEADOWS</t>
  </si>
  <si>
    <t>O'BRIEN MEMORIAL HEALTH CARE C</t>
  </si>
  <si>
    <t>PICKAWAY MANOR CARE CENTER</t>
  </si>
  <si>
    <t>MAPLE GARDENS REHABILITIATION AND NURSING CENTER</t>
  </si>
  <si>
    <t>THE LAURELS OF HAMILTON</t>
  </si>
  <si>
    <t>ROLLING HILLS REHAB AND CARE CTR</t>
  </si>
  <si>
    <t>FRIENDSHIP VILLAGE OF DUBLIN</t>
  </si>
  <si>
    <t>MADEIRA HEALTHCARE CENTER</t>
  </si>
  <si>
    <t>AUTUMNWOOD NURSING &amp; REHAB CENTER</t>
  </si>
  <si>
    <t>HARBOR HEALTHCARE OF IRONTON</t>
  </si>
  <si>
    <t>HERITAGE CENTER FOR REHAB AND SPECIALITY CARE</t>
  </si>
  <si>
    <t>SLOVENE HOME FOR THE AGED</t>
  </si>
  <si>
    <t>EAST OHIO REGIONAL HOSPITAL LONG TERM CARE</t>
  </si>
  <si>
    <t>OTTERBEIN PORTAGE VALLEY</t>
  </si>
  <si>
    <t>EASTLAND HEALTH  CARE AND REHABILITATION CENTER</t>
  </si>
  <si>
    <t>CRANDALL NURSING HOME</t>
  </si>
  <si>
    <t>ST CATHERINE'S C C OF FOSTORIA</t>
  </si>
  <si>
    <t>PROMEDICA SKILLED NURSING &amp; REHAB CHILLICOTHE</t>
  </si>
  <si>
    <t>PRESTIGE GARDENS REHABILITATION AND NURSING CENTER</t>
  </si>
  <si>
    <t>SKLD NEW LEXINGTON ILLUMINATE HC NEW LEXINGTON</t>
  </si>
  <si>
    <t>CARROLL HEALTHCARE CENTER INC</t>
  </si>
  <si>
    <t>SHEPHERD OF THE VALLEY-BOARDMAN</t>
  </si>
  <si>
    <t>OHIO LIVING BRECKENRIDGE VILLAGE</t>
  </si>
  <si>
    <t>PORTSMOUTH HEALTHCARE</t>
  </si>
  <si>
    <t>EDGEWOOD MANOR OF LUCASVILLE I</t>
  </si>
  <si>
    <t>EAGLE CREEK NURSING CENTER</t>
  </si>
  <si>
    <t>ABBYSHIRE PLACE SKILLED NSG &amp; REHAB CTR</t>
  </si>
  <si>
    <t>ARCADIA VALLEY SKILLED NURSING AND REHABILITATION</t>
  </si>
  <si>
    <t>HICKORY CREEK OF ATHENS</t>
  </si>
  <si>
    <t>SHADY LAWN NURSING HOME</t>
  </si>
  <si>
    <t>CONTINENTAL MANOR NURS AND REHABILITATION CENTER</t>
  </si>
  <si>
    <t>EUCLID BEACH HEALTHCARE</t>
  </si>
  <si>
    <t>FRANKLIN RIDGE HEALTHCARE CENTER</t>
  </si>
  <si>
    <t>WESTMORELAND PLACE</t>
  </si>
  <si>
    <t>LAURELS OF WEST CARROLLTON THE</t>
  </si>
  <si>
    <t>LOST CREEK HEALTH CARE AND REHABILITATION CENTER</t>
  </si>
  <si>
    <t>HARMONY CENTER FOR REHABILITATION AND HEALING</t>
  </si>
  <si>
    <t>GREEN MEADOWS HLTH &amp; WELLNESS CTR</t>
  </si>
  <si>
    <t>MILCREST NURSING CENTER</t>
  </si>
  <si>
    <t>SPRING MEADOWS</t>
  </si>
  <si>
    <t>PIQUA HEALTHCARE</t>
  </si>
  <si>
    <t>ARISTOCRAT BEREA HEALTHCARE AND REHABILITATION</t>
  </si>
  <si>
    <t>PROMEDICA SKILLED NURSING &amp; REHAB WESTERVILLE</t>
  </si>
  <si>
    <t>SUMMIT ACRES NURSING HOME</t>
  </si>
  <si>
    <t>BELLEFONTAINE HEALTHCARE</t>
  </si>
  <si>
    <t>PROMEDICA SKILLED NURSING &amp; REHAB KETTERING</t>
  </si>
  <si>
    <t>WATERVILLE HEALTHCARE</t>
  </si>
  <si>
    <t>PRESIDENTIAL POST-ACUTE</t>
  </si>
  <si>
    <t>PROMEDICA SKILLED NURSING &amp; REHAB BUCYRUS</t>
  </si>
  <si>
    <t>PROMEDICA SKILLED NURSING &amp; REHAB RIVERVIEW</t>
  </si>
  <si>
    <t>PROMEDICA SKILLED NURSING &amp; REHAB HILLSBORO</t>
  </si>
  <si>
    <t>LAKE POINTE HEALTH CARE</t>
  </si>
  <si>
    <t>SKLD PERRYSBURG ILLUMINATE HC PERRYSBURG</t>
  </si>
  <si>
    <t>ALTERCARE OF BUCYRUS CENTER FO</t>
  </si>
  <si>
    <t>BELLBROOK HEALTH AND REHAB</t>
  </si>
  <si>
    <t>LAURELS OF HUBER HEIGHTS THE</t>
  </si>
  <si>
    <t>S.E.M. HAVEN HEALTH CARE CENTER</t>
  </si>
  <si>
    <t>DIXON HEALTHCARE CENTER</t>
  </si>
  <si>
    <t>MAJORA LANE CTR FOR REHAB &amp; NSG CARE INC</t>
  </si>
  <si>
    <t>THE COLONY HEALTHCARE CENTER</t>
  </si>
  <si>
    <t>MCCREA MANOR NSNG AND REHAB CTR LLC</t>
  </si>
  <si>
    <t>PICKERINGTON CARE AND REHABILITATION</t>
  </si>
  <si>
    <t>KINGSTON OF VERMILION</t>
  </si>
  <si>
    <t>PROMEDICA SKILLED NURSING AND REHAB MIAMISBURG</t>
  </si>
  <si>
    <t>COUNTRY CLUB RET CENTER I I I</t>
  </si>
  <si>
    <t>PORTSMOUTH HEALTH AND REHAB</t>
  </si>
  <si>
    <t>NORTHRIDGE HEALTH CENTER, INC</t>
  </si>
  <si>
    <t>KINGSTON OF ASHLAND</t>
  </si>
  <si>
    <t>WILLOW KNOLL POST-ACUTE AND SENIOR LIVING</t>
  </si>
  <si>
    <t>MERCY - MCAULEY CENTER</t>
  </si>
  <si>
    <t>COTTINGHAM RETIREMENT COMMUNITY</t>
  </si>
  <si>
    <t>AUSTINWOODS REHAB HEALTH CARE</t>
  </si>
  <si>
    <t>MCKINLEY HEALTH CARE CTR  LLC</t>
  </si>
  <si>
    <t>LAURELS OF NEW LONDON THE</t>
  </si>
  <si>
    <t>CARDINAL WOODS SKILLED NURSING &amp; REHAB CTR</t>
  </si>
  <si>
    <t>HEIGHTS REHABILITATION AND HEALTHCARE CENTER, THE</t>
  </si>
  <si>
    <t>GENOA RETIREMENT VILLAGE</t>
  </si>
  <si>
    <t>MEADOW WIND HEALTH CARE CTR INC</t>
  </si>
  <si>
    <t>INDIAN LAKE REHABILITATION CENTER</t>
  </si>
  <si>
    <t>MEDINA CENTER FOR REHABILITATION AND NURSING</t>
  </si>
  <si>
    <t>NORWALK MEMORIAL HOME</t>
  </si>
  <si>
    <t>FOUR WINDS NURSING FACILITY</t>
  </si>
  <si>
    <t>WILLOWS HEALTH AND REHAB CTR</t>
  </si>
  <si>
    <t>WORTHINGTON CHRISTIAN VILLAGE</t>
  </si>
  <si>
    <t>AUTUMN HILLS CARE CENTER</t>
  </si>
  <si>
    <t>ARBORS AT MINERVA</t>
  </si>
  <si>
    <t>ARBORS AT MILFORD</t>
  </si>
  <si>
    <t>DELAWARE COURT HEALTH CARE CENTER</t>
  </si>
  <si>
    <t>SIGNATURE HEALTHCARE OF FAYETTE COUNTY</t>
  </si>
  <si>
    <t>VANCREST OF HICKSVILLE</t>
  </si>
  <si>
    <t>NORTHWOOD SKILLED NURSING AND REHABILITATION</t>
  </si>
  <si>
    <t>O'NEILL HEALTHCARE NORTH RIDGEVILLE</t>
  </si>
  <si>
    <t>COLUMBUS HEALTHCARE CENTER</t>
  </si>
  <si>
    <t>ARBORS AT MARIETTA</t>
  </si>
  <si>
    <t>ARBORS AT FAIRLAWN THE</t>
  </si>
  <si>
    <t>CEDARVIEW CARE CENTER</t>
  </si>
  <si>
    <t>PROMEDICA SKILLED NURSING &amp; REHABILIATION (MENTOR)</t>
  </si>
  <si>
    <t>WESTERN HILLS RETIREMENT VILLAGE</t>
  </si>
  <si>
    <t>SIGNATURE HEALTHCARE OF CHILLICOTHE</t>
  </si>
  <si>
    <t>DOYLESTOWN HEALTH CARE CENTER</t>
  </si>
  <si>
    <t>CONTINUING HEALTHCARE AT FOREST HILL</t>
  </si>
  <si>
    <t>COUNTRY CLUB RETIREMENT CTR IV</t>
  </si>
  <si>
    <t>O'NEILL HEALTHCARE MIDDLEBURG HEIGHTS</t>
  </si>
  <si>
    <t>ADVANCED HEALTHCARE CENTER</t>
  </si>
  <si>
    <t>WALTON MANOR HEALTH CARE CENTER</t>
  </si>
  <si>
    <t>PLEASANT LAKE VILLA</t>
  </si>
  <si>
    <t>WINDSONG NURSING &amp; REHAB</t>
  </si>
  <si>
    <t>IVY WOODS HEALTHCARE AND REHABILITATION CENTER</t>
  </si>
  <si>
    <t>CHARDON CENTER</t>
  </si>
  <si>
    <t>BROOKWOOD RETIREMENT COMMUNITY</t>
  </si>
  <si>
    <t>EMBASSY OF PAINESVILLE</t>
  </si>
  <si>
    <t>ST LEONARD HCC</t>
  </si>
  <si>
    <t>ST MARY'S ALZHEIMER'S CENTER</t>
  </si>
  <si>
    <t>GRAFTON OAKS NURSING AND REHABILITATION CENTER</t>
  </si>
  <si>
    <t>CONVALARIUM THE</t>
  </si>
  <si>
    <t>ARBORS AT STREETSBORO</t>
  </si>
  <si>
    <t>ARBORS AT STOW</t>
  </si>
  <si>
    <t>OVERBROOK CENTER</t>
  </si>
  <si>
    <t>WOOD GLEN ALZHEIMER'S COMMUNITY</t>
  </si>
  <si>
    <t>DRAKE CENTER INC</t>
  </si>
  <si>
    <t>TRINITY SKILLED CARE CENTER</t>
  </si>
  <si>
    <t>PEBBLE CREEK HEALTHCARE CENTER</t>
  </si>
  <si>
    <t>EMBASSY OF EUCLID</t>
  </si>
  <si>
    <t>EAST PARK CARE CENTER</t>
  </si>
  <si>
    <t>AUSTINTOWN HEALTHCARE CENTER</t>
  </si>
  <si>
    <t>ST MARGARET HALL INC</t>
  </si>
  <si>
    <t>CHAMBERLIN HEALTHCARE CENTER</t>
  </si>
  <si>
    <t>KOESTER PAVILION</t>
  </si>
  <si>
    <t>HEATHERDOWNS REHAB &amp; RESIDENTIAL CENTER</t>
  </si>
  <si>
    <t>WOODRIDGE HEALTHCARE</t>
  </si>
  <si>
    <t>HEATHER KNOLL RETIREMENT VILLAGE</t>
  </si>
  <si>
    <t>ASTORIA PLACE OF CLYDE, LLC</t>
  </si>
  <si>
    <t>ASHTABULA COUNTY NURSING HOME</t>
  </si>
  <si>
    <t>NATIONAL CHURCH RESIDENCES BRISTOL VILLAGE</t>
  </si>
  <si>
    <t>WRIGHT REHABILITATION AND HEALTHCARE CENTER</t>
  </si>
  <si>
    <t>ROSELAWN MANOR</t>
  </si>
  <si>
    <t>SWANTON VALLEY REHABILITATION AND HEALTHCARE CENTE</t>
  </si>
  <si>
    <t>ASTORIA PLACE OF WATERVILLE</t>
  </si>
  <si>
    <t>WHITE OAK MANOR</t>
  </si>
  <si>
    <t>ALTERCARE SOMERSET INC.</t>
  </si>
  <si>
    <t>FOUNDATION PARK CARE CENTER</t>
  </si>
  <si>
    <t>ROYAL OAK NURSING &amp; REHAB CTR</t>
  </si>
  <si>
    <t>MAJESTIC CARE OF COLUMBUS LLC</t>
  </si>
  <si>
    <t>WHITEHOUSE COUNTRY MANOR</t>
  </si>
  <si>
    <t>BROADVIEW MULTI CARE CENTER</t>
  </si>
  <si>
    <t>PARMA CARE CENTER</t>
  </si>
  <si>
    <t>HEALTH CENTER AT THE RENAISSAN</t>
  </si>
  <si>
    <t>VISTA CENTER OF BOARDMAN</t>
  </si>
  <si>
    <t>AVON OAKS NURSING HOME</t>
  </si>
  <si>
    <t>ARBORS AT MIFFLIN</t>
  </si>
  <si>
    <t>CENTERVILLE HEALTH AND REHAB</t>
  </si>
  <si>
    <t>PARKSIDE HEALTH CARE CENTER</t>
  </si>
  <si>
    <t>LOGAN ACRES</t>
  </si>
  <si>
    <t>WILLOWS AT WILLARD THE</t>
  </si>
  <si>
    <t>EMBASSY OF CAMBRIDGE</t>
  </si>
  <si>
    <t>COPLEY HEALTH CENTER</t>
  </si>
  <si>
    <t>EASTGATE HEALTH CARE CENTER</t>
  </si>
  <si>
    <t>THE LAURELS OF KETTERING</t>
  </si>
  <si>
    <t>COUNTRY VIEW OF SUNBURY</t>
  </si>
  <si>
    <t>TRINITY COMMUNITY</t>
  </si>
  <si>
    <t>WYANT WOODS CARE CENTER</t>
  </si>
  <si>
    <t>PROMEDICA SKILLED NURSING &amp; REHAB MARIETTA</t>
  </si>
  <si>
    <t>ASSUMPTION VILLAGE THE</t>
  </si>
  <si>
    <t>WASHINGTON SQUARE HEALTHCARE CENTER</t>
  </si>
  <si>
    <t>WILLOWOOD CARE CENTER OF BRUNSWICK</t>
  </si>
  <si>
    <t>VILLA GEORGETOWN REHABILITATION AND HEALTHCARE CEN</t>
  </si>
  <si>
    <t>SANCTUARY AT WILMINGTON PLACE</t>
  </si>
  <si>
    <t>SANCTUARY AT  OHIO VALLEY</t>
  </si>
  <si>
    <t>CROWN CENTER AT LAUREL LAKE</t>
  </si>
  <si>
    <t>PATASKALA OAKS CARE CENTER</t>
  </si>
  <si>
    <t>OASIS CENTER FOR REHABILITATION AND HEALING</t>
  </si>
  <si>
    <t>WESTPARK HEALTHCARE CAMPUS</t>
  </si>
  <si>
    <t>COURTYARD AT SEASONS</t>
  </si>
  <si>
    <t>WEST PARK CARE CENTER LLC</t>
  </si>
  <si>
    <t>HEATHER HILL CARE COMMUNITIES</t>
  </si>
  <si>
    <t>MARJORIE P LEE RETIREMENT COMMUNITY</t>
  </si>
  <si>
    <t>WESTLAKE REHAB AND NURSING CENTER</t>
  </si>
  <si>
    <t>GRANDE LAKE HEALTHCARE CENTER</t>
  </si>
  <si>
    <t>NORTHWESTERN CENTER</t>
  </si>
  <si>
    <t>WELLSPRING HEALTH CENTER</t>
  </si>
  <si>
    <t>HAWTHORN GLEN NURSING CENTER</t>
  </si>
  <si>
    <t>CORTLAND CENTER</t>
  </si>
  <si>
    <t>COUNTRY CLUB RETIREMENT CENTER</t>
  </si>
  <si>
    <t>SAMARITAN CARE CENTER AND VILLA</t>
  </si>
  <si>
    <t>BAYLEY PLACE</t>
  </si>
  <si>
    <t>DIVERSICARE OF SIENA WOODS</t>
  </si>
  <si>
    <t>WALNUT CREEK NURSING CENTER</t>
  </si>
  <si>
    <t>BRIARFIELD MANOR</t>
  </si>
  <si>
    <t>HERITAGE NURSING AND REHAB CTR</t>
  </si>
  <si>
    <t>CONTINUING HEALTHCARE OF CUYAHOGA FALLS</t>
  </si>
  <si>
    <t>WILLOW PARK CONVALESCENT HOME</t>
  </si>
  <si>
    <t>VILLA SPRINGFIELD REHABILITATION AND HEALTHCARE CE</t>
  </si>
  <si>
    <t>SKLD BRYAN ILLUMINATE HC BRYAN</t>
  </si>
  <si>
    <t>DANRIDGES BURGUNDI MANOR</t>
  </si>
  <si>
    <t>UNIVERSITY MANOR HEALTH &amp; REHA</t>
  </si>
  <si>
    <t>KENT HEALTHCARE AND REHABILITATION.</t>
  </si>
  <si>
    <t>MORROW MANOR NURSING CENTER</t>
  </si>
  <si>
    <t>VILLAGE AT ST EDWARD NRSG CARE</t>
  </si>
  <si>
    <t>OAK GROVE MANOR</t>
  </si>
  <si>
    <t>HENNIS CARE CENTRE OF DOVER</t>
  </si>
  <si>
    <t>COLUMBUS ALZHEIMER'S CARE CTR</t>
  </si>
  <si>
    <t>VALLEY VIEW HEALTH CAMPUS</t>
  </si>
  <si>
    <t>KENTON NURSING AND REHABILITATION CENTER</t>
  </si>
  <si>
    <t>AURORA MANOR SPECIAL CARE CENT</t>
  </si>
  <si>
    <t>RAE ANN SUBURBAN</t>
  </si>
  <si>
    <t>BATH MANOR SPECIAL CARE CENTRE</t>
  </si>
  <si>
    <t>HOLLY GLEN HEALTHCARE</t>
  </si>
  <si>
    <t>GREENBRIAR CENTER</t>
  </si>
  <si>
    <t>GREENBRIAR NURSING CENTER THE</t>
  </si>
  <si>
    <t>LAURIE ANN NURSING HOME</t>
  </si>
  <si>
    <t>BRIARWOOD THE</t>
  </si>
  <si>
    <t>THE MERRIMAN</t>
  </si>
  <si>
    <t>INDEPENDENCE HOUSE</t>
  </si>
  <si>
    <t>THE PINES HEALTHCARE CENTER</t>
  </si>
  <si>
    <t>MEMORIAL GABLES</t>
  </si>
  <si>
    <t>MAIN STREET CARE CENTER</t>
  </si>
  <si>
    <t>CRYSTAL CARE CENTER OF PORTSMOUTH</t>
  </si>
  <si>
    <t>JUDSON PARK</t>
  </si>
  <si>
    <t>HUDSON ELMS NURSING CENTER</t>
  </si>
  <si>
    <t>CRESTMONT NORTH NURSING HOME</t>
  </si>
  <si>
    <t>CARRIAGE INN OF DAYTON</t>
  </si>
  <si>
    <t>PINE RIDGE SKILLED NURSING AND REHAB</t>
  </si>
  <si>
    <t>CITYVIEW HEALTHCARE AND REHABILITATION</t>
  </si>
  <si>
    <t>SIGNATURE HEALTHCARE OF COSHOCTON</t>
  </si>
  <si>
    <t>SOLIVITA OF ECHO MANOR</t>
  </si>
  <si>
    <t>SPRINGMEADE HEALTHCENTER</t>
  </si>
  <si>
    <t>ST AUGUSTINE MANOR</t>
  </si>
  <si>
    <t>CONCORD CARE AND REHABILITATION CENTER</t>
  </si>
  <si>
    <t>TOLEDO HEALTHCARE</t>
  </si>
  <si>
    <t>ARLINGTON GOOD SAMARITAN CENTE</t>
  </si>
  <si>
    <t>LODGE CARE CENTER INC THE</t>
  </si>
  <si>
    <t>ALTERCARE COSHOCTON INC.</t>
  </si>
  <si>
    <t>LAFAYETTE POINTE NURSING &amp; REHAB CTR</t>
  </si>
  <si>
    <t>BURLINGTON HOUSE REHAB &amp; ALZHEIMER'S CARE CENTER</t>
  </si>
  <si>
    <t>BEREA CENTER</t>
  </si>
  <si>
    <t>MCV HEALTH CARE FACILITIES, INC</t>
  </si>
  <si>
    <t>FOX RUN MANOR</t>
  </si>
  <si>
    <t>NEW LEBANON REHABILITATION AND HEALTHCARE CENTER</t>
  </si>
  <si>
    <t>DIVINE REHABILITATION AND NURSING AT SYLVANIA</t>
  </si>
  <si>
    <t>OAK CREEK TERRACE INC</t>
  </si>
  <si>
    <t>VERSAILLES REHABILITATION AND HEALTH CARE CENTER</t>
  </si>
  <si>
    <t>SAINT JOSEPH CARE CENTER</t>
  </si>
  <si>
    <t>MONARCH MEADOWS NURSING AND REHABILITATION</t>
  </si>
  <si>
    <t>FRANCISCAN CARE CTR SYLVANIA</t>
  </si>
  <si>
    <t>WINCHESTER TERRACE</t>
  </si>
  <si>
    <t>OAKWOOD VILLAGE</t>
  </si>
  <si>
    <t>EMBASSY OF LEBANON</t>
  </si>
  <si>
    <t>SIENNA HILLS NURSING &amp; REHABILITATION</t>
  </si>
  <si>
    <t>AMHERST MANOR NURSING HOME</t>
  </si>
  <si>
    <t>NORMANDY MANOR OF ROCKY RIVER</t>
  </si>
  <si>
    <t>REGINA HEALTH CENTER</t>
  </si>
  <si>
    <t>COURT HOUSE MANOR</t>
  </si>
  <si>
    <t>CROWN POINTE CARE CENTER</t>
  </si>
  <si>
    <t>EDGEWOOD MANOR OF LUCASVILLE II</t>
  </si>
  <si>
    <t>BUCKEYE TERRACE REHABILITATION AND NURSING CENTER</t>
  </si>
  <si>
    <t>CRESTWOOD RIDGE SKILLED NURSING AND REHAB</t>
  </si>
  <si>
    <t>LIBERTY RETIREMENT COMMUNITY OF LIMA INC</t>
  </si>
  <si>
    <t>OHMAN FAMILY LIVING AT BRIAR</t>
  </si>
  <si>
    <t>EDGEWOOD MANOR OF WELLSTON</t>
  </si>
  <si>
    <t>AUTUMN AEGIS NURSING HOME</t>
  </si>
  <si>
    <t>EUCLID SUBACUTE CARE CENTER</t>
  </si>
  <si>
    <t>CRYSTAL CARE CENTER OF MANSFIE</t>
  </si>
  <si>
    <t>DIVERSICARE OF ST THERESA</t>
  </si>
  <si>
    <t>OHMAN FAMILY LIVING AT HOLLY</t>
  </si>
  <si>
    <t>CONCORD CARE CENTER OF CORTLAND</t>
  </si>
  <si>
    <t>ARLINGTON COURT NURSING &amp; REHABILITATION CENTER</t>
  </si>
  <si>
    <t>RIDGEWOOD MANOR</t>
  </si>
  <si>
    <t>OTTERBEIN ST MARYS RETIREMENT COMMUNITY</t>
  </si>
  <si>
    <t>PIKETON NURSING CENTER</t>
  </si>
  <si>
    <t>GENEVA SHORES NURSING AND REHAB</t>
  </si>
  <si>
    <t>GOOD SHEPHERD HOME</t>
  </si>
  <si>
    <t>ADMIRALÆS POINTE CARE CENTER</t>
  </si>
  <si>
    <t>ANCHOR LODGE NURSING HOME INC</t>
  </si>
  <si>
    <t>UNION CITY CARE CENTER</t>
  </si>
  <si>
    <t>CANFIELD HEALTHCARE CENTER</t>
  </si>
  <si>
    <t>BIRCHAVEN RETIREMENT VILLAGE</t>
  </si>
  <si>
    <t>QUAKER HEIGHTS NURSING HOME</t>
  </si>
  <si>
    <t>PARK HEALTH CENTER</t>
  </si>
  <si>
    <t>PROVIDENCE CARE CENTER</t>
  </si>
  <si>
    <t>CIRCLE OF CARE</t>
  </si>
  <si>
    <t>SCARLET OAKS NURSING AND REHABILITATION CENTER</t>
  </si>
  <si>
    <t>TRINITY COMMUNITY AT FAIRBORN</t>
  </si>
  <si>
    <t>FOREST HILLS CENTER</t>
  </si>
  <si>
    <t>GEM CITY HEALTHCARE AND REHABILITATION CENTER</t>
  </si>
  <si>
    <t>KINGSTON OF MIAMISBURG</t>
  </si>
  <si>
    <t>CALCUTTA HEALTH CARE CENTER</t>
  </si>
  <si>
    <t>WILLOW BROOK CHRISTIAN HOME</t>
  </si>
  <si>
    <t>NEW DAWN REHABILITATION AND HEALTHCARE CENTER</t>
  </si>
  <si>
    <t>ADDISON HEALTHCARE CENTER</t>
  </si>
  <si>
    <t>ALTERCARE OF LOUISVILLE CTR FOR REHAB &amp; NSG CARE</t>
  </si>
  <si>
    <t>LAURELS OF HILLSBORO</t>
  </si>
  <si>
    <t>COUNTRY LAWN CTR FOR REHAB</t>
  </si>
  <si>
    <t>OHIO LIVING SWAN CREEK</t>
  </si>
  <si>
    <t>PARKVUE HEALTH CARE CENTER</t>
  </si>
  <si>
    <t>HOLZER SENIOR CARE CENTER</t>
  </si>
  <si>
    <t>SYCAMORE GLEN HEALTH CARE</t>
  </si>
  <si>
    <t>HARMAR PLACE REHAB &amp; EXTENDED CARE</t>
  </si>
  <si>
    <t>CRESTLINE REHABILITATION AND NURSING CENTER</t>
  </si>
  <si>
    <t>CRYSTAL CARE CENTER OF FRANKLIN FURNACE</t>
  </si>
  <si>
    <t>KENSINGTON AT ANNA MARIA</t>
  </si>
  <si>
    <t>GRANDE POINTE HEALTHCARE COMMU</t>
  </si>
  <si>
    <t>THE PINNACLE REHABILITATION AND NURSING CENTER</t>
  </si>
  <si>
    <t>ALTERCARE OF MENTOR</t>
  </si>
  <si>
    <t>COUNTRY MEADOW REHABILITATION AND NURSING CENTER</t>
  </si>
  <si>
    <t>LEXINGTON COURT CARE CENTER</t>
  </si>
  <si>
    <t>WHISPERING HILLS REHABILITATION AND NURSING CENTER</t>
  </si>
  <si>
    <t>MENTOR WOODS SKILLED NURSING AND REHABILITATION</t>
  </si>
  <si>
    <t>MAIN STREET TERRACE CARE CENTER</t>
  </si>
  <si>
    <t>SHAKER GARDENS NURSING AND REHABILITATION CENTER</t>
  </si>
  <si>
    <t>MANOR AT PERRYSBURG</t>
  </si>
  <si>
    <t>TWIN TOWERS</t>
  </si>
  <si>
    <t>SYCAMORE RUN NURSING AND REHAB CTR</t>
  </si>
  <si>
    <t>MT HEALTHY CHRISTIAN HOME</t>
  </si>
  <si>
    <t>COUNTRY CLUB CENTER V, INC</t>
  </si>
  <si>
    <t>ALTERCARE OF HARTVILLE CTR FOR</t>
  </si>
  <si>
    <t>WOODSIDE VILLAGE CARE CENTER</t>
  </si>
  <si>
    <t>MILL MANOR CARE CENTER</t>
  </si>
  <si>
    <t>HILTY MEMORIAL HOME INC</t>
  </si>
  <si>
    <t>SIDNEY CARE CENTER</t>
  </si>
  <si>
    <t>CROSSROADS REHABILITATION &amp; NURSING</t>
  </si>
  <si>
    <t>GLENDORA HEALTH CARE CENTER</t>
  </si>
  <si>
    <t>BOWERSTON HILLS  NURSING &amp; REHABILITATION</t>
  </si>
  <si>
    <t>GREENFIELD SKILLED NURSING AND REHABILITATION</t>
  </si>
  <si>
    <t>SKLD POINT PLACE ILLUMINATE HC POINT PLACE</t>
  </si>
  <si>
    <t>HILLANDALE HEALTH CARE</t>
  </si>
  <si>
    <t>ADDISON HEIGHTS HEALTH AND REHABILITATION CENTER</t>
  </si>
  <si>
    <t>GARDENS OF PAULDING THE</t>
  </si>
  <si>
    <t>JENNINGS HALL</t>
  </si>
  <si>
    <t>RAE ANN GENEVA</t>
  </si>
  <si>
    <t>HANNA HOUSE SKILLED NURSING CE</t>
  </si>
  <si>
    <t>OTTERBEIN-CRIDERSVILLE</t>
  </si>
  <si>
    <t>OAKS AT NORTHPOINTE</t>
  </si>
  <si>
    <t>GABLES CARE CENTER INC</t>
  </si>
  <si>
    <t>BERKELEY SQUARE RETIREMENT CEN</t>
  </si>
  <si>
    <t>SOUTHERN HILLS HEALTH AND REHA</t>
  </si>
  <si>
    <t>ROCKY RIVER HEALTHCARE OF WESTPARK</t>
  </si>
  <si>
    <t>ARBORS AT SYLVANIA</t>
  </si>
  <si>
    <t>CAPRICE HEALTH CARE CENTER</t>
  </si>
  <si>
    <t>ORCHARD VILLA</t>
  </si>
  <si>
    <t>MT ALVERNA HOME INC</t>
  </si>
  <si>
    <t>THE MEADOWS AT OSBORN PARK</t>
  </si>
  <si>
    <t>SWANTON HEALTH CARE RETIREMENT</t>
  </si>
  <si>
    <t>AULTMAN TRANSITIONAL CARE CENTER</t>
  </si>
  <si>
    <t>EMBASSY OF VALLEY VIEW</t>
  </si>
  <si>
    <t>OHIO EASTERN STAR HLTH CARE CTR THE</t>
  </si>
  <si>
    <t>LAURELS OF MASSILLON, THE</t>
  </si>
  <si>
    <t>ELIZA JENNINGS HOME</t>
  </si>
  <si>
    <t>CHESTERWOOD VILLAGE</t>
  </si>
  <si>
    <t>VANCREST HEALTH CARE CENTER OF EATON</t>
  </si>
  <si>
    <t>LEGENDS CARE REHABILITATION AND NURSING CENTER</t>
  </si>
  <si>
    <t>VISTA CENTER, THE</t>
  </si>
  <si>
    <t>AUSTINBURG NSG AND  REHAB CTR</t>
  </si>
  <si>
    <t>AUTUMN YEARS NURSING CENTER</t>
  </si>
  <si>
    <t>BURTON HEALTH CARE CENTER</t>
  </si>
  <si>
    <t>PARK VILLAGE HEALTH CARE CENTER INC</t>
  </si>
  <si>
    <t>CONTINUING HEALTHCARE OF GAHANNA</t>
  </si>
  <si>
    <t>GLENWOOD CARE AND REHABILITATION</t>
  </si>
  <si>
    <t>SALEM WEST HEALTHCARE CENTER</t>
  </si>
  <si>
    <t>FULTON MANOR NURSING &amp; REHAB C</t>
  </si>
  <si>
    <t>CATHERINE'S CARE CENTER, INC</t>
  </si>
  <si>
    <t>SPRINGFIELD NURSING &amp; INDEPENDENT LIVING</t>
  </si>
  <si>
    <t>PROMEDICA SKILLED NURSING &amp; REHAB CENTERVILLE</t>
  </si>
  <si>
    <t>ELIZA BRYANT CENTER</t>
  </si>
  <si>
    <t>ST FRANCIS SENIOR MINISTRIES</t>
  </si>
  <si>
    <t>WELSH HOME THE</t>
  </si>
  <si>
    <t>SALEM NORTH HEALTHCARE CENTER</t>
  </si>
  <si>
    <t>FAIRFAX HEALTH CARE CENTER</t>
  </si>
  <si>
    <t>REST HAVEN NURSING HOME</t>
  </si>
  <si>
    <t>DAYVIEW CARE CENTER INC</t>
  </si>
  <si>
    <t>WOODLAND COUNTRY MANOR INC</t>
  </si>
  <si>
    <t>CRAWFORD MANOR HEALTHCARE CENTER</t>
  </si>
  <si>
    <t>FALLING WATER HEALTHCARE CENTER</t>
  </si>
  <si>
    <t>BROWN MEMORIAL HOME INC</t>
  </si>
  <si>
    <t>LIBERTY HEALTH CARE CENTER INC</t>
  </si>
  <si>
    <t>EMBASSY OF LYNDHURST</t>
  </si>
  <si>
    <t>SPRINGFIELD MASONIC COMMUNITY</t>
  </si>
  <si>
    <t>ELMS RETIREMENT VILLAGE INC</t>
  </si>
  <si>
    <t>CEDAR VILLAGE SENIOR LIVING</t>
  </si>
  <si>
    <t>CARECORE AT MARY SCOTT</t>
  </si>
  <si>
    <t>ACCORD CARE COMMUNITY ORRVILLE LLC</t>
  </si>
  <si>
    <t>OHMAN FAMILY LIVING AT BLOSSOM</t>
  </si>
  <si>
    <t>DIVINE REHABILITATION AND NURSING AT SHANE HILL</t>
  </si>
  <si>
    <t>WOODLANDS HEALTH AND REHAB CENTER</t>
  </si>
  <si>
    <t>ALTERCARE CAMBRIDGE INC.</t>
  </si>
  <si>
    <t>GILLETTE NURSING HOME</t>
  </si>
  <si>
    <t>RIVERSIDE LANDING NURSING AND REHABILITATION</t>
  </si>
  <si>
    <t>BELLEVUE CARE CENTER</t>
  </si>
  <si>
    <t>HARDIN HILLS HEALTH CENTER</t>
  </si>
  <si>
    <t>MOHUN HEALTH CARE CENTER</t>
  </si>
  <si>
    <t>MAPLE HILLS SKILLED NURSING &amp; REHABILITATION</t>
  </si>
  <si>
    <t>OAKHILL MANOR CARE CENTER</t>
  </si>
  <si>
    <t>MILL RUN CARE CENTER</t>
  </si>
  <si>
    <t>ADAMS COUNTY MANOR</t>
  </si>
  <si>
    <t>MENNONITE MEMORIAL HOME</t>
  </si>
  <si>
    <t>LAKERIDGE VILLA HEALTH CARE CENTER</t>
  </si>
  <si>
    <t>OTTERBEIN SUNSET HOUSE</t>
  </si>
  <si>
    <t>WILLIAMS CO HILLSIDE COUNTRY L</t>
  </si>
  <si>
    <t>ASTORIA PLACE OF CINCINNATI</t>
  </si>
  <si>
    <t>DAYSPRING OF MIAMI VALLEY HLTH CARE CENTER &amp; REHAB</t>
  </si>
  <si>
    <t>WEST VIEW HEALTHY LIVING</t>
  </si>
  <si>
    <t>TERRACE VIEW GARDENS</t>
  </si>
  <si>
    <t>NEW ALBANY CARE CENTER</t>
  </si>
  <si>
    <t>LINCOLN CRAWFORD CARE CENTER</t>
  </si>
  <si>
    <t>DUNBAR HEALTH &amp; REHAB CENTER</t>
  </si>
  <si>
    <t>THE PAVILION REHABILITATION AND NURSING CENTER</t>
  </si>
  <si>
    <t>BIRCHWOOD CARE CENTER</t>
  </si>
  <si>
    <t>BRETHREN CARE VILLAGE HEALTH CARE CENTER</t>
  </si>
  <si>
    <t>ANDERSON, THE</t>
  </si>
  <si>
    <t>BLOSSOM NURSING AND REHAB CENTER</t>
  </si>
  <si>
    <t>THE SANCTUARY AT TUTTLE CROSSING</t>
  </si>
  <si>
    <t>CRIDERSVILLE NURSING HOME</t>
  </si>
  <si>
    <t>CONTINUING HEALTHCARE AT BECKETT HOUSE</t>
  </si>
  <si>
    <t>CARECORE AT THE MEADOWS</t>
  </si>
  <si>
    <t>LIFE CARE CENTER OF ELYRIA</t>
  </si>
  <si>
    <t>CUMBERLAND POINTE CARE CENTER</t>
  </si>
  <si>
    <t>WIDOWS HOME OF DAYTON</t>
  </si>
  <si>
    <t>SOLON POINTE AT EMERALD RIDGE</t>
  </si>
  <si>
    <t>RIVERVIEW POINTE CARE CENTER</t>
  </si>
  <si>
    <t>GRAND RAPIDS CARE CENTER</t>
  </si>
  <si>
    <t>BUTLER COUNTY CARE FACILITY</t>
  </si>
  <si>
    <t>SEASONS NURSING AND REHAB</t>
  </si>
  <si>
    <t>ELIZABETH SCOTT COMMUNITY</t>
  </si>
  <si>
    <t>HILLSPRING HEALTH CARE &amp; REHAB</t>
  </si>
  <si>
    <t>HUMILITY HOUSE</t>
  </si>
  <si>
    <t>MINERVA ELDERCARE CENTER</t>
  </si>
  <si>
    <t>LUTHERAN HOME AT TOLEDO</t>
  </si>
  <si>
    <t>VANCREST OF DELPHOS</t>
  </si>
  <si>
    <t>BELMONT MANOR</t>
  </si>
  <si>
    <t>MAPLECREST NURSING AND HTA</t>
  </si>
  <si>
    <t>LUTHERAN VILLAGE AT WOLFCREEK</t>
  </si>
  <si>
    <t>BENNINGTON GLEN NURSING &amp; REHA</t>
  </si>
  <si>
    <t>BEEGHLY OAKS CENTER FOR REHABILITATION &amp; HEALING</t>
  </si>
  <si>
    <t>ALTERCARE NEWARK SOUTH INC.</t>
  </si>
  <si>
    <t>GARDENS AT ST HENRY THE</t>
  </si>
  <si>
    <t>GOLDEN YEARS NURSING CENTER</t>
  </si>
  <si>
    <t>COUNTRY LANE GARDENS REHAB &amp; NURSING CTR</t>
  </si>
  <si>
    <t>HENNIS CARE CENTRE OF BOLIVAR</t>
  </si>
  <si>
    <t>MAJESTIC CARE OF WHITEHALL</t>
  </si>
  <si>
    <t>CRYSTAL CARE OF COAL GROVE</t>
  </si>
  <si>
    <t>ORRVILLE POINTE</t>
  </si>
  <si>
    <t>BELLA TERRACE REHABILITATION AND NURSING CENTER</t>
  </si>
  <si>
    <t>RESIDENCE AT HUNTINGTON COURT</t>
  </si>
  <si>
    <t>WOODS EDGE REHAB AND NURSING</t>
  </si>
  <si>
    <t>CANTERBURY VILLA OF ALLIANCE</t>
  </si>
  <si>
    <t>LANFAIR CENTER FOR REHAB &amp; NSG CARE INC</t>
  </si>
  <si>
    <t>AUTUMN COURT</t>
  </si>
  <si>
    <t>AUBURN SKILLED NURSING AND REHAB</t>
  </si>
  <si>
    <t>HARMONY COURT REHAB AND NURSING</t>
  </si>
  <si>
    <t>SPRINGVIEW MANOR</t>
  </si>
  <si>
    <t>FALLS VILLAGE RETIREMENT COMMUNITY</t>
  </si>
  <si>
    <t>MOUNT NOTRE DAME HEALTH CENTER</t>
  </si>
  <si>
    <t>GARDENS AT CELINA</t>
  </si>
  <si>
    <t>SOLIVITA OF STRATFORD</t>
  </si>
  <si>
    <t>PARKSIDE VILLA</t>
  </si>
  <si>
    <t>COUNTRY POINTE</t>
  </si>
  <si>
    <t>ROSELAWN GARDENS NURSING &amp; REHABILITATION</t>
  </si>
  <si>
    <t>WESTOVER RETIREMENT COMMUNITY</t>
  </si>
  <si>
    <t>MORRIS NURSING HOME</t>
  </si>
  <si>
    <t>COLONIAL NURSING CENTER OF ROCKFORD</t>
  </si>
  <si>
    <t>FAIR HAVEN SHELBY COUNTY</t>
  </si>
  <si>
    <t>GOOD SHEPHERD VILLAGE</t>
  </si>
  <si>
    <t>WADSWORTH POINTE</t>
  </si>
  <si>
    <t>NORWOOD TOWERS POST-ACUTE</t>
  </si>
  <si>
    <t>CRYSTAL CARE CENTER OF ASHLAND</t>
  </si>
  <si>
    <t>WESTERN RESERVE MASONIC COMM</t>
  </si>
  <si>
    <t>STEUBENVILLE COUNTRY CLUB MANOR</t>
  </si>
  <si>
    <t>SUNSET VILLAGE</t>
  </si>
  <si>
    <t>CONTINUING HEALTHCARE AT WILLOW HAVEN</t>
  </si>
  <si>
    <t>FOREST GLEN HEALTH CAMPUS</t>
  </si>
  <si>
    <t>CHERITH CARE CENTER AT WILLOW BROOK</t>
  </si>
  <si>
    <t>SUNNYSLOPE NURSING HOME</t>
  </si>
  <si>
    <t>KIMES NURSING &amp; REHAB CTR</t>
  </si>
  <si>
    <t>HOME AT HEARTHSTONE, THE</t>
  </si>
  <si>
    <t>MEADOWS OF LEIPSIC</t>
  </si>
  <si>
    <t>AMBERWOOD MANOR</t>
  </si>
  <si>
    <t>OAK POINTE NURSING &amp; REHABILITATION</t>
  </si>
  <si>
    <t>VANCREST HEALTH CARE CTR OF HO</t>
  </si>
  <si>
    <t>PARKVIEW NORTHWEST HEALTHCARE CENTER</t>
  </si>
  <si>
    <t>SHEPHERD OF THE VALLEY HOWLAND</t>
  </si>
  <si>
    <t>SCIOTO COMMUNITY</t>
  </si>
  <si>
    <t>CLAYMONT NURSING &amp; REHABILITATION CENTER</t>
  </si>
  <si>
    <t>ASTORIA PLACE OF BARNESVILLE</t>
  </si>
  <si>
    <t>GRACE BRETHREN VILLAGE</t>
  </si>
  <si>
    <t>BREWSTER CONVALESCENT CENTER</t>
  </si>
  <si>
    <t>ENNISCOURT NURSING CARE</t>
  </si>
  <si>
    <t>ALTERCARE OF MAYFIELD VILLAGE, INC</t>
  </si>
  <si>
    <t>WALNUT HILLS NURSING HOME</t>
  </si>
  <si>
    <t>WYANDOT COUNTY SKILLED NURSING AND REHABILITATION</t>
  </si>
  <si>
    <t>EAGLE POINTE SKILLED NURSING &amp; REHAB</t>
  </si>
  <si>
    <t>JACKSON RIDGE REHABILITATION AND CARE CENTER</t>
  </si>
  <si>
    <t>O'NEILL HEALTHCARE NORTH OLMSTED</t>
  </si>
  <si>
    <t>ASTORIA PLACE OF CAMBRIDGE</t>
  </si>
  <si>
    <t>THE LAURELS OF CHAGRIN FALLS</t>
  </si>
  <si>
    <t>NORTHFIELD VILLAGE RETIREMENT COMMUNITY</t>
  </si>
  <si>
    <t>BEL AIR CARE CENTER</t>
  </si>
  <si>
    <t>ROSARY CARE CENTER</t>
  </si>
  <si>
    <t>ST LUKE LUTHERAN COMMUNITY-PORTAGE LAKES</t>
  </si>
  <si>
    <t>WINDSOR HOUSE AT CHAMPION</t>
  </si>
  <si>
    <t>KNOLLS OF OXFORD</t>
  </si>
  <si>
    <t>AMHERST MEADOWS</t>
  </si>
  <si>
    <t>CONTINUING HEALTHCARE OF SHADYSIDE</t>
  </si>
  <si>
    <t>CONTINUING HEALTHCARE AT CEDAR HILL</t>
  </si>
  <si>
    <t>SUNRISE NURSING HEALTHCARE LLC</t>
  </si>
  <si>
    <t>CONCORDIA AT SUMNER</t>
  </si>
  <si>
    <t>FAIRLAWN HAVEN</t>
  </si>
  <si>
    <t>ASTORIA HEALTH &amp; REHAB CENTER</t>
  </si>
  <si>
    <t>SPRENGER HEALTH CARE OF MASSILLON SNF</t>
  </si>
  <si>
    <t>CEDARS OF LEBANON CARE CENTER</t>
  </si>
  <si>
    <t>LIMA CONVALESCENT HOME</t>
  </si>
  <si>
    <t>ALTERCARE OF NOBLES POND, INC</t>
  </si>
  <si>
    <t>CENTERBURG POINTE</t>
  </si>
  <si>
    <t>CANTON CHRISTIAN HOME</t>
  </si>
  <si>
    <t>HERITAGESPRING HEALTHCARE CENTER OF WEST CHESTER</t>
  </si>
  <si>
    <t>SHILOH SPRINGS CARE CENTER INC</t>
  </si>
  <si>
    <t>HIGHBANKS CARE CENTER</t>
  </si>
  <si>
    <t>PROMEDICA SKILLED NURSING &amp; REHAB MARION</t>
  </si>
  <si>
    <t>KINGSTON CARE CENTER OF SYLVANIA</t>
  </si>
  <si>
    <t>VALLEY OAKS CARE CENTER</t>
  </si>
  <si>
    <t>ALGART HEALTH CARE</t>
  </si>
  <si>
    <t>ORCHARDS OF EAST LIVERPOOL, THE</t>
  </si>
  <si>
    <t>OHIO LIVING SARAH MOORE</t>
  </si>
  <si>
    <t>THE GARDENS OF ST. FRANCIS</t>
  </si>
  <si>
    <t>SCIOTO POINTE</t>
  </si>
  <si>
    <t>KENDAL AT GRANVILLE</t>
  </si>
  <si>
    <t>ARCHBISHOP LEIBOLD HOME</t>
  </si>
  <si>
    <t>PROMEDICA GOERLICH MEMORY CARE CENTER (SYLVANIA)</t>
  </si>
  <si>
    <t>TWIN LAKES</t>
  </si>
  <si>
    <t>SHAWNEESPRING HEALTH CARE CENTER</t>
  </si>
  <si>
    <t>WAYSIDE FARM INC</t>
  </si>
  <si>
    <t>OHIO VETERANS HOME</t>
  </si>
  <si>
    <t>GENEVA CENTER FOR REHABILITATION AND NURSING</t>
  </si>
  <si>
    <t>GLENDALE PLACE CARE CENTER</t>
  </si>
  <si>
    <t>DIVINE REHABILITATION AND NURSING AT TOLEDO</t>
  </si>
  <si>
    <t>HAMPTON WOODS NURSING CENTER, INC</t>
  </si>
  <si>
    <t>SIENNA SKILLED NURSING &amp; REHABILITATION</t>
  </si>
  <si>
    <t>HOME AT TAYLOR'S POINTE</t>
  </si>
  <si>
    <t>SCENIC POINTE NURSING AND REHAB CTR</t>
  </si>
  <si>
    <t>BETHANY NURSING HOME, INC</t>
  </si>
  <si>
    <t>NATIONAL CHURCH RESIDENCES CHILLICOTHE</t>
  </si>
  <si>
    <t>OHIO LIVING LAKE VISTA</t>
  </si>
  <si>
    <t>HARDING POINTE</t>
  </si>
  <si>
    <t>WAYNE COUNTY CARE CENTER</t>
  </si>
  <si>
    <t>ST MARY OF THE WOODS</t>
  </si>
  <si>
    <t>PROMEDICA SKILLED NURSING &amp; REHABILITATION PARMA</t>
  </si>
  <si>
    <t>MANOR OF GRANDE VILLAGE</t>
  </si>
  <si>
    <t>VERANDA GARDENS &amp; ASSISTED LIVING</t>
  </si>
  <si>
    <t>VENETIAN GARDENS</t>
  </si>
  <si>
    <t>GARDENS OF MCGREGOR AND AMASA STONE</t>
  </si>
  <si>
    <t>OHIO VETERANS HOME - GEORGETOWN</t>
  </si>
  <si>
    <t>EMERALD POINTE HEALTH AND REHAB CTR</t>
  </si>
  <si>
    <t>TUSCANY GARDENS</t>
  </si>
  <si>
    <t>AVALON BY OTTERBEIN AT PERRYSBURG</t>
  </si>
  <si>
    <t>SINGLETON HEALTH CARE CENTER</t>
  </si>
  <si>
    <t>OTTERBEIN NORTH SHORE</t>
  </si>
  <si>
    <t>REGENCY CARE OF LARCHWOOD</t>
  </si>
  <si>
    <t>VINEYARDS AT CONCORD, THE</t>
  </si>
  <si>
    <t>OTTERBEIN MONCLOVA</t>
  </si>
  <si>
    <t>HUNTINGTON WOODS CARE &amp; REHAB CENTER</t>
  </si>
  <si>
    <t>LAURELS OF STEUBENVILLE THE</t>
  </si>
  <si>
    <t>TRIPLE CREEK RETIREMENT COMMUNITY</t>
  </si>
  <si>
    <t>WILLOWS AT BELLEVUE</t>
  </si>
  <si>
    <t>PINE GROVE HEALTHCARE CENTER</t>
  </si>
  <si>
    <t>ALTERCARE OF CANAL WINCHESTER POST-ACUTE RC</t>
  </si>
  <si>
    <t>OTTERBEIN SPRINGBORO</t>
  </si>
  <si>
    <t>ALTERCARE THORNVILLE INC.</t>
  </si>
  <si>
    <t>MILL CREEK NURSING &amp; REHABILITATION</t>
  </si>
  <si>
    <t>KEYSTONE POINTE HEALTH AND REHABILITATION</t>
  </si>
  <si>
    <t>WESTLAKE VILLAGE CARE CENTER</t>
  </si>
  <si>
    <t>TRUEMAN POINTE CARE CENTER</t>
  </si>
  <si>
    <t>MASTERNICK MEMORIAL HEALTH CARE CENTER</t>
  </si>
  <si>
    <t>OTTERBEIN MIDDLETOWN</t>
  </si>
  <si>
    <t>RICHMOND HEIGHTS PLACE-A CONTINUUM OF CARE COMMUNI</t>
  </si>
  <si>
    <t>COVINGTON SKILLED NURSING &amp; REHAB CENTER</t>
  </si>
  <si>
    <t>REHAB PAVILION AT THE WEILS</t>
  </si>
  <si>
    <t>INDIANSPRING OF OAKLEY</t>
  </si>
  <si>
    <t>CONCORD HEALTH &amp; REHAB CTR</t>
  </si>
  <si>
    <t>SAYBROOK LANDING</t>
  </si>
  <si>
    <t>CYPRESS POINTE HEALTH CAMPUS</t>
  </si>
  <si>
    <t>CANTERBURY OF TWINSBURG</t>
  </si>
  <si>
    <t>DEUPREE COTTAGES</t>
  </si>
  <si>
    <t>DARBY GLENN NURSING AND REHABILITATION CENTER</t>
  </si>
  <si>
    <t>STONESPRING OF VANDALIA</t>
  </si>
  <si>
    <t>FOREST HILLS HEALTHCARE CENTER.</t>
  </si>
  <si>
    <t>NORTH PARK CARE CENTER</t>
  </si>
  <si>
    <t>ASTORIA SKILLED NURSING AND REHABILITATION</t>
  </si>
  <si>
    <t>OTTERBEIN AT MAINEVILLE</t>
  </si>
  <si>
    <t>AVENUE CARE AND REHABILITATION CENTER, THE</t>
  </si>
  <si>
    <t>OAKS OF BRECKSVILLE</t>
  </si>
  <si>
    <t>LAURELS OF ATHENS, THE</t>
  </si>
  <si>
    <t>CONTINUING HEALTHCARE AT STERLING SUITES</t>
  </si>
  <si>
    <t>COVENANT VILLAGE OF GREEN TOWNSHIP</t>
  </si>
  <si>
    <t>BEAVERCREEK HEALTH AND REHAB</t>
  </si>
  <si>
    <t>WILLOW RIDGE OF MENNONITE HOME COMMUNITIES OF OHIO</t>
  </si>
  <si>
    <t>BATH CREEK ESTATES</t>
  </si>
  <si>
    <t>HERITAGE OF HUDSON</t>
  </si>
  <si>
    <t>WOOSTER COMMUNITY HOSPITAL SNF</t>
  </si>
  <si>
    <t>LAKES OF MONCLOVA HEALTH CAMPUS THE</t>
  </si>
  <si>
    <t>AVENUE AT MEDINA</t>
  </si>
  <si>
    <t>ATLANTES THE</t>
  </si>
  <si>
    <t>KINGSTON REHABILITATION OF PERRYSBURG</t>
  </si>
  <si>
    <t>ST CLARE COMMONS</t>
  </si>
  <si>
    <t>ROBERT A  BARNES CENTER</t>
  </si>
  <si>
    <t>MOUNT VERNON HEALTH AND REHABILITATION CENTER</t>
  </si>
  <si>
    <t>OAKS AT BETHESDA THE</t>
  </si>
  <si>
    <t>OHIO LIVING CAPE MAY</t>
  </si>
  <si>
    <t>VILLA VISTA ROYALE LLC</t>
  </si>
  <si>
    <t>FOUR SEASONS OF WASHINGTON NURSING AND REHAB</t>
  </si>
  <si>
    <t>PROMEDICA SKILLED NURSING &amp; REHAB DUBLIN</t>
  </si>
  <si>
    <t>PROMEDICA SKILLED NURSING &amp; REHAB TWINSBURG</t>
  </si>
  <si>
    <t>FLORENTINE GARDENS</t>
  </si>
  <si>
    <t>ELMWOOD ASSISTED LIVING &amp; SKILLED NURSING OF FREMO</t>
  </si>
  <si>
    <t>MEADOWS OF OTTAWA THE</t>
  </si>
  <si>
    <t>OTTERBEIN NEW ALBANY</t>
  </si>
  <si>
    <t>GREEN VILLAGE SKILLED NURSING &amp; REHABILITATION LTD</t>
  </si>
  <si>
    <t>WOODS ON FRENCH CREEK NURSING &amp; REHAB CENTER THE</t>
  </si>
  <si>
    <t>LIBERTY NURSING CENTER OF COLERAIN INC</t>
  </si>
  <si>
    <t>O'NEILL HEALTHCARE FAIRVIEW PARK</t>
  </si>
  <si>
    <t>ALTERCARE ZANESVILLE INC.</t>
  </si>
  <si>
    <t>OTTERBEIN GAHANNA</t>
  </si>
  <si>
    <t>AVENUE AT AURORA</t>
  </si>
  <si>
    <t>SANCTUARY POINTE NURSING &amp; REHABILITATION CENTER</t>
  </si>
  <si>
    <t>MAPLEVIEW COUNTRY VILLA</t>
  </si>
  <si>
    <t>ALTERCARE TRANSITIONAL CARE OF THE WESTERN RESERVE</t>
  </si>
  <si>
    <t>GRAND THE</t>
  </si>
  <si>
    <t>PROMEDICA SKILLED NURSING &amp; REHAB SYLVANIA</t>
  </si>
  <si>
    <t>ARLINGTON POINTE</t>
  </si>
  <si>
    <t>TIFFIN REHABILITATION CENTER</t>
  </si>
  <si>
    <t>OTTERBEIN UNION TOWNSHIP</t>
  </si>
  <si>
    <t>HIGHLAND POINTE HEALTH &amp; REHAB CENTER</t>
  </si>
  <si>
    <t>SEVEN HILLS HEALTH &amp; REHAB CENTER</t>
  </si>
  <si>
    <t>CENTER FOR REHABILITATION AT HAMPTON WOODS THE</t>
  </si>
  <si>
    <t>BELPRE LANDING NURSING AND REHABILITATION</t>
  </si>
  <si>
    <t>VANCREST OF ADA</t>
  </si>
  <si>
    <t>OTTERBEIN LOVELAND</t>
  </si>
  <si>
    <t>MEADOW GROVE TRANSITIONAL CARE</t>
  </si>
  <si>
    <t>CONCORD VILLAGE SKILLED NURSING &amp; REHABILITATION</t>
  </si>
  <si>
    <t>MONROE COUNTY CARE CENTER</t>
  </si>
  <si>
    <t>PARK VILLAGE HC NP LLC</t>
  </si>
  <si>
    <t>JAMESTOWNE REHABILITATION</t>
  </si>
  <si>
    <t>LAKES OF SYLVANIA, THE</t>
  </si>
  <si>
    <t>SHEPHERD OF THE VALLEY POLAND</t>
  </si>
  <si>
    <t>AVENUE AT MACEDONIA</t>
  </si>
  <si>
    <t>MENTOR RIDGE HEALTH AND REHABILITATION</t>
  </si>
  <si>
    <t>WINDSOR MEDICAL CENTER INC</t>
  </si>
  <si>
    <t>THE LAURELS OF GAHANNA</t>
  </si>
  <si>
    <t>LANDERBROOK TRANSITIONAL CARE</t>
  </si>
  <si>
    <t>BRUNSWICK POINTE TRANSITIONAL CARE</t>
  </si>
  <si>
    <t>CANFIELD ACRES LLC DBA WINDSOR HOUSE AT CANFIELD</t>
  </si>
  <si>
    <t>WOODED GLEN</t>
  </si>
  <si>
    <t>CANAL WINCHESTER CARE CENTER</t>
  </si>
  <si>
    <t>AVENUE AT WOOSTER</t>
  </si>
  <si>
    <t>SPRINGS OF LIMA THE</t>
  </si>
  <si>
    <t>GLEN THE</t>
  </si>
  <si>
    <t>AUSTIN TRACE HEALTH AND REHABILITATION</t>
  </si>
  <si>
    <t>FOUNTAINS TRANSITIONAL CARE CENTER</t>
  </si>
  <si>
    <t>VANCREST OF PAYNE</t>
  </si>
  <si>
    <t>SIENA GARDENS REHABILITATION &amp; TRANSITIONAL CARE</t>
  </si>
  <si>
    <t>WESLEY WOODS AT NEW ALBANY</t>
  </si>
  <si>
    <t>AVENUE AT BROADVIEW HEIGHTS</t>
  </si>
  <si>
    <t>CAPRI GARDENS</t>
  </si>
  <si>
    <t>THE WILLOWS AT TIFFIN</t>
  </si>
  <si>
    <t>VIOLET SPRINGS HEALTH CAMPUS</t>
  </si>
  <si>
    <t>SMITHS MILL HEALTH CAMPUS</t>
  </si>
  <si>
    <t>AVENUE AT NORTH RIDGEVILLE</t>
  </si>
  <si>
    <t>WATERVIEW POINTE NURSING &amp; REHABILITATION</t>
  </si>
  <si>
    <t>TIMBERLAND RIDGE NURSING &amp; REHABILITATION</t>
  </si>
  <si>
    <t>TAYLOR SPRINGS HEALTH CAMPUS</t>
  </si>
  <si>
    <t>LAURELS OF WEST COLUMBUS, THE</t>
  </si>
  <si>
    <t>GATEWAY SPRINGS HEALTH CAMPUS</t>
  </si>
  <si>
    <t>HARRISON TRAIL HEALTH CAMPUS</t>
  </si>
  <si>
    <t>JOHNSTOWN POINTE NURSING &amp; REHABILITATION CENTER</t>
  </si>
  <si>
    <t>BRIARFIELD PLACE</t>
  </si>
  <si>
    <t>ROCKLAND RIDGE NURSING &amp; REHABILITATION CENTER</t>
  </si>
  <si>
    <t>TALLMADGE HEALTH &amp; REHAB CENTER</t>
  </si>
  <si>
    <t>AVENUE AT LYNDHURST</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</si>
  <si>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</si>
  <si>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</si>
  <si>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</si>
  <si>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</si>
  <si>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</si>
  <si>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</si>
  <si>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</si>
  <si>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</si>
  <si>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</si>
  <si>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</si>
  <si>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</si>
  <si>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</si>
  <si>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</si>
  <si>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</si>
  <si>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</si>
  <si>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</si>
  <si>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</si>
  <si>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</si>
  <si>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</si>
  <si>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</si>
  <si>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</si>
  <si>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</si>
  <si>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</si>
  <si>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</si>
  <si>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</si>
  <si>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</si>
  <si>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</si>
  <si>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</si>
  <si>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</si>
  <si>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</si>
  <si>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</si>
  <si>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</si>
  <si>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</si>
  <si>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</si>
  <si>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</si>
  <si>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</si>
  <si>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</si>
  <si>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</si>
  <si>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</si>
  <si>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</si>
  <si>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</si>
  <si>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</si>
  <si>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</si>
  <si>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</si>
  <si>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</si>
  <si>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</si>
  <si>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</si>
  <si>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</si>
  <si>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</si>
  <si>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</si>
  <si>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</si>
  <si>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Franklin</t>
  </si>
  <si>
    <t>Jefferson</t>
  </si>
  <si>
    <t>Montgomery</t>
  </si>
  <si>
    <t>Morgan</t>
  </si>
  <si>
    <t>Perry</t>
  </si>
  <si>
    <t>Madison</t>
  </si>
  <si>
    <t>Washington</t>
  </si>
  <si>
    <t>Lawrence</t>
  </si>
  <si>
    <t>Shelby</t>
  </si>
  <si>
    <t>Marion</t>
  </si>
  <si>
    <t>Fayette</t>
  </si>
  <si>
    <t>Butler</t>
  </si>
  <si>
    <t>Jackson</t>
  </si>
  <si>
    <t>Pike</t>
  </si>
  <si>
    <t>Monroe</t>
  </si>
  <si>
    <t>Henry</t>
  </si>
  <si>
    <t>Crawford</t>
  </si>
  <si>
    <t>Greene</t>
  </si>
  <si>
    <t>Union</t>
  </si>
  <si>
    <t>Clark</t>
  </si>
  <si>
    <t>Carroll</t>
  </si>
  <si>
    <t>Fulton</t>
  </si>
  <si>
    <t>Logan</t>
  </si>
  <si>
    <t>Lake</t>
  </si>
  <si>
    <t>Adams</t>
  </si>
  <si>
    <t>Fairfield</t>
  </si>
  <si>
    <t>Holmes</t>
  </si>
  <si>
    <t>Putnam</t>
  </si>
  <si>
    <t>Hamilton</t>
  </si>
  <si>
    <t>Paulding</t>
  </si>
  <si>
    <t>Warren</t>
  </si>
  <si>
    <t>Hancock</t>
  </si>
  <si>
    <t>Wayne</t>
  </si>
  <si>
    <t>Knox</t>
  </si>
  <si>
    <t>Richland</t>
  </si>
  <si>
    <t>Champaign</t>
  </si>
  <si>
    <t>Clinton</t>
  </si>
  <si>
    <t>Stark</t>
  </si>
  <si>
    <t>Hardin</t>
  </si>
  <si>
    <t>Brown</t>
  </si>
  <si>
    <t>Mercer</t>
  </si>
  <si>
    <t>Delaware</t>
  </si>
  <si>
    <t>Miami</t>
  </si>
  <si>
    <t>Allen</t>
  </si>
  <si>
    <t>Noble</t>
  </si>
  <si>
    <t>Harrison</t>
  </si>
  <si>
    <t>Lucas</t>
  </si>
  <si>
    <t>Ottawa</t>
  </si>
  <si>
    <t>Huron</t>
  </si>
  <si>
    <t>Erie</t>
  </si>
  <si>
    <t>Seneca</t>
  </si>
  <si>
    <t>Williams</t>
  </si>
  <si>
    <t>Cuyahoga</t>
  </si>
  <si>
    <t>Darke</t>
  </si>
  <si>
    <t>Summit</t>
  </si>
  <si>
    <t>Portage</t>
  </si>
  <si>
    <t>Medina</t>
  </si>
  <si>
    <t>Ashland</t>
  </si>
  <si>
    <t>Sandusky</t>
  </si>
  <si>
    <t>Mahoning</t>
  </si>
  <si>
    <t>Tuscarawas</t>
  </si>
  <si>
    <t>Lorain</t>
  </si>
  <si>
    <t>Highland</t>
  </si>
  <si>
    <t>Auglaize</t>
  </si>
  <si>
    <t>Van Wert</t>
  </si>
  <si>
    <t>Ashtabula</t>
  </si>
  <si>
    <t>Pickaway</t>
  </si>
  <si>
    <t>Trumbull</t>
  </si>
  <si>
    <t>Scioto</t>
  </si>
  <si>
    <t>Wood</t>
  </si>
  <si>
    <t>Gallia</t>
  </si>
  <si>
    <t>Defiance</t>
  </si>
  <si>
    <t>Vinton</t>
  </si>
  <si>
    <t>Muskingum</t>
  </si>
  <si>
    <t>Hocking</t>
  </si>
  <si>
    <t>Licking</t>
  </si>
  <si>
    <t>Clermont</t>
  </si>
  <si>
    <t>Meigs</t>
  </si>
  <si>
    <t>Wyandot</t>
  </si>
  <si>
    <t>Preble</t>
  </si>
  <si>
    <t>Belmont</t>
  </si>
  <si>
    <t>Ross</t>
  </si>
  <si>
    <t>Athens</t>
  </si>
  <si>
    <t>Geauga</t>
  </si>
  <si>
    <t>Columbiana</t>
  </si>
  <si>
    <t>Guernsey</t>
  </si>
  <si>
    <t>Morrow</t>
  </si>
  <si>
    <t>Coshocton</t>
  </si>
  <si>
    <t>ATHENS</t>
  </si>
  <si>
    <t>MARION</t>
  </si>
  <si>
    <t>ASHLAND</t>
  </si>
  <si>
    <t>OXFORD</t>
  </si>
  <si>
    <t>GENEVA</t>
  </si>
  <si>
    <t>HAMILTON</t>
  </si>
  <si>
    <t>JACKSON</t>
  </si>
  <si>
    <t>GREENVILLE</t>
  </si>
  <si>
    <t>TROY</t>
  </si>
  <si>
    <t>MADISON</t>
  </si>
  <si>
    <t>COLUMBIANA</t>
  </si>
  <si>
    <t>HARRISON</t>
  </si>
  <si>
    <t>WARREN</t>
  </si>
  <si>
    <t>SALEM</t>
  </si>
  <si>
    <t>LAKESIDE</t>
  </si>
  <si>
    <t>FAIRFIELD</t>
  </si>
  <si>
    <t>CONCORD</t>
  </si>
  <si>
    <t>FREMONT</t>
  </si>
  <si>
    <t>NORWALK</t>
  </si>
  <si>
    <t>LANCASTER</t>
  </si>
  <si>
    <t>FOWLER</t>
  </si>
  <si>
    <t>WALNUT CREEK</t>
  </si>
  <si>
    <t>MARYSVILLE</t>
  </si>
  <si>
    <t>UNION CITY</t>
  </si>
  <si>
    <t>AURORA</t>
  </si>
  <si>
    <t>ENGLEWOOD</t>
  </si>
  <si>
    <t>LAKEWOOD</t>
  </si>
  <si>
    <t>LOVELAND</t>
  </si>
  <si>
    <t>AKRON</t>
  </si>
  <si>
    <t>LOUISVILLE</t>
  </si>
  <si>
    <t>SPRINGFIELD</t>
  </si>
  <si>
    <t>MILFORD</t>
  </si>
  <si>
    <t>MIDDLETOWN</t>
  </si>
  <si>
    <t>NEW LONDON</t>
  </si>
  <si>
    <t>HAMDEN</t>
  </si>
  <si>
    <t>AVON</t>
  </si>
  <si>
    <t>BRIDGEPORT</t>
  </si>
  <si>
    <t>BETHEL</t>
  </si>
  <si>
    <t>MANSFIELD</t>
  </si>
  <si>
    <t>WILMINGTON</t>
  </si>
  <si>
    <t>DOVER</t>
  </si>
  <si>
    <t>NEWARK</t>
  </si>
  <si>
    <t>GEORGETOWN</t>
  </si>
  <si>
    <t>SEBRING</t>
  </si>
  <si>
    <t>HUDSON</t>
  </si>
  <si>
    <t>HILLIARD</t>
  </si>
  <si>
    <t>WELLINGTON</t>
  </si>
  <si>
    <t>MONROE</t>
  </si>
  <si>
    <t>COLUMBUS</t>
  </si>
  <si>
    <t>MARIETTA</t>
  </si>
  <si>
    <t>LAGRANGE</t>
  </si>
  <si>
    <t>BAINBRIDGE</t>
  </si>
  <si>
    <t>DALTON</t>
  </si>
  <si>
    <t>DUBLIN</t>
  </si>
  <si>
    <t>CARROLLTON</t>
  </si>
  <si>
    <t>COVINGTON</t>
  </si>
  <si>
    <t>WOODSTOCK</t>
  </si>
  <si>
    <t>BARNESVILLE</t>
  </si>
  <si>
    <t>CANTON</t>
  </si>
  <si>
    <t>BRUNSWICK</t>
  </si>
  <si>
    <t>SYLVANIA</t>
  </si>
  <si>
    <t>CLEVELAND</t>
  </si>
  <si>
    <t>WEST UNION</t>
  </si>
  <si>
    <t>DAYTON</t>
  </si>
  <si>
    <t>LOGAN</t>
  </si>
  <si>
    <t>CENTERVILLE</t>
  </si>
  <si>
    <t>CARROLL</t>
  </si>
  <si>
    <t>JEFFERSON</t>
  </si>
  <si>
    <t>MOUNT VERNON</t>
  </si>
  <si>
    <t>BELLEVUE</t>
  </si>
  <si>
    <t>WEST LIBERTY</t>
  </si>
  <si>
    <t>WAVERLY</t>
  </si>
  <si>
    <t>TOLEDO</t>
  </si>
  <si>
    <t>SIDNEY</t>
  </si>
  <si>
    <t>SOLON</t>
  </si>
  <si>
    <t>WILLIAMSBURG</t>
  </si>
  <si>
    <t>MARENGO</t>
  </si>
  <si>
    <t>LISBON</t>
  </si>
  <si>
    <t>CALDWELL</t>
  </si>
  <si>
    <t>MONTPELIER</t>
  </si>
  <si>
    <t>CHILLICOTHE</t>
  </si>
  <si>
    <t>ROCKFORD</t>
  </si>
  <si>
    <t>NILES</t>
  </si>
  <si>
    <t>URBANA</t>
  </si>
  <si>
    <t>BATAVIA</t>
  </si>
  <si>
    <t>OTTAWA</t>
  </si>
  <si>
    <t>OREGON</t>
  </si>
  <si>
    <t>HILLSBORO</t>
  </si>
  <si>
    <t>VANDALIA</t>
  </si>
  <si>
    <t>LEBANON</t>
  </si>
  <si>
    <t>FRANKFORT</t>
  </si>
  <si>
    <t>NEW ALBANY</t>
  </si>
  <si>
    <t>GREENFIELD</t>
  </si>
  <si>
    <t>FRANKLIN</t>
  </si>
  <si>
    <t>WEST LAFAYETTE</t>
  </si>
  <si>
    <t>BROOKVILLE</t>
  </si>
  <si>
    <t>NEW CARLISLE</t>
  </si>
  <si>
    <t>BLUFFTON</t>
  </si>
  <si>
    <t>VERSAILLES</t>
  </si>
  <si>
    <t>ANDOVER</t>
  </si>
  <si>
    <t>OBERLIN</t>
  </si>
  <si>
    <t>CLYDE</t>
  </si>
  <si>
    <t>ST MARYS</t>
  </si>
  <si>
    <t>COLDWATER</t>
  </si>
  <si>
    <t>LONDON</t>
  </si>
  <si>
    <t>BOWLING GREEN</t>
  </si>
  <si>
    <t>LEXINGTON</t>
  </si>
  <si>
    <t>BEREA</t>
  </si>
  <si>
    <t>SOMERSET</t>
  </si>
  <si>
    <t>CADIZ</t>
  </si>
  <si>
    <t>JAMESTOWN</t>
  </si>
  <si>
    <t>BEVERLY</t>
  </si>
  <si>
    <t>NORWOOD</t>
  </si>
  <si>
    <t>CAMBRIDGE</t>
  </si>
  <si>
    <t>AMHERST</t>
  </si>
  <si>
    <t>ARLINGTON</t>
  </si>
  <si>
    <t>BREWSTER</t>
  </si>
  <si>
    <t>WATERVILLE</t>
  </si>
  <si>
    <t>BELLAIRE</t>
  </si>
  <si>
    <t>GRAND RAPIDS</t>
  </si>
  <si>
    <t>LAKEVIEW</t>
  </si>
  <si>
    <t>SANDUSKY</t>
  </si>
  <si>
    <t>WHITEHALL</t>
  </si>
  <si>
    <t>HOLLAND</t>
  </si>
  <si>
    <t>NORTHFIELD</t>
  </si>
  <si>
    <t>WORTHINGTON</t>
  </si>
  <si>
    <t>ADA</t>
  </si>
  <si>
    <t>EDGERTON</t>
  </si>
  <si>
    <t>WAYNESVILLE</t>
  </si>
  <si>
    <t>WILLARD</t>
  </si>
  <si>
    <t>BOLIVAR</t>
  </si>
  <si>
    <t>HARTVILLE</t>
  </si>
  <si>
    <t>RIPLEY</t>
  </si>
  <si>
    <t>SHELBY</t>
  </si>
  <si>
    <t>NAPOLEON</t>
  </si>
  <si>
    <t>ALLIANCE</t>
  </si>
  <si>
    <t>RAVENNA</t>
  </si>
  <si>
    <t>GENOA</t>
  </si>
  <si>
    <t>PORTSMOUTH</t>
  </si>
  <si>
    <t>PLEASANTVILLE</t>
  </si>
  <si>
    <t>FAIRLAWN</t>
  </si>
  <si>
    <t>CORTLAND</t>
  </si>
  <si>
    <t>MEDINA</t>
  </si>
  <si>
    <t>JOHNSTOWN</t>
  </si>
  <si>
    <t>GRANVILLE</t>
  </si>
  <si>
    <t>CINCINNATI</t>
  </si>
  <si>
    <t>WESTLAKE</t>
  </si>
  <si>
    <t>XENIA</t>
  </si>
  <si>
    <t>CLEVELAND HEIGHTS</t>
  </si>
  <si>
    <t>BEACHWOOD</t>
  </si>
  <si>
    <t>GROVE CITY</t>
  </si>
  <si>
    <t>PARMA</t>
  </si>
  <si>
    <t>GREEN SPRINGS</t>
  </si>
  <si>
    <t>STRONGSVILLE</t>
  </si>
  <si>
    <t>YOUNGSTOWN</t>
  </si>
  <si>
    <t>MCCONNELSVILLE</t>
  </si>
  <si>
    <t>NEW PHILADELPHIA</t>
  </si>
  <si>
    <t>ELYRIA</t>
  </si>
  <si>
    <t>PARMA HEIGHTS</t>
  </si>
  <si>
    <t>LIMA</t>
  </si>
  <si>
    <t>NORTH RANDALL</t>
  </si>
  <si>
    <t>PAINESVILLE</t>
  </si>
  <si>
    <t>WAPAKONETA</t>
  </si>
  <si>
    <t>VAN WERT</t>
  </si>
  <si>
    <t>BAY VILLAGE</t>
  </si>
  <si>
    <t>PIQUA</t>
  </si>
  <si>
    <t>WADSWORTH</t>
  </si>
  <si>
    <t>STEUBENVILLE</t>
  </si>
  <si>
    <t>ASHTABULA</t>
  </si>
  <si>
    <t>CUYAHOGA FALLS</t>
  </si>
  <si>
    <t>MASSILLON</t>
  </si>
  <si>
    <t>KIRTLAND</t>
  </si>
  <si>
    <t>CIRCLEVILLE</t>
  </si>
  <si>
    <t>GIRARD</t>
  </si>
  <si>
    <t>KENT</t>
  </si>
  <si>
    <t>WILLOUGHBY</t>
  </si>
  <si>
    <t>NORTH OLMSTED</t>
  </si>
  <si>
    <t>WOOSTER</t>
  </si>
  <si>
    <t>WASHINGTON COURT HOU</t>
  </si>
  <si>
    <t>KETTERING</t>
  </si>
  <si>
    <t>WAUSEON</t>
  </si>
  <si>
    <t>FINDLAY</t>
  </si>
  <si>
    <t>BARBERTON</t>
  </si>
  <si>
    <t>GALLIPOLIS</t>
  </si>
  <si>
    <t>GALION</t>
  </si>
  <si>
    <t>EAST CLEVELAND</t>
  </si>
  <si>
    <t>MAYFIELD HEIGHTS</t>
  </si>
  <si>
    <t>RICHFIELD</t>
  </si>
  <si>
    <t>CELINA</t>
  </si>
  <si>
    <t>TIFFIN</t>
  </si>
  <si>
    <t>WICKLIFFE</t>
  </si>
  <si>
    <t>NORTH BALTIMORE</t>
  </si>
  <si>
    <t>DEFIANCE</t>
  </si>
  <si>
    <t>ZANESVILLE</t>
  </si>
  <si>
    <t>WHEELERSBURG</t>
  </si>
  <si>
    <t>DELPHOS</t>
  </si>
  <si>
    <t>KALIDA</t>
  </si>
  <si>
    <t>DELAWARE</t>
  </si>
  <si>
    <t>WESTERVILLE</t>
  </si>
  <si>
    <t>WEST JEFFERSON</t>
  </si>
  <si>
    <t>NEWCOMERSTOWN</t>
  </si>
  <si>
    <t>WELLSTON</t>
  </si>
  <si>
    <t>NORTH ROYALTON</t>
  </si>
  <si>
    <t>CONNEAUT</t>
  </si>
  <si>
    <t>PIKETON</t>
  </si>
  <si>
    <t>POMEROY</t>
  </si>
  <si>
    <t>CHEVIOT</t>
  </si>
  <si>
    <t>HEATH</t>
  </si>
  <si>
    <t>UPPER SANDUSKY</t>
  </si>
  <si>
    <t>NAVARRE</t>
  </si>
  <si>
    <t>EUCLID</t>
  </si>
  <si>
    <t>PORT CLINTON</t>
  </si>
  <si>
    <t>CANAL FULTON</t>
  </si>
  <si>
    <t>WOODSFIELD</t>
  </si>
  <si>
    <t>OAK HARBOR</t>
  </si>
  <si>
    <t>MORAINE</t>
  </si>
  <si>
    <t>NORTH CANTON</t>
  </si>
  <si>
    <t>CENTERBURG</t>
  </si>
  <si>
    <t>PERRYSBURG</t>
  </si>
  <si>
    <t>LORAIN</t>
  </si>
  <si>
    <t>BLANCHESTER</t>
  </si>
  <si>
    <t>MASURY</t>
  </si>
  <si>
    <t>EATON</t>
  </si>
  <si>
    <t>RITTMAN</t>
  </si>
  <si>
    <t>IRONTON</t>
  </si>
  <si>
    <t>MINSTER</t>
  </si>
  <si>
    <t>MARTINS FERRY</t>
  </si>
  <si>
    <t>PEMBERVILLE</t>
  </si>
  <si>
    <t>FOSTORIA</t>
  </si>
  <si>
    <t>NEW LEXINGTON</t>
  </si>
  <si>
    <t>LUCASVILLE</t>
  </si>
  <si>
    <t>BIDWELL</t>
  </si>
  <si>
    <t>COOLVILLE</t>
  </si>
  <si>
    <t>THE PLAINS</t>
  </si>
  <si>
    <t>WEST CARROLLTON</t>
  </si>
  <si>
    <t>BELLEFONTAINE</t>
  </si>
  <si>
    <t>BUCYRUS</t>
  </si>
  <si>
    <t>SOUTH POINT</t>
  </si>
  <si>
    <t>HUBER HEIGHTS</t>
  </si>
  <si>
    <t>WINTERSVILLE</t>
  </si>
  <si>
    <t>MILLERSBURG</t>
  </si>
  <si>
    <t>TALLMADGE</t>
  </si>
  <si>
    <t>PICKERINGTON</t>
  </si>
  <si>
    <t>VERMILION</t>
  </si>
  <si>
    <t>MIAMISBURG</t>
  </si>
  <si>
    <t>NORTH RIDGEVILLE</t>
  </si>
  <si>
    <t>AUSTINTOWN</t>
  </si>
  <si>
    <t>BROADVIEW HEIGHTS</t>
  </si>
  <si>
    <t>MINERVA</t>
  </si>
  <si>
    <t>HICKSVILLE</t>
  </si>
  <si>
    <t>MENTOR</t>
  </si>
  <si>
    <t>DOYLESTOWN</t>
  </si>
  <si>
    <t>ST CLAIRSVILLE</t>
  </si>
  <si>
    <t>MIDDLEBURG HEIGHTS</t>
  </si>
  <si>
    <t>WALTON HILLS</t>
  </si>
  <si>
    <t>NORTH LIMA</t>
  </si>
  <si>
    <t>CHARDON</t>
  </si>
  <si>
    <t>STREETSBORO</t>
  </si>
  <si>
    <t>STOW</t>
  </si>
  <si>
    <t>MIDDLEPORT</t>
  </si>
  <si>
    <t>BROOK PARK</t>
  </si>
  <si>
    <t>KINGSVILLE</t>
  </si>
  <si>
    <t>FAIRBORN</t>
  </si>
  <si>
    <t>SPENCERVILLE</t>
  </si>
  <si>
    <t>SWANTON</t>
  </si>
  <si>
    <t>SAGAMORE HILLS</t>
  </si>
  <si>
    <t>WHITEHOUSE</t>
  </si>
  <si>
    <t>OLMSTED TWP</t>
  </si>
  <si>
    <t>BOARDMAN</t>
  </si>
  <si>
    <t>COPLEY</t>
  </si>
  <si>
    <t>SUNBURY</t>
  </si>
  <si>
    <t>BEAVERCREEK</t>
  </si>
  <si>
    <t>PATASKALA</t>
  </si>
  <si>
    <t>BRYAN</t>
  </si>
  <si>
    <t>CHESTERVILLE</t>
  </si>
  <si>
    <t>KENTON</t>
  </si>
  <si>
    <t>NEWTON FALLS</t>
  </si>
  <si>
    <t>AVON LAKE</t>
  </si>
  <si>
    <t>MORROW</t>
  </si>
  <si>
    <t>COSHOCTON</t>
  </si>
  <si>
    <t>TIPP CITY</t>
  </si>
  <si>
    <t>MASON</t>
  </si>
  <si>
    <t>NEW LEBANON</t>
  </si>
  <si>
    <t>SEAMAN</t>
  </si>
  <si>
    <t>ADENA</t>
  </si>
  <si>
    <t>ROCKY RIVER</t>
  </si>
  <si>
    <t>MIDDLEFIELD</t>
  </si>
  <si>
    <t>NEWBURY</t>
  </si>
  <si>
    <t>MAUMEE</t>
  </si>
  <si>
    <t>HURON</t>
  </si>
  <si>
    <t>CALCUTTA</t>
  </si>
  <si>
    <t>CRESTLINE</t>
  </si>
  <si>
    <t>FRANKLIN FURNACE</t>
  </si>
  <si>
    <t>RICHMOND HEIGHTS</t>
  </si>
  <si>
    <t>BELLVILLE</t>
  </si>
  <si>
    <t>SHAKER HEIGHTS</t>
  </si>
  <si>
    <t>MOUNT GILEAD</t>
  </si>
  <si>
    <t>PANDORA</t>
  </si>
  <si>
    <t>BOWERSTON</t>
  </si>
  <si>
    <t>PAULDING</t>
  </si>
  <si>
    <t>GARFIELD HEIGHTS</t>
  </si>
  <si>
    <t>CRIDERSVILLE</t>
  </si>
  <si>
    <t>HOPEDALE</t>
  </si>
  <si>
    <t>WEST CHESTER</t>
  </si>
  <si>
    <t>AUSTINBURG</t>
  </si>
  <si>
    <t>SABINA</t>
  </si>
  <si>
    <t>BURTON</t>
  </si>
  <si>
    <t>GAHANNA</t>
  </si>
  <si>
    <t>MCDERMOTT</t>
  </si>
  <si>
    <t>SOMERVILLE</t>
  </si>
  <si>
    <t>LYNDHURST</t>
  </si>
  <si>
    <t>ORRVILLE</t>
  </si>
  <si>
    <t>HUNTSBURG</t>
  </si>
  <si>
    <t>MCARTHUR</t>
  </si>
  <si>
    <t>NEW CONCORD</t>
  </si>
  <si>
    <t>OLMSTED FALLS</t>
  </si>
  <si>
    <t>SPRINGBORO</t>
  </si>
  <si>
    <t>STRUTHERS</t>
  </si>
  <si>
    <t>SAINT HENRY</t>
  </si>
  <si>
    <t>COAL GROVE</t>
  </si>
  <si>
    <t>GLENWILLOW</t>
  </si>
  <si>
    <t>LEIPSIC</t>
  </si>
  <si>
    <t>BALTIC</t>
  </si>
  <si>
    <t>HOLGATE</t>
  </si>
  <si>
    <t>HOWLAND</t>
  </si>
  <si>
    <t>UHRICHSVILLE</t>
  </si>
  <si>
    <t>MAYFIELD VILLAGE</t>
  </si>
  <si>
    <t>ORWELL</t>
  </si>
  <si>
    <t>CHAGRIN FALLS</t>
  </si>
  <si>
    <t>CHAMPION</t>
  </si>
  <si>
    <t>SHADYSIDE</t>
  </si>
  <si>
    <t>AMELIA</t>
  </si>
  <si>
    <t>ARCHBOLD</t>
  </si>
  <si>
    <t>GERMANTOWN</t>
  </si>
  <si>
    <t>TROTWOOD</t>
  </si>
  <si>
    <t>EAST LIVERPOOL</t>
  </si>
  <si>
    <t>PENINSULA</t>
  </si>
  <si>
    <t>POLAND</t>
  </si>
  <si>
    <t>TWINSBURG</t>
  </si>
  <si>
    <t>MONCLOVA</t>
  </si>
  <si>
    <t>CANAL WINCHESTER</t>
  </si>
  <si>
    <t>THORNVILLE</t>
  </si>
  <si>
    <t>NEW MIDDLETOWN</t>
  </si>
  <si>
    <t>EAST PALESTINE</t>
  </si>
  <si>
    <t>MAINEVILLE</t>
  </si>
  <si>
    <t>WARRENSVILLE HEIGHTS</t>
  </si>
  <si>
    <t>BRECKSVILLE</t>
  </si>
  <si>
    <t>REYNOLDSBURG</t>
  </si>
  <si>
    <t>WASHINGTN C H</t>
  </si>
  <si>
    <t>FAIRVIEW PARK</t>
  </si>
  <si>
    <t>HIGHLAND HEIGHTS</t>
  </si>
  <si>
    <t>SEVEN HILLS</t>
  </si>
  <si>
    <t>BELPRE</t>
  </si>
  <si>
    <t>MACEDONIA</t>
  </si>
  <si>
    <t>CANFIELD</t>
  </si>
  <si>
    <t>PAYNE</t>
  </si>
  <si>
    <t>LEWIS CENTER</t>
  </si>
  <si>
    <t>State</t>
  </si>
  <si>
    <t>Total Contract</t>
  </si>
  <si>
    <t>Provider</t>
  </si>
  <si>
    <t>City</t>
  </si>
  <si>
    <t>County</t>
  </si>
  <si>
    <t>MDS Census</t>
  </si>
  <si>
    <t>Total Nurse Staff HPRD</t>
  </si>
  <si>
    <t>Total Direct Care Staff HPRD</t>
  </si>
  <si>
    <t>Total RN Staff HPRD</t>
  </si>
  <si>
    <t>Total RN Care Staff HPRD (excl. Admin/DON)</t>
  </si>
  <si>
    <t>Total Nurse Staff Hours</t>
  </si>
  <si>
    <t>Total Direct Care Staff Hours</t>
  </si>
  <si>
    <t>Total RN Hours (w/ Admin, DON)</t>
  </si>
  <si>
    <t>RN Hours (excl. Admin, DON)</t>
  </si>
  <si>
    <t>RN Admin Hours</t>
  </si>
  <si>
    <t>RN DON Hours</t>
  </si>
  <si>
    <t>Total LPN Hours (w/ Admin)</t>
  </si>
  <si>
    <t>LPN Hours (excl.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</si>
  <si>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</si>
  <si>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</si>
  <si>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</si>
  <si>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</si>
  <si>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</si>
  <si>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</si>
  <si>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</si>
  <si>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</si>
  <si>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</si>
  <si>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</si>
  <si>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</si>
  <si>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</si>
  <si>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</si>
  <si>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</si>
  <si>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</si>
  <si>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CMS Region Number</t>
  </si>
  <si>
    <t>Total Direct Care Staff Contract Hours</t>
  </si>
  <si>
    <t>Total RN Hours Contract (w/ Admin, DON)</t>
  </si>
  <si>
    <t>Total Nurse Staff Contract Hours</t>
  </si>
  <si>
    <t>Percent Total Nurse Contract</t>
  </si>
  <si>
    <t>Percent Total Direct Care Contract</t>
  </si>
  <si>
    <t>Percent RN Admin Contract</t>
  </si>
  <si>
    <t>Percent RN Contract (excl. Admin, DON)</t>
  </si>
  <si>
    <t>Percent RN DON Contract</t>
  </si>
  <si>
    <t>Percent LPN Contract (excl. Admin)</t>
  </si>
  <si>
    <t>Percent CNA Contract</t>
  </si>
  <si>
    <t>Percent NA TR Contract</t>
  </si>
  <si>
    <t>Percent Med Aide/Tech Contract</t>
  </si>
  <si>
    <t>Percent Total RN Contract (w/ Admin, DON)</t>
  </si>
  <si>
    <t>Percent LPN Admin  Contract</t>
  </si>
  <si>
    <t>N/A</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</si>
  <si>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</si>
  <si>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</si>
  <si>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</si>
  <si>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</si>
  <si>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</si>
  <si>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</si>
  <si>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</si>
  <si>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</si>
  <si>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</si>
  <si>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</si>
  <si>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</si>
  <si>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</si>
  <si>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</si>
  <si>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</si>
  <si>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</si>
  <si>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</si>
  <si>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</si>
  <si>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</si>
  <si>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</si>
  <si>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</si>
  <si>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</si>
  <si>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</si>
  <si>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</si>
  <si>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</si>
  <si>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</si>
  <si>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</si>
  <si>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</si>
  <si>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</si>
  <si>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</si>
  <si>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</si>
  <si>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</si>
  <si>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</si>
  <si>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</si>
  <si>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</si>
  <si>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</si>
  <si>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Hours</t>
  </si>
  <si>
    <t>Total Contract %</t>
  </si>
  <si>
    <t>Total Nurse Staff</t>
  </si>
  <si>
    <t>RN (w/ Admin, DON)</t>
  </si>
  <si>
    <t>LPN (w/ Admin)</t>
  </si>
  <si>
    <t>Combined CNA, NA TR, Med Aide/Tech</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</si>
  <si>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</si>
  <si>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</si>
  <si>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</si>
  <si>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</si>
  <si>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</si>
  <si>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</si>
  <si>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</si>
  <si>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</si>
  <si>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</si>
  <si>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</si>
  <si>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</si>
  <si>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</si>
  <si>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</si>
  <si>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</si>
  <si>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</si>
  <si>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</si>
  <si>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</si>
  <si>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</si>
  <si>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</si>
  <si>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</si>
  <si>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</si>
  <si>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</si>
  <si>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</si>
  <si>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</si>
  <si>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</si>
  <si>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</si>
  <si>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</si>
  <si>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</si>
  <si>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</si>
  <si>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US</t>
  </si>
  <si>
    <t>State - Q4 2021</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</si>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</sst>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sz val="8"/>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0">
    <xf numFmtId="0" fontId="0" fillId="0" borderId="0" xfId="0"/>
    <xf numFmtId="0" fontId="0" fillId="0" borderId="0" xfId="0" applyNumberFormat="1"/>
    <xf numFmtId="0" fontId="0" fillId="0" borderId="0" xfId="0" applyAlignment="1">
      <alignment wrapText="1"/>
    </xf>
    <xf numFmtId="2" fontId="0" fillId="0" borderId="0" xfId="0" applyNumberFormat="1" applyAlignment="1">
      <alignment wrapText="1"/>
    </xf>
    <xf numFmtId="4" fontId="0" fillId="0" borderId="0" xfId="0" applyNumberFormat="1"/>
    <xf numFmtId="1" fontId="0" fillId="0" borderId="0" xfId="0" applyNumberFormat="1"/>
    <xf numFmtId="2" fontId="0" fillId="0" borderId="0" xfId="0" applyNumberFormat="1"/>
    <xf numFmtId="9" fontId="0" fillId="0" borderId="0" xfId="1" applyFont="1" applyAlignment="1">
      <alignment wrapText="1"/>
    </xf>
    <xf numFmtId="9" fontId="0" fillId="0" borderId="0" xfId="1" applyFont="1"/>
    <xf numFmtId="10" fontId="0" fillId="0" borderId="0" xfId="1" applyNumberFormat="1" applyFont="1" applyAlignment="1">
      <alignment wrapText="1"/>
    </xf>
    <xf numFmtId="10" fontId="0" fillId="0" borderId="0" xfId="1" applyNumberFormat="1" applyFon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11"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2"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cellXfs>
  <cellStyles count="3">
    <cellStyle name="Normal" xfId="0" builtinId="0"/>
    <cellStyle name="Normal 2 2" xfId="2" xr:uid="{797FEFCC-53A1-4700-8B67-560D38AC6F0B}"/>
    <cellStyle name="Percent" xfId="1" builtinId="5"/>
  </cellStyles>
  <dxfs count="132">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2"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45C7FEAE-9F33-4B88-A0D4-FA2283CEE07C}"/>
            </a:ext>
          </a:extLst>
        </xdr:cNvPr>
        <xdr:cNvSpPr txBox="1"/>
      </xdr:nvSpPr>
      <xdr:spPr>
        <a:xfrm>
          <a:off x="5233147" y="78440"/>
          <a:ext cx="5726206"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CE3FCB58-81A1-427E-8B21-CBFF7114DC22}"/>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826F07F3-46A3-4A45-AD37-D7539844A5DE}"/>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160804</xdr:colOff>
      <xdr:row>0</xdr:row>
      <xdr:rowOff>160243</xdr:rowOff>
    </xdr:from>
    <xdr:to>
      <xdr:col>1</xdr:col>
      <xdr:colOff>1989604</xdr:colOff>
      <xdr:row>0</xdr:row>
      <xdr:rowOff>1546412</xdr:rowOff>
    </xdr:to>
    <mc:AlternateContent xmlns:mc="http://schemas.openxmlformats.org/markup-compatibility/2006" xmlns:sle15="http://schemas.microsoft.com/office/drawing/2012/slicer">
      <mc:Choice Requires="sle15">
        <xdr:graphicFrame macro="">
          <xdr:nvGraphicFramePr>
            <xdr:cNvPr id="6" name="Filter by County">
              <a:extLst>
                <a:ext uri="{FF2B5EF4-FFF2-40B4-BE49-F238E27FC236}">
                  <a16:creationId xmlns:a16="http://schemas.microsoft.com/office/drawing/2014/main" id="{C21EAA88-DCE5-4AF8-6AF7-BAA3E7524E42}"/>
                </a:ext>
              </a:extLst>
            </xdr:cNvPr>
            <xdr:cNvGraphicFramePr/>
          </xdr:nvGraphicFramePr>
          <xdr:xfrm>
            <a:off x="0" y="0"/>
            <a:ext cx="0" cy="0"/>
          </xdr:xfrm>
          <a:graphic>
            <a:graphicData uri="http://schemas.microsoft.com/office/drawing/2010/slicer">
              <sle:slicer xmlns:sle="http://schemas.microsoft.com/office/drawing/2010/slicer" name="Filter by County"/>
            </a:graphicData>
          </a:graphic>
        </xdr:graphicFrame>
      </mc:Choice>
      <mc:Fallback xmlns="">
        <xdr:sp macro="" textlink="">
          <xdr:nvSpPr>
            <xdr:cNvPr id="0" name=""/>
            <xdr:cNvSpPr>
              <a:spLocks noTextEdit="1"/>
            </xdr:cNvSpPr>
          </xdr:nvSpPr>
          <xdr:spPr>
            <a:xfrm>
              <a:off x="732304" y="160243"/>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2256305</xdr:colOff>
      <xdr:row>0</xdr:row>
      <xdr:rowOff>171449</xdr:rowOff>
    </xdr:from>
    <xdr:to>
      <xdr:col>2</xdr:col>
      <xdr:colOff>39781</xdr:colOff>
      <xdr:row>0</xdr:row>
      <xdr:rowOff>1557618</xdr:rowOff>
    </xdr:to>
    <mc:AlternateContent xmlns:mc="http://schemas.openxmlformats.org/markup-compatibility/2006" xmlns:sle15="http://schemas.microsoft.com/office/drawing/2012/slicer">
      <mc:Choice Requires="sle15">
        <xdr:graphicFrame macro="">
          <xdr:nvGraphicFramePr>
            <xdr:cNvPr id="7" name="City">
              <a:extLst>
                <a:ext uri="{FF2B5EF4-FFF2-40B4-BE49-F238E27FC236}">
                  <a16:creationId xmlns:a16="http://schemas.microsoft.com/office/drawing/2014/main" id="{4A169FED-7A5E-4E57-E7B4-D2518C38C778}"/>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827805" y="171449"/>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B681B65A-ACD6-4E97-A8BA-D119423A798F}"/>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D85B13C1-B97F-456C-ADD4-02EC08D28FA0}"/>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1028700</xdr:colOff>
      <xdr:row>37</xdr:row>
      <xdr:rowOff>93542</xdr:rowOff>
    </xdr:to>
    <xdr:sp macro="" textlink="">
      <xdr:nvSpPr>
        <xdr:cNvPr id="5" name="TextBox 4">
          <a:extLst>
            <a:ext uri="{FF2B5EF4-FFF2-40B4-BE49-F238E27FC236}">
              <a16:creationId xmlns:a16="http://schemas.microsoft.com/office/drawing/2014/main" id="{495ADCC2-0E7B-41A4-B6AB-5B35D6773C94}"/>
            </a:ext>
          </a:extLst>
        </xdr:cNvPr>
        <xdr:cNvSpPr txBox="1"/>
      </xdr:nvSpPr>
      <xdr:spPr>
        <a:xfrm>
          <a:off x="171140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1883706</xdr:colOff>
      <xdr:row>0</xdr:row>
      <xdr:rowOff>125506</xdr:rowOff>
    </xdr:from>
    <xdr:to>
      <xdr:col>1</xdr:col>
      <xdr:colOff>3712506</xdr:colOff>
      <xdr:row>0</xdr:row>
      <xdr:rowOff>1288677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DD5DD862-A384-1371-EE1C-FDBE8CFA4A1C}"/>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55206" y="125506"/>
              <a:ext cx="1828800"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112059</xdr:colOff>
      <xdr:row>0</xdr:row>
      <xdr:rowOff>131109</xdr:rowOff>
    </xdr:from>
    <xdr:to>
      <xdr:col>1</xdr:col>
      <xdr:colOff>1588991</xdr:colOff>
      <xdr:row>0</xdr:row>
      <xdr:rowOff>1294280</xdr:rowOff>
    </xdr:to>
    <mc:AlternateContent xmlns:mc="http://schemas.openxmlformats.org/markup-compatibility/2006" xmlns:sle15="http://schemas.microsoft.com/office/drawing/2012/slicer">
      <mc:Choice Requires="sle15">
        <xdr:graphicFrame macro="">
          <xdr:nvGraphicFramePr>
            <xdr:cNvPr id="8" name="County">
              <a:extLst>
                <a:ext uri="{FF2B5EF4-FFF2-40B4-BE49-F238E27FC236}">
                  <a16:creationId xmlns:a16="http://schemas.microsoft.com/office/drawing/2014/main" id="{88E45435-B534-E23A-8EF3-1E27BFCB72FA}"/>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83559" y="131109"/>
              <a:ext cx="1476932"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98B9AC7C-B05D-4870-BB86-E7ACF5F32E43}"/>
            </a:ext>
          </a:extLst>
        </xdr:cNvPr>
        <xdr:cNvSpPr txBox="1">
          <a:spLocks noChangeAspect="1"/>
        </xdr:cNvSpPr>
      </xdr:nvSpPr>
      <xdr:spPr>
        <a:xfrm>
          <a:off x="14269521" y="211186"/>
          <a:ext cx="3259794"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01E0FFD0-D079-46DF-8A31-C27E6507E42C}"/>
            </a:ext>
          </a:extLst>
        </xdr:cNvPr>
        <xdr:cNvSpPr txBox="1">
          <a:spLocks noChangeAspect="1"/>
        </xdr:cNvSpPr>
      </xdr:nvSpPr>
      <xdr:spPr>
        <a:xfrm>
          <a:off x="34466213" y="773906"/>
          <a:ext cx="6436858" cy="880494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72CBD466-751B-492F-95AA-56BF0E594F6D}"/>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67A8D5-6C91-46F8-9108-7B1209389F56}"/>
            </a:ext>
          </a:extLst>
        </xdr:cNvPr>
        <xdr:cNvSpPr txBox="1"/>
      </xdr:nvSpPr>
      <xdr:spPr>
        <a:xfrm>
          <a:off x="7772958" y="100855"/>
          <a:ext cx="6024285"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114301</xdr:rowOff>
    </xdr:from>
    <xdr:to>
      <xdr:col>1</xdr:col>
      <xdr:colOff>3981450</xdr:colOff>
      <xdr:row>0</xdr:row>
      <xdr:rowOff>1535207</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1DB14846-D8D0-D8BC-B82C-89F0A9C1ADE4}"/>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114301"/>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152400</xdr:colOff>
      <xdr:row>0</xdr:row>
      <xdr:rowOff>131109</xdr:rowOff>
    </xdr:from>
    <xdr:to>
      <xdr:col>1</xdr:col>
      <xdr:colOff>1981200</xdr:colOff>
      <xdr:row>0</xdr:row>
      <xdr:rowOff>1552015</xdr:rowOff>
    </xdr:to>
    <mc:AlternateContent xmlns:mc="http://schemas.openxmlformats.org/markup-compatibility/2006" xmlns:sle15="http://schemas.microsoft.com/office/drawing/2012/slicer">
      <mc:Choice Requires="sle15">
        <xdr:graphicFrame macro="">
          <xdr:nvGraphicFramePr>
            <xdr:cNvPr id="9" name="County 1">
              <a:extLst>
                <a:ext uri="{FF2B5EF4-FFF2-40B4-BE49-F238E27FC236}">
                  <a16:creationId xmlns:a16="http://schemas.microsoft.com/office/drawing/2014/main" id="{03E98C60-2D55-068D-008A-180511B3C7BC}"/>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723900" y="131109"/>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10</xdr:col>
      <xdr:colOff>357186</xdr:colOff>
      <xdr:row>60</xdr:row>
      <xdr:rowOff>145369</xdr:rowOff>
    </xdr:to>
    <xdr:sp macro="" textlink="">
      <xdr:nvSpPr>
        <xdr:cNvPr id="2" name="TextBox 1">
          <a:extLst>
            <a:ext uri="{FF2B5EF4-FFF2-40B4-BE49-F238E27FC236}">
              <a16:creationId xmlns:a16="http://schemas.microsoft.com/office/drawing/2014/main" id="{5185CD9E-8A08-403D-8F96-483F328281A8}"/>
            </a:ext>
          </a:extLst>
        </xdr:cNvPr>
        <xdr:cNvSpPr txBox="1"/>
      </xdr:nvSpPr>
      <xdr:spPr>
        <a:xfrm>
          <a:off x="226218" y="3750468"/>
          <a:ext cx="645318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40</xdr:row>
      <xdr:rowOff>190500</xdr:rowOff>
    </xdr:to>
    <xdr:sp macro="" textlink="">
      <xdr:nvSpPr>
        <xdr:cNvPr id="2" name="TextBox 1">
          <a:extLst>
            <a:ext uri="{FF2B5EF4-FFF2-40B4-BE49-F238E27FC236}">
              <a16:creationId xmlns:a16="http://schemas.microsoft.com/office/drawing/2014/main" id="{B0C4083E-6096-4F8E-A017-B27E76C6E778}"/>
            </a:ext>
          </a:extLst>
        </xdr:cNvPr>
        <xdr:cNvSpPr txBox="1"/>
      </xdr:nvSpPr>
      <xdr:spPr>
        <a:xfrm>
          <a:off x="163286" y="95250"/>
          <a:ext cx="6504214" cy="842282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8D3064C2-3D7C-49FA-B7AA-C675F751B419}" sourceName="County">
  <extLst>
    <x:ext xmlns:x15="http://schemas.microsoft.com/office/spreadsheetml/2010/11/main" uri="{2F2917AC-EB37-4324-AD4E-5DD8C200BD13}">
      <x15:tableSlicerCache tableId="2"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540B27E3-6770-4C72-B4BF-7025BDACF5F5}" sourceName="City">
  <extLst>
    <x:ext xmlns:x15="http://schemas.microsoft.com/office/spreadsheetml/2010/11/main" uri="{2F2917AC-EB37-4324-AD4E-5DD8C200BD13}">
      <x15:tableSlicerCache tableId="2"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88747553-DDA1-4D6A-9667-957ED277AD47}" sourceName="City">
  <extLst>
    <x:ext xmlns:x15="http://schemas.microsoft.com/office/spreadsheetml/2010/11/main" uri="{2F2917AC-EB37-4324-AD4E-5DD8C200BD13}">
      <x15:tableSlicerCache tableId="3"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61A0495B-7EA9-463D-ADCE-C98A8ADF0A68}" sourceName="County">
  <extLst>
    <x:ext xmlns:x15="http://schemas.microsoft.com/office/spreadsheetml/2010/11/main" uri="{2F2917AC-EB37-4324-AD4E-5DD8C200BD13}">
      <x15:tableSlicerCache tableId="3"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E547CD84-47C0-4C2B-955C-BE182BEF8B9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6E1657CC-89AD-412D-ABBC-6776C4089DBB}"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ilter by County" xr10:uid="{997EDF07-166D-4D74-A39E-AFD34C40CA8E}" cache="Slicer_County" caption="Filter by County" rowHeight="241300"/>
  <slicer name="City" xr10:uid="{898E960E-4908-41EB-8F88-9BBC40FB354C}" cache="Slicer_City" caption="City" style="SlicerStyleLight2"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EDFC039F-8432-4936-9CDA-B5AED512D6D1}" cache="Slicer_City1" caption="City" style="SlicerStyleLight2" rowHeight="241300"/>
  <slicer name="County" xr10:uid="{6AA5AAB4-EC8C-4FC7-973D-5C0D9C937274}"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40CFD02-4485-4C00-B8B2-7169FE986106}" cache="Slicer_City2" caption="City" style="SlicerStyleLight2" rowHeight="241300"/>
  <slicer name="County 1" xr10:uid="{9C36F0C3-CFE1-45BC-89E0-E53F99FC2D4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5699AD-BB6A-4554-98B0-B2D7C76E516C}" name="Nurse" displayName="Nurse" ref="A1:AG929" totalsRowShown="0" headerRowDxfId="131">
  <autoFilter ref="A1:AG929" xr:uid="{F6C3CB19-CE12-4B14-8BE9-BE2DA56924F3}"/>
  <sortState xmlns:xlrd2="http://schemas.microsoft.com/office/spreadsheetml/2017/richdata2" ref="A2:AG929">
    <sortCondition ref="A1:A929"/>
  </sortState>
  <tableColumns count="33">
    <tableColumn id="1" xr3:uid="{A8260DC9-6B54-405F-BBA6-D2FE16D6B297}" name="State"/>
    <tableColumn id="2" xr3:uid="{F6FE27DA-DFC8-4556-B8A0-01CD04F7A631}" name="Provider"/>
    <tableColumn id="3" xr3:uid="{2C454061-6A06-4109-AA11-2644E7499F02}" name="City"/>
    <tableColumn id="4" xr3:uid="{81A1ABDC-27DE-41F1-950C-B2C7AFEF651F}" name="County"/>
    <tableColumn id="6" xr3:uid="{90222BC9-E6F0-4275-920C-C1C89EC2B058}" name="MDS Census" dataDxfId="130"/>
    <tableColumn id="32" xr3:uid="{FABA7BE7-53DD-4479-BF7D-321D82576A22}" name="Total Nurse Staff HPRD" dataDxfId="129">
      <calculatedColumnFormula>Nurse[[#This Row],[Total Nurse Staff Hours]]/Nurse[[#This Row],[MDS Census]]</calculatedColumnFormula>
    </tableColumn>
    <tableColumn id="33" xr3:uid="{013AAF20-B5AF-43BB-AB5B-F505E8394830}" name="Total Direct Care Staff HPRD" dataDxfId="128">
      <calculatedColumnFormula>Nurse[[#This Row],[Total Direct Care Staff Hours]]/Nurse[[#This Row],[MDS Census]]</calculatedColumnFormula>
    </tableColumn>
    <tableColumn id="37" xr3:uid="{BC8E9732-4FF8-4EAB-BFAB-C67064B747DC}" name="Total RN Staff HPRD" dataDxfId="127">
      <calculatedColumnFormula>Nurse[[#This Row],[Total RN Hours (w/ Admin, DON)]]/Nurse[[#This Row],[MDS Census]]</calculatedColumnFormula>
    </tableColumn>
    <tableColumn id="36" xr3:uid="{C39AFDF3-5B6B-4BDC-A648-AB41A16F0989}" name="Total RN Care Staff HPRD (excl. Admin/DON)" dataDxfId="126">
      <calculatedColumnFormula>Nurse[[#This Row],[RN Hours (excl. Admin, DON)]]/Nurse[[#This Row],[MDS Census]]</calculatedColumnFormula>
    </tableColumn>
    <tableColumn id="35" xr3:uid="{1D794E53-F14E-4523-A86F-DC8FC3F314D0}" name="Total Nurse Staff Hours" dataDxfId="125">
      <calculatedColumnFormula>SUM(Nurse[[#This Row],[RN Hours (excl. Admin, DON)]],Nurse[[#This Row],[RN Admin Hours]],Nurse[[#This Row],[RN DON Hours]],Nurse[[#This Row],[LPN Hours (excl. Admin)]],Nurse[[#This Row],[LPN Admin Hours]],Nurse[[#This Row],[CNA Hours]],Nurse[[#This Row],[NA TR Hours]],Nurse[[#This Row],[Med Aide/Tech Hours]])</calculatedColumnFormula>
    </tableColumn>
    <tableColumn id="34" xr3:uid="{FCFA4BAB-65EA-488E-A43A-288D88D2ED47}" name="Total Direct Care Staff Hours" dataDxfId="124">
      <calculatedColumnFormula>SUM(Nurse[[#This Row],[RN Hours (excl. Admin, DON)]],Nurse[[#This Row],[LPN Hours (excl. Admin)]],Nurse[[#This Row],[CNA Hours]],Nurse[[#This Row],[NA TR Hours]],Nurse[[#This Row],[Med Aide/Tech Hours]])</calculatedColumnFormula>
    </tableColumn>
    <tableColumn id="38" xr3:uid="{5E8F283D-4BB1-4279-BF29-F78CF5A9BD13}" name="Total RN Hours (w/ Admin, DON)" dataDxfId="123">
      <calculatedColumnFormula>SUM(Nurse[[#This Row],[RN Hours (excl. Admin, DON)]],Nurse[[#This Row],[RN Admin Hours]],Nurse[[#This Row],[RN DON Hours]])</calculatedColumnFormula>
    </tableColumn>
    <tableColumn id="7" xr3:uid="{6FB0F2C7-1324-45EA-A016-9C74CA8221F4}" name="RN Hours (excl. Admin, DON)" dataDxfId="122"/>
    <tableColumn id="10" xr3:uid="{CEC5F2B0-E6C5-4616-B4FC-11B945448B5B}" name="RN Admin Hours" dataDxfId="121"/>
    <tableColumn id="13" xr3:uid="{D4F1A2C6-A8F4-4C64-8C45-278B59247FC6}" name="RN DON Hours" dataDxfId="120"/>
    <tableColumn id="11" xr3:uid="{4BC98E4C-0F0C-4D9F-A60A-FF0254E25D18}" name="Total LPN Hours (w/ Admin)" dataDxfId="119">
      <calculatedColumnFormula>SUM(Nurse[[#This Row],[LPN Hours (excl. Admin)]],Nurse[[#This Row],[LPN Admin Hours]])</calculatedColumnFormula>
    </tableColumn>
    <tableColumn id="16" xr3:uid="{9B8CACE7-F835-48AE-9DC8-73B0289AF2DA}" name="LPN Hours (excl. Admin)" dataDxfId="118"/>
    <tableColumn id="19" xr3:uid="{E92DC4E5-C297-4819-9E94-37A771835A5F}" name="LPN Admin Hours" dataDxfId="117"/>
    <tableColumn id="8" xr3:uid="{B9F0D17E-BF89-4DFB-941E-BC2A938B8922}" name="Total CNA, NA TR, Med Aide/Tech Hours" dataDxfId="116">
      <calculatedColumnFormula>SUM(Nurse[[#This Row],[CNA Hours]],Nurse[[#This Row],[NA TR Hours]],Nurse[[#This Row],[Med Aide/Tech Hours]])</calculatedColumnFormula>
    </tableColumn>
    <tableColumn id="22" xr3:uid="{61D5BF67-7A32-4658-B0C3-4C9B5623F363}" name="CNA Hours" dataDxfId="115"/>
    <tableColumn id="25" xr3:uid="{B90C96E9-0162-4FF0-AAC3-4EE342D90163}" name="NA TR Hours" dataDxfId="114"/>
    <tableColumn id="28" xr3:uid="{6C1D2B88-EE47-4797-972E-F8379C90BB8A}" name="Med Aide/Tech Hours" dataDxfId="113"/>
    <tableColumn id="39" xr3:uid="{B76610AD-BCD2-4CD0-AC06-5687026F41BA}" name="Total Contract Hours" dataDxfId="112">
      <calculatedColumnFormula>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calculatedColumnFormula>
    </tableColumn>
    <tableColumn id="9" xr3:uid="{21438A84-B56E-4023-8DF8-160D98DDC35F}" name="RN Hours Contract (excl. Admin, DON)" dataDxfId="111"/>
    <tableColumn id="12" xr3:uid="{880163BD-7A81-4471-BBA1-01C0C2454725}" name="RN Admin Hours Contract" dataDxfId="110"/>
    <tableColumn id="15" xr3:uid="{6F133DCF-6A0A-45EE-931A-83420A8DD420}" name="RN DON Hours Contract" dataDxfId="109"/>
    <tableColumn id="18" xr3:uid="{5A9C9CA4-73C7-4486-8610-EACF879B4F85}" name="LPN Hours Contract (excl. Admin)" dataDxfId="108"/>
    <tableColumn id="21" xr3:uid="{5CEAD67B-5860-4423-A19F-D537144F5325}" name="LPN Admin Hours Contract" dataDxfId="107"/>
    <tableColumn id="24" xr3:uid="{D84BEE57-6A72-4D2F-AF61-9273FBB14117}" name="CNA Hours Contract" dataDxfId="106"/>
    <tableColumn id="27" xr3:uid="{B99C43B0-B8EC-40DF-B9E4-59BFFEB13F96}" name="NA TR Hours Contract" dataDxfId="105"/>
    <tableColumn id="30" xr3:uid="{EA0B4F12-3180-463C-B906-D382F72A849C}" name="Med Aide/Tech Hours Contract" dataDxfId="104"/>
    <tableColumn id="5" xr3:uid="{B5C09BC6-E92F-45FE-9C51-29B1DD99C4B1}" name="Provider Number"/>
    <tableColumn id="14" xr3:uid="{85552D46-1F1E-4861-A4F5-644CB0218C0C}" name="CMS Region Number" dataDxfId="103"/>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394824B-C0BD-445F-B7FD-9A657106F5A8}" name="Nurse4" displayName="Nurse4" ref="A1:AN929" totalsRowShown="0" headerRowDxfId="102">
  <autoFilter ref="A1:AN929" xr:uid="{F6C3CB19-CE12-4B14-8BE9-BE2DA56924F3}"/>
  <sortState xmlns:xlrd2="http://schemas.microsoft.com/office/spreadsheetml/2017/richdata2" ref="A2:AN929">
    <sortCondition ref="A1:A929"/>
  </sortState>
  <tableColumns count="40">
    <tableColumn id="1" xr3:uid="{13A67EC4-0523-455E-A96C-F90180074E2E}" name="State"/>
    <tableColumn id="2" xr3:uid="{DB573ACD-2371-42DB-8BD9-CAF2AC904CC6}" name="Provider"/>
    <tableColumn id="3" xr3:uid="{F7DFC857-D96B-4F01-9AA7-B35497AE53EF}" name="City"/>
    <tableColumn id="4" xr3:uid="{22660A94-8818-4ED2-B518-0ADC6306689A}" name="County"/>
    <tableColumn id="6" xr3:uid="{1E5B5380-F1C3-4336-AEAA-5AC251AA2BF3}" name="MDS Census" dataDxfId="101"/>
    <tableColumn id="35" xr3:uid="{55302CCB-E8A9-49F9-9607-F65551813ADA}" name="Total Nurse Staff Hours" dataDxfId="100"/>
    <tableColumn id="39" xr3:uid="{106C13B6-6DD8-4D75-AF3A-2993C5C29276}" name="Total Nurse Staff Contract Hours" dataDxfId="99"/>
    <tableColumn id="20" xr3:uid="{311D90A9-C08F-4630-B10C-FB77356FC495}" name="Percent Total Nurse Contract" dataDxfId="98" dataCellStyle="Percent"/>
    <tableColumn id="34" xr3:uid="{78834767-D745-469C-9AB5-6DE220ADD5C6}" name="Total Direct Care Staff Hours" dataDxfId="97"/>
    <tableColumn id="17" xr3:uid="{57CBD5D0-B445-4EE4-88AD-A48641629096}" name="Total Direct Care Staff Contract Hours" dataDxfId="96"/>
    <tableColumn id="23" xr3:uid="{855F0F2D-9CC2-4CC8-84F1-CFEDBEC48C13}" name="Percent Total Direct Care Contract" dataDxfId="95" dataCellStyle="Percent"/>
    <tableColumn id="38" xr3:uid="{4154799A-B318-4B18-8871-3DB549022955}" name="Total RN Hours (w/ Admin, DON)" dataDxfId="94"/>
    <tableColumn id="29" xr3:uid="{361F57EA-237B-4C43-A770-7001E22B53FF}" name="Total RN Hours Contract (w/ Admin, DON)" dataDxfId="93"/>
    <tableColumn id="26" xr3:uid="{CF51B660-4201-4956-852E-92550AFF31E5}" name="Percent Total RN Contract (w/ Admin, DON)" dataDxfId="92" dataCellStyle="Percent"/>
    <tableColumn id="7" xr3:uid="{C4901783-CC77-40EC-A306-827A4F3E6592}" name="RN Hours (excl. Admin, DON)" dataDxfId="91"/>
    <tableColumn id="9" xr3:uid="{C696FE22-C1D3-4049-9125-8EB7FA30B372}" name="RN Hours Contract (excl. Admin, DON)" dataDxfId="90"/>
    <tableColumn id="31" xr3:uid="{63C0141E-84BD-45CD-B671-7DDE0AA744DC}" name="Percent RN Contract (excl. Admin, DON)" dataCellStyle="Percent"/>
    <tableColumn id="10" xr3:uid="{F07BB098-C49C-4BD7-BCB9-225381A8297C}" name="RN Admin Hours" dataDxfId="89"/>
    <tableColumn id="12" xr3:uid="{59D56FF7-6C85-4837-A7D5-6C3087B78DF1}" name="RN Admin Hours Contract" dataDxfId="88"/>
    <tableColumn id="32" xr3:uid="{64B5375C-B1AC-45D9-BE7F-752EDDCF4691}" name="Percent RN Admin Contract" dataDxfId="87" dataCellStyle="Percent"/>
    <tableColumn id="13" xr3:uid="{A27207CB-DA98-45F0-A726-9096EA6ACBAA}" name="RN DON Hours" dataDxfId="86"/>
    <tableColumn id="15" xr3:uid="{B3DB7766-296C-472D-9DBC-C8302F38F6BB}" name="RN DON Hours Contract" dataDxfId="85"/>
    <tableColumn id="33" xr3:uid="{943A884D-22AF-46A3-83DB-3AC61A7D6FD2}" name="Percent RN DON Contract" dataDxfId="84" dataCellStyle="Percent"/>
    <tableColumn id="16" xr3:uid="{94F35A65-83A4-43AE-BF05-D1B777638B3A}" name="LPN Hours (excl. Admin)" dataDxfId="83"/>
    <tableColumn id="18" xr3:uid="{A98471B5-7850-4E4C-9BF0-8927559C4FA0}" name="LPN Hours Contract (excl. Admin)" dataDxfId="82"/>
    <tableColumn id="40" xr3:uid="{F64C88D9-EC6A-47D5-B57D-6B816557A6F6}" name="Percent LPN Contract (excl. Admin)" dataDxfId="81" dataCellStyle="Percent"/>
    <tableColumn id="19" xr3:uid="{BD45F57D-D8D9-4E73-8EFA-792F611572C8}" name="LPN Admin Hours" dataDxfId="80"/>
    <tableColumn id="21" xr3:uid="{BEF1EAEA-1775-471F-8BD3-B76092FFC206}" name="LPN Admin Hours Contract" dataDxfId="79"/>
    <tableColumn id="44" xr3:uid="{03C967BB-664D-448F-87D7-8D2BCD526E17}" name="Percent LPN Admin  Contract" dataDxfId="78" dataCellStyle="Percent"/>
    <tableColumn id="22" xr3:uid="{EA4759AA-E596-4AAB-A0BD-6CF60CAC5C75}" name="CNA Hours" dataDxfId="77"/>
    <tableColumn id="24" xr3:uid="{6F5B5CEE-2FAC-4575-9D77-471F1F21CCCB}" name="CNA Hours Contract" dataDxfId="76"/>
    <tableColumn id="41" xr3:uid="{B86587A9-8FD8-4F09-8991-CBBD360D2E4D}" name="Percent CNA Contract" dataDxfId="75" dataCellStyle="Percent"/>
    <tableColumn id="25" xr3:uid="{64380B0F-7C89-4D10-84F4-1D9312D71ACA}" name="NA TR Hours" dataDxfId="74"/>
    <tableColumn id="27" xr3:uid="{DE8BA77F-B4BD-4647-A0FD-4826C36DD47F}" name="NA TR Hours Contract" dataDxfId="73"/>
    <tableColumn id="42" xr3:uid="{799B86B5-6D48-48F6-8BF2-822740CA295C}" name="Percent NA TR Contract" dataDxfId="72" dataCellStyle="Percent"/>
    <tableColumn id="28" xr3:uid="{2543E6F9-8230-4F53-8898-0A406D99D917}" name="Med Aide/Tech Hours" dataDxfId="71"/>
    <tableColumn id="30" xr3:uid="{608192F2-C273-45A4-A441-691F7BC348B9}" name="Med Aide/Tech Hours Contract" dataDxfId="70"/>
    <tableColumn id="43" xr3:uid="{2C4D323D-8916-4D12-8E50-411ACCA98F60}" name="Percent Med Aide/Tech Contract" dataDxfId="69" dataCellStyle="Percent"/>
    <tableColumn id="5" xr3:uid="{D92786D7-7F57-4D5B-A292-9D03B132554C}" name="Provider Number"/>
    <tableColumn id="14" xr3:uid="{552F3604-8659-4629-BE1B-3F1992A78488}" name="CMS Region Number" dataDxfId="68"/>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E60691-D19F-47D5-92F8-86626EA5D711}" name="NonNurse" displayName="NonNurse" ref="A1:AI929" totalsRowShown="0" headerRowDxfId="67">
  <autoFilter ref="A1:AI929" xr:uid="{0BC5ADF1-15D4-4F74-902E-CBC634AC45F1}"/>
  <tableColumns count="35">
    <tableColumn id="1" xr3:uid="{0F12BC52-B3AA-4BF7-9EDE-4F9C09E177C5}" name="State"/>
    <tableColumn id="3" xr3:uid="{B71A558F-765A-41A0-8FCE-B349752EED00}" name="Provider"/>
    <tableColumn id="4" xr3:uid="{B4548C26-0CE5-40C5-ACA5-1572405C7868}" name="City"/>
    <tableColumn id="5" xr3:uid="{0218A081-587D-4B49-825D-A96DE84597D6}" name="County"/>
    <tableColumn id="6" xr3:uid="{B92FE217-C35C-4D6B-ABD7-84F3C8F8AFDB}" name="MDS Census" dataDxfId="66"/>
    <tableColumn id="7" xr3:uid="{BD95940C-C221-4B99-BBB8-74391991921F}" name="Admin Hours" dataDxfId="65"/>
    <tableColumn id="30" xr3:uid="{8461E98C-D639-4221-8E17-F9B4B3647F32}" name="Medical Director Hours" dataDxfId="64"/>
    <tableColumn id="8" xr3:uid="{00E1BF50-741E-4A60-A994-C90792999CD2}" name="Pharmacist Hours" dataDxfId="63"/>
    <tableColumn id="10" xr3:uid="{7B0BBB81-0CC1-42FC-A508-5508488631F3}" name="Dietician Hours" dataDxfId="62"/>
    <tableColumn id="28" xr3:uid="{043ACAEB-46E9-4A86-91C3-77EB269AEECE}" name="Physician Assistant Hours" dataDxfId="61"/>
    <tableColumn id="29" xr3:uid="{90A4D72B-A49B-4672-A6F2-DC9D3F6A9BB1}" name="Nurse Practictioner Hours" dataDxfId="60"/>
    <tableColumn id="20" xr3:uid="{74E9C96F-B346-4818-B22D-A331E4E6DABC}" name="Speech/Language Pathologist Hours" dataDxfId="59"/>
    <tableColumn id="17" xr3:uid="{3B6EEDBE-F31F-4B03-A8F0-C25085CEC7BE}" name="Qualified Social Work Staff Hours" dataDxfId="58"/>
    <tableColumn id="15" xr3:uid="{38961E3C-E7F5-45FE-A67F-34D2032AAF8A}" name="Other Social Work Staff Hours" dataDxfId="57"/>
    <tableColumn id="34" xr3:uid="{27A5BF9A-9301-4D14-AE3E-206F06DA8F04}" name="HPRD: Total Social Work " dataDxfId="56">
      <calculatedColumnFormula>SUM(NonNurse[[#This Row],[Qualified Social Work Staff Hours]],NonNurse[[#This Row],[Other Social Work Staff Hours]])/NonNurse[[#This Row],[MDS Census]]</calculatedColumnFormula>
    </tableColumn>
    <tableColumn id="18" xr3:uid="{9E1F9A34-52BE-4BC9-B37F-686201756750}" name="Qualified Activities Professional Hours" dataDxfId="55"/>
    <tableColumn id="16" xr3:uid="{E72B4DA8-3E28-4578-817C-657F0E01F93F}" name="Other Activities Professional Hours" dataDxfId="54"/>
    <tableColumn id="33" xr3:uid="{35F9FD62-C56F-41E8-A0CD-EDAC63F16CC0}" name="HPRD: Combined Activities" dataDxfId="53">
      <calculatedColumnFormula>SUM(NonNurse[[#This Row],[Qualified Activities Professional Hours]],NonNurse[[#This Row],[Other Activities Professional Hours]])/NonNurse[[#This Row],[MDS Census]]</calculatedColumnFormula>
    </tableColumn>
    <tableColumn id="12" xr3:uid="{D586ED6C-7AE4-4AEA-A5C4-50C5076602B3}" name="Occupational Therapist Hours" dataDxfId="52"/>
    <tableColumn id="13" xr3:uid="{4368312D-2F90-47AF-AD9F-34984CB7B822}" name="OT Assistant Hours" dataDxfId="51"/>
    <tableColumn id="22" xr3:uid="{8F630B6E-DBEA-4328-9617-3C12DA15BE28}" name="OT Aide Hours" dataDxfId="50"/>
    <tableColumn id="35" xr3:uid="{39751B72-98B1-43BD-89C4-998FD0067706}" name="HPRD: OT (incl. Assistant &amp; Aide)" dataDxfId="49">
      <calculatedColumnFormula>SUM(NonNurse[[#This Row],[Occupational Therapist Hours]],NonNurse[[#This Row],[OT Assistant Hours]],NonNurse[[#This Row],[OT Aide Hours]])/NonNurse[[#This Row],[MDS Census]]</calculatedColumnFormula>
    </tableColumn>
    <tableColumn id="23" xr3:uid="{DCB5AD99-0106-443B-BC1E-830A890472F1}" name="Physical Therapist (PT) Hours" dataDxfId="48"/>
    <tableColumn id="24" xr3:uid="{58005970-EBD6-41AE-8008-569B17636ECC}" name="PT Assistant Hours" dataDxfId="47"/>
    <tableColumn id="25" xr3:uid="{8317FABC-F95D-4DF4-B783-C4B8F90B8ECA}" name="PT Aide Hours" dataDxfId="46"/>
    <tableColumn id="36" xr3:uid="{8665471F-9013-4B2E-A476-019664F3C7BD}" name="HPRD: PT (incl. Assistant &amp; Aide)" dataDxfId="45">
      <calculatedColumnFormula>SUM(NonNurse[[#This Row],[Physical Therapist (PT) Hours]],NonNurse[[#This Row],[PT Assistant Hours]],NonNurse[[#This Row],[PT Aide Hours]])/NonNurse[[#This Row],[MDS Census]]</calculatedColumnFormula>
    </tableColumn>
    <tableColumn id="14" xr3:uid="{7AB9C742-B57E-4AD4-9F84-AE98D624F5E3}" name="Mental Health Service Worker Hours" dataDxfId="44"/>
    <tableColumn id="21" xr3:uid="{A992897D-0DDD-418E-9FF4-57265BA4FA2C}" name="Therapeutic Recreation Specialist" dataDxfId="43"/>
    <tableColumn id="9" xr3:uid="{B7494098-906B-4E0D-9EA3-071C39EABD00}" name="Clinical Nurse Specialist Hours" dataDxfId="42"/>
    <tableColumn id="11" xr3:uid="{58B1AA82-1409-446B-9BD4-8BD08A38A1F8}" name="Feeding Assistant Hours" dataDxfId="41"/>
    <tableColumn id="26" xr3:uid="{60A2A0AA-F19B-4327-886A-987D54156EBF}" name="Respiratory Therapist Hours" dataDxfId="40"/>
    <tableColumn id="27" xr3:uid="{AF405DC4-72CE-4DAA-91BE-324703CC58C3}" name="Respiratory Therapy Technician Hours" dataDxfId="39"/>
    <tableColumn id="31" xr3:uid="{FB63CF9B-AD5B-4785-8AA6-6AD50F80B6DB}" name="Other Physician Hours" dataDxfId="38"/>
    <tableColumn id="2" xr3:uid="{4D9BE29A-C963-49A0-ABD1-14BAFE20D482}" name="Provider Number" dataDxfId="37"/>
    <tableColumn id="32" xr3:uid="{1B1EC3C1-EDDF-483D-925C-14B2A9C67EEE}" name="CMS Region" dataDxfId="36"/>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08214DE-20E7-4E70-AAD8-D255129D11A6}" name="Summary" displayName="Summary" ref="B2:D9" totalsRowShown="0" headerRowDxfId="35" dataDxfId="34" tableBorderDxfId="33">
  <autoFilter ref="B2:D9" xr:uid="{1ED771D8-DBF2-4B5C-9F7D-A59FBB047463}"/>
  <tableColumns count="3">
    <tableColumn id="1" xr3:uid="{389FCC74-B19C-42C8-A797-541AED419FD6}" name="State - Q4 2021" dataDxfId="32"/>
    <tableColumn id="4" xr3:uid="{A1FC1EC7-BECF-4352-9E98-F30E602936E4}" name="State" dataDxfId="31" dataCellStyle="Normal 2 2"/>
    <tableColumn id="2" xr3:uid="{6E5DDEB8-E792-43CB-89B4-3D17BF007707}" name="US" dataDxfId="30"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729BCE2-2710-4726-8A6F-843530635045}" name="CMSRegion" displayName="CMSRegion" ref="F2:K12" totalsRowShown="0" headerRowDxfId="29" dataDxfId="28">
  <autoFilter ref="F2:K12" xr:uid="{8DA5A7B1-12B2-4B6A-ACD1-897DD9C7A713}"/>
  <tableColumns count="6">
    <tableColumn id="1" xr3:uid="{C4B2AFCC-C97E-427D-A776-CF0C68A21B89}" name="CMS Region Number" dataDxfId="27"/>
    <tableColumn id="2" xr3:uid="{6784502D-7798-448F-ABB0-7D32B0B162ED}" name="Total Census" dataDxfId="26"/>
    <tableColumn id="7" xr3:uid="{53D36865-BFC8-4C8F-8E83-9AB3C6375F12}" name="Total Nurse Staff HPRD" dataDxfId="25"/>
    <tableColumn id="3" xr3:uid="{78DA99B6-7FC4-48F2-A7C8-A46E7E7208DE}" name="Rank: Total Nurse Staff HPRD" dataDxfId="24"/>
    <tableColumn id="5" xr3:uid="{D5A6D0F6-8C7D-416A-8D85-9B32D25B4117}" name="RN Staff HPRD" dataDxfId="23"/>
    <tableColumn id="6" xr3:uid="{F37F0119-6BD5-49B2-9564-EF8E4AF2BEED}" name="Rank: RN Staff HPRD" dataDxfId="22"/>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E9E22A4-292C-4DC1-8EA9-657C68796676}" name="State" displayName="State" ref="M2:R53" totalsRowShown="0" headerRowDxfId="21" dataDxfId="20">
  <autoFilter ref="M2:R53" xr:uid="{3A6DC66B-51AF-4021-A205-FEA1BCFE532F}"/>
  <tableColumns count="6">
    <tableColumn id="1" xr3:uid="{EEA98220-FFEC-4727-8723-CA1E2B95700E}" name="State" dataDxfId="19"/>
    <tableColumn id="2" xr3:uid="{AA32D520-AD43-45CA-A09E-E53C2C32180E}" name="Total Census" dataDxfId="18"/>
    <tableColumn id="4" xr3:uid="{4CC75842-DB65-4ECE-9742-18FB3BFA70D8}" name="Total Nurse Staff HPRD" dataDxfId="17"/>
    <tableColumn id="3" xr3:uid="{62840C6B-BB5D-4D05-BAC5-8752B63E9D4A}" name="Rank: Total Nurse Staff HPRD" dataDxfId="16"/>
    <tableColumn id="5" xr3:uid="{2185FABF-8CF7-4A4F-A71A-64D7A99D66F4}" name="RN Staff HPRD" dataDxfId="15"/>
    <tableColumn id="6" xr3:uid="{336D1A50-259D-4271-B7CE-6731960CC1D0}" name="Rank: RN Staff HPRD"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4760526-8F3B-4AF3-BF87-4544646ACA13}" name="Category" displayName="Category" ref="T2:W15" totalsRowShown="0" headerRowDxfId="13" dataDxfId="12">
  <autoFilter ref="T2:W15" xr:uid="{565E5F01-F55D-4423-8221-FE9537902289}"/>
  <tableColumns count="4">
    <tableColumn id="1" xr3:uid="{4CF67214-B6B4-44C5-BED3-E5FCF3DEB729}" name="Staffing Category" dataDxfId="11"/>
    <tableColumn id="2" xr3:uid="{06FE2815-E20F-4977-9799-F54A4807A89E}" name="State Total" dataDxfId="10"/>
    <tableColumn id="3" xr3:uid="{74A0C03F-D35E-408A-A32A-6723D2A7D7D2}" name="Percentage of Total" dataDxfId="9">
      <calculatedColumnFormula>Category[[#This Row],[State Total]]/U1</calculatedColumnFormula>
    </tableColumn>
    <tableColumn id="4" xr3:uid="{8A5E63B7-2630-4421-85E8-50FF967597D3}"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0FE4DD6-7A4C-4C08-9B89-302ECBC0DDE0}" name="ContractSummary" displayName="ContractSummary" ref="T18:U29" totalsRowShown="0" headerRowDxfId="7" dataDxfId="6">
  <autoFilter ref="T18:U29" xr:uid="{611C2622-9CCC-48CE-821F-F51D1E505E95}"/>
  <tableColumns count="2">
    <tableColumn id="1" xr3:uid="{FD73FAC6-C8DB-4EB6-A0F2-BA38F1F558E9}" name="Contract Hours" dataDxfId="5"/>
    <tableColumn id="2" xr3:uid="{56909294-0243-4228-882D-91848E82081F}"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17FE30-1241-40B1-B595-37BFDDF6E424}" name="CategorySummary" displayName="CategorySummary" ref="T33:U37" totalsRowShown="0" headerRowDxfId="3" dataDxfId="2">
  <autoFilter ref="T33:U37" xr:uid="{03106FE6-CCEA-42AA-9F14-64FFC94AC8E0}"/>
  <tableColumns count="2">
    <tableColumn id="1" xr3:uid="{87C50067-5BA9-4358-9AB4-D6A46A1F811E}" name="Staffing Category" dataDxfId="1"/>
    <tableColumn id="4" xr3:uid="{40FCB9CB-82C3-471B-8009-D33FB82B3EE5}"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E7F0B-8ABE-4A54-8C58-44796D2FEF8E}">
  <sheetPr>
    <outlinePr summaryRight="0"/>
  </sheetPr>
  <dimension ref="A1:AH1120"/>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6" customWidth="1"/>
    <col min="34" max="34" width="15.7109375" style="5"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 customFormat="1" ht="189.95" customHeight="1" x14ac:dyDescent="0.25">
      <c r="A1" s="2" t="s">
        <v>1425</v>
      </c>
      <c r="B1" s="2" t="s">
        <v>1427</v>
      </c>
      <c r="C1" s="2" t="s">
        <v>1428</v>
      </c>
      <c r="D1" s="2" t="s">
        <v>1429</v>
      </c>
      <c r="E1" s="2" t="s">
        <v>1430</v>
      </c>
      <c r="F1" s="2" t="s">
        <v>1431</v>
      </c>
      <c r="G1" s="2" t="s">
        <v>1432</v>
      </c>
      <c r="H1" s="2" t="s">
        <v>1433</v>
      </c>
      <c r="I1" s="2" t="s">
        <v>1434</v>
      </c>
      <c r="J1" s="2" t="s">
        <v>1435</v>
      </c>
      <c r="K1" s="2" t="s">
        <v>1436</v>
      </c>
      <c r="L1" s="2" t="s">
        <v>1437</v>
      </c>
      <c r="M1" s="2" t="s">
        <v>1438</v>
      </c>
      <c r="N1" s="2" t="s">
        <v>1439</v>
      </c>
      <c r="O1" s="2" t="s">
        <v>1440</v>
      </c>
      <c r="P1" s="2" t="s">
        <v>1441</v>
      </c>
      <c r="Q1" s="2" t="s">
        <v>1442</v>
      </c>
      <c r="R1" s="2" t="s">
        <v>1443</v>
      </c>
      <c r="S1" s="2" t="s">
        <v>1444</v>
      </c>
      <c r="T1" s="2" t="s">
        <v>1445</v>
      </c>
      <c r="U1" s="2" t="s">
        <v>1446</v>
      </c>
      <c r="V1" s="2" t="s">
        <v>1447</v>
      </c>
      <c r="W1" s="2" t="s">
        <v>1448</v>
      </c>
      <c r="X1" s="2" t="s">
        <v>1449</v>
      </c>
      <c r="Y1" s="2" t="s">
        <v>1450</v>
      </c>
      <c r="Z1" s="2" t="s">
        <v>1451</v>
      </c>
      <c r="AA1" s="2" t="s">
        <v>1452</v>
      </c>
      <c r="AB1" s="2" t="s">
        <v>1453</v>
      </c>
      <c r="AC1" s="2" t="s">
        <v>1454</v>
      </c>
      <c r="AD1" s="2" t="s">
        <v>1455</v>
      </c>
      <c r="AE1" s="2" t="s">
        <v>1456</v>
      </c>
      <c r="AF1" s="2" t="s">
        <v>1457</v>
      </c>
      <c r="AG1" s="3" t="s">
        <v>1458</v>
      </c>
    </row>
    <row r="2" spans="1:34" x14ac:dyDescent="0.25">
      <c r="A2" t="s">
        <v>964</v>
      </c>
      <c r="B2" t="s">
        <v>280</v>
      </c>
      <c r="C2" t="s">
        <v>1299</v>
      </c>
      <c r="D2" t="s">
        <v>1050</v>
      </c>
      <c r="E2" s="4">
        <v>68.826086956521735</v>
      </c>
      <c r="F2" s="4">
        <f>Nurse[[#This Row],[Total Nurse Staff Hours]]/Nurse[[#This Row],[MDS Census]]</f>
        <v>3.5715808591282379</v>
      </c>
      <c r="G2" s="4">
        <f>Nurse[[#This Row],[Total Direct Care Staff Hours]]/Nurse[[#This Row],[MDS Census]]</f>
        <v>3.0271241313960835</v>
      </c>
      <c r="H2" s="4">
        <f>Nurse[[#This Row],[Total RN Hours (w/ Admin, DON)]]/Nurse[[#This Row],[MDS Census]]</f>
        <v>0.54516740366392924</v>
      </c>
      <c r="I2" s="4">
        <f>Nurse[[#This Row],[RN Hours (excl. Admin, DON)]]/Nurse[[#This Row],[MDS Census]]</f>
        <v>0.39481996209728365</v>
      </c>
      <c r="J2" s="4">
        <f>SUM(Nurse[[#This Row],[RN Hours (excl. Admin, DON)]],Nurse[[#This Row],[RN Admin Hours]],Nurse[[#This Row],[RN DON Hours]],Nurse[[#This Row],[LPN Hours (excl. Admin)]],Nurse[[#This Row],[LPN Admin Hours]],Nurse[[#This Row],[CNA Hours]],Nurse[[#This Row],[NA TR Hours]],Nurse[[#This Row],[Med Aide/Tech Hours]])</f>
        <v>245.81793478260869</v>
      </c>
      <c r="K2" s="4">
        <f>SUM(Nurse[[#This Row],[RN Hours (excl. Admin, DON)]],Nurse[[#This Row],[LPN Hours (excl. Admin)]],Nurse[[#This Row],[CNA Hours]],Nurse[[#This Row],[NA TR Hours]],Nurse[[#This Row],[Med Aide/Tech Hours]])</f>
        <v>208.34510869565216</v>
      </c>
      <c r="L2" s="4">
        <f>SUM(Nurse[[#This Row],[RN Hours (excl. Admin, DON)]],Nurse[[#This Row],[RN Admin Hours]],Nurse[[#This Row],[RN DON Hours]])</f>
        <v>37.521739130434781</v>
      </c>
      <c r="M2" s="4">
        <v>27.173913043478262</v>
      </c>
      <c r="N2" s="4">
        <v>8.6086956521739122</v>
      </c>
      <c r="O2" s="4">
        <v>1.7391304347826086</v>
      </c>
      <c r="P2" s="4">
        <f>SUM(Nurse[[#This Row],[LPN Hours (excl. Admin)]],Nurse[[#This Row],[LPN Admin Hours]])</f>
        <v>67.869565217391312</v>
      </c>
      <c r="Q2" s="4">
        <v>40.744565217391305</v>
      </c>
      <c r="R2" s="4">
        <v>27.125</v>
      </c>
      <c r="S2" s="4">
        <f>SUM(Nurse[[#This Row],[CNA Hours]],Nurse[[#This Row],[NA TR Hours]],Nurse[[#This Row],[Med Aide/Tech Hours]])</f>
        <v>140.4266304347826</v>
      </c>
      <c r="T2" s="4">
        <v>138.25</v>
      </c>
      <c r="U2" s="4">
        <v>2.1766304347826089</v>
      </c>
      <c r="V2" s="4">
        <v>0</v>
      </c>
      <c r="W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 s="4">
        <v>0</v>
      </c>
      <c r="Y2" s="4">
        <v>0</v>
      </c>
      <c r="Z2" s="4">
        <v>0</v>
      </c>
      <c r="AA2" s="4">
        <v>0</v>
      </c>
      <c r="AB2" s="4">
        <v>0</v>
      </c>
      <c r="AC2" s="4">
        <v>0</v>
      </c>
      <c r="AD2" s="4">
        <v>0</v>
      </c>
      <c r="AE2" s="4">
        <v>0</v>
      </c>
      <c r="AF2" s="1">
        <v>365587</v>
      </c>
      <c r="AG2" s="1">
        <v>5</v>
      </c>
      <c r="AH2"/>
    </row>
    <row r="3" spans="1:34" x14ac:dyDescent="0.25">
      <c r="A3" t="s">
        <v>964</v>
      </c>
      <c r="B3" t="s">
        <v>633</v>
      </c>
      <c r="C3" t="s">
        <v>1379</v>
      </c>
      <c r="D3" t="s">
        <v>1012</v>
      </c>
      <c r="E3" s="4">
        <v>64.021739130434781</v>
      </c>
      <c r="F3" s="4">
        <f>Nurse[[#This Row],[Total Nurse Staff Hours]]/Nurse[[#This Row],[MDS Census]]</f>
        <v>2.6311290322580647</v>
      </c>
      <c r="G3" s="4">
        <f>Nurse[[#This Row],[Total Direct Care Staff Hours]]/Nurse[[#This Row],[MDS Census]]</f>
        <v>2.5348217317487274</v>
      </c>
      <c r="H3" s="4">
        <f>Nurse[[#This Row],[Total RN Hours (w/ Admin, DON)]]/Nurse[[#This Row],[MDS Census]]</f>
        <v>0.32435483870967746</v>
      </c>
      <c r="I3" s="4">
        <f>Nurse[[#This Row],[RN Hours (excl. Admin, DON)]]/Nurse[[#This Row],[MDS Census]]</f>
        <v>0.22940577249575558</v>
      </c>
      <c r="J3" s="4">
        <f>SUM(Nurse[[#This Row],[RN Hours (excl. Admin, DON)]],Nurse[[#This Row],[RN Admin Hours]],Nurse[[#This Row],[RN DON Hours]],Nurse[[#This Row],[LPN Hours (excl. Admin)]],Nurse[[#This Row],[LPN Admin Hours]],Nurse[[#This Row],[CNA Hours]],Nurse[[#This Row],[NA TR Hours]],Nurse[[#This Row],[Med Aide/Tech Hours]])</f>
        <v>168.44945652173914</v>
      </c>
      <c r="K3" s="4">
        <f>SUM(Nurse[[#This Row],[RN Hours (excl. Admin, DON)]],Nurse[[#This Row],[LPN Hours (excl. Admin)]],Nurse[[#This Row],[CNA Hours]],Nurse[[#This Row],[NA TR Hours]],Nurse[[#This Row],[Med Aide/Tech Hours]])</f>
        <v>162.28369565217395</v>
      </c>
      <c r="L3" s="4">
        <f>SUM(Nurse[[#This Row],[RN Hours (excl. Admin, DON)]],Nurse[[#This Row],[RN Admin Hours]],Nurse[[#This Row],[RN DON Hours]])</f>
        <v>20.76576086956522</v>
      </c>
      <c r="M3" s="4">
        <v>14.686956521739134</v>
      </c>
      <c r="N3" s="4">
        <v>0</v>
      </c>
      <c r="O3" s="4">
        <v>6.0788043478260869</v>
      </c>
      <c r="P3" s="4">
        <f>SUM(Nurse[[#This Row],[LPN Hours (excl. Admin)]],Nurse[[#This Row],[LPN Admin Hours]])</f>
        <v>38.239565217391309</v>
      </c>
      <c r="Q3" s="4">
        <v>38.152608695652177</v>
      </c>
      <c r="R3" s="4">
        <v>8.6956521739130432E-2</v>
      </c>
      <c r="S3" s="4">
        <f>SUM(Nurse[[#This Row],[CNA Hours]],Nurse[[#This Row],[NA TR Hours]],Nurse[[#This Row],[Med Aide/Tech Hours]])</f>
        <v>109.44413043478262</v>
      </c>
      <c r="T3" s="4">
        <v>109.44413043478262</v>
      </c>
      <c r="U3" s="4">
        <v>0</v>
      </c>
      <c r="V3" s="4">
        <v>0</v>
      </c>
      <c r="W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 s="4">
        <v>0</v>
      </c>
      <c r="Y3" s="4">
        <v>0</v>
      </c>
      <c r="Z3" s="4">
        <v>0</v>
      </c>
      <c r="AA3" s="4">
        <v>0</v>
      </c>
      <c r="AB3" s="4">
        <v>0</v>
      </c>
      <c r="AC3" s="4">
        <v>0</v>
      </c>
      <c r="AD3" s="4">
        <v>0</v>
      </c>
      <c r="AE3" s="4">
        <v>0</v>
      </c>
      <c r="AF3" s="1">
        <v>366123</v>
      </c>
      <c r="AG3" s="1">
        <v>5</v>
      </c>
      <c r="AH3"/>
    </row>
    <row r="4" spans="1:34" x14ac:dyDescent="0.25">
      <c r="A4" t="s">
        <v>964</v>
      </c>
      <c r="B4" t="s">
        <v>646</v>
      </c>
      <c r="C4" t="s">
        <v>1130</v>
      </c>
      <c r="D4" t="s">
        <v>1004</v>
      </c>
      <c r="E4" s="4">
        <v>62.706521739130437</v>
      </c>
      <c r="F4" s="4">
        <f>Nurse[[#This Row],[Total Nurse Staff Hours]]/Nurse[[#This Row],[MDS Census]]</f>
        <v>4.4628185127405091</v>
      </c>
      <c r="G4" s="4">
        <f>Nurse[[#This Row],[Total Direct Care Staff Hours]]/Nurse[[#This Row],[MDS Census]]</f>
        <v>3.826443057722309</v>
      </c>
      <c r="H4" s="4">
        <f>Nurse[[#This Row],[Total RN Hours (w/ Admin, DON)]]/Nurse[[#This Row],[MDS Census]]</f>
        <v>0.89504246836540124</v>
      </c>
      <c r="I4" s="4">
        <f>Nurse[[#This Row],[RN Hours (excl. Admin, DON)]]/Nurse[[#This Row],[MDS Census]]</f>
        <v>0.61145779164499914</v>
      </c>
      <c r="J4" s="4">
        <f>SUM(Nurse[[#This Row],[RN Hours (excl. Admin, DON)]],Nurse[[#This Row],[RN Admin Hours]],Nurse[[#This Row],[RN DON Hours]],Nurse[[#This Row],[LPN Hours (excl. Admin)]],Nurse[[#This Row],[LPN Admin Hours]],Nurse[[#This Row],[CNA Hours]],Nurse[[#This Row],[NA TR Hours]],Nurse[[#This Row],[Med Aide/Tech Hours]])</f>
        <v>279.8478260869565</v>
      </c>
      <c r="K4" s="4">
        <f>SUM(Nurse[[#This Row],[RN Hours (excl. Admin, DON)]],Nurse[[#This Row],[LPN Hours (excl. Admin)]],Nurse[[#This Row],[CNA Hours]],Nurse[[#This Row],[NA TR Hours]],Nurse[[#This Row],[Med Aide/Tech Hours]])</f>
        <v>239.94293478260872</v>
      </c>
      <c r="L4" s="4">
        <f>SUM(Nurse[[#This Row],[RN Hours (excl. Admin, DON)]],Nurse[[#This Row],[RN Admin Hours]],Nurse[[#This Row],[RN DON Hours]])</f>
        <v>56.125</v>
      </c>
      <c r="M4" s="4">
        <v>38.342391304347828</v>
      </c>
      <c r="N4" s="4">
        <v>12.043478260869565</v>
      </c>
      <c r="O4" s="4">
        <v>5.7391304347826084</v>
      </c>
      <c r="P4" s="4">
        <f>SUM(Nurse[[#This Row],[LPN Hours (excl. Admin)]],Nurse[[#This Row],[LPN Admin Hours]])</f>
        <v>70.016304347826093</v>
      </c>
      <c r="Q4" s="4">
        <v>47.894021739130437</v>
      </c>
      <c r="R4" s="4">
        <v>22.122282608695652</v>
      </c>
      <c r="S4" s="4">
        <f>SUM(Nurse[[#This Row],[CNA Hours]],Nurse[[#This Row],[NA TR Hours]],Nurse[[#This Row],[Med Aide/Tech Hours]])</f>
        <v>153.70652173913044</v>
      </c>
      <c r="T4" s="4">
        <v>126.00271739130434</v>
      </c>
      <c r="U4" s="4">
        <v>27.703804347826086</v>
      </c>
      <c r="V4" s="4">
        <v>0</v>
      </c>
      <c r="W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0.88858695652173902</v>
      </c>
      <c r="X4" s="4">
        <v>0</v>
      </c>
      <c r="Y4" s="4">
        <v>8.6956521739130432E-2</v>
      </c>
      <c r="Z4" s="4">
        <v>0</v>
      </c>
      <c r="AA4" s="4">
        <v>0.80163043478260865</v>
      </c>
      <c r="AB4" s="4">
        <v>0</v>
      </c>
      <c r="AC4" s="4">
        <v>0</v>
      </c>
      <c r="AD4" s="4">
        <v>0</v>
      </c>
      <c r="AE4" s="4">
        <v>0</v>
      </c>
      <c r="AF4" s="1">
        <v>366143</v>
      </c>
      <c r="AG4" s="1">
        <v>5</v>
      </c>
      <c r="AH4"/>
    </row>
    <row r="5" spans="1:34" x14ac:dyDescent="0.25">
      <c r="A5" t="s">
        <v>964</v>
      </c>
      <c r="B5" t="s">
        <v>542</v>
      </c>
      <c r="C5" t="s">
        <v>1289</v>
      </c>
      <c r="D5" t="s">
        <v>1047</v>
      </c>
      <c r="E5" s="4">
        <v>41.271739130434781</v>
      </c>
      <c r="F5" s="4">
        <f>Nurse[[#This Row],[Total Nurse Staff Hours]]/Nurse[[#This Row],[MDS Census]]</f>
        <v>3.4780115880958649</v>
      </c>
      <c r="G5" s="4">
        <f>Nurse[[#This Row],[Total Direct Care Staff Hours]]/Nurse[[#This Row],[MDS Census]]</f>
        <v>3.330526731630234</v>
      </c>
      <c r="H5" s="4">
        <f>Nurse[[#This Row],[Total RN Hours (w/ Admin, DON)]]/Nurse[[#This Row],[MDS Census]]</f>
        <v>0.27008164340268637</v>
      </c>
      <c r="I5" s="4">
        <f>Nurse[[#This Row],[RN Hours (excl. Admin, DON)]]/Nurse[[#This Row],[MDS Census]]</f>
        <v>0.12259678693705557</v>
      </c>
      <c r="J5" s="4">
        <f>SUM(Nurse[[#This Row],[RN Hours (excl. Admin, DON)]],Nurse[[#This Row],[RN Admin Hours]],Nurse[[#This Row],[RN DON Hours]],Nurse[[#This Row],[LPN Hours (excl. Admin)]],Nurse[[#This Row],[LPN Admin Hours]],Nurse[[#This Row],[CNA Hours]],Nurse[[#This Row],[NA TR Hours]],Nurse[[#This Row],[Med Aide/Tech Hours]])</f>
        <v>143.54358695652172</v>
      </c>
      <c r="K5" s="4">
        <f>SUM(Nurse[[#This Row],[RN Hours (excl. Admin, DON)]],Nurse[[#This Row],[LPN Hours (excl. Admin)]],Nurse[[#This Row],[CNA Hours]],Nurse[[#This Row],[NA TR Hours]],Nurse[[#This Row],[Med Aide/Tech Hours]])</f>
        <v>137.4566304347826</v>
      </c>
      <c r="L5" s="4">
        <f>SUM(Nurse[[#This Row],[RN Hours (excl. Admin, DON)]],Nurse[[#This Row],[RN Admin Hours]],Nurse[[#This Row],[RN DON Hours]])</f>
        <v>11.146739130434783</v>
      </c>
      <c r="M5" s="4">
        <v>5.0597826086956523</v>
      </c>
      <c r="N5" s="4">
        <v>1.0434782608695652</v>
      </c>
      <c r="O5" s="4">
        <v>5.0434782608695654</v>
      </c>
      <c r="P5" s="4">
        <f>SUM(Nurse[[#This Row],[LPN Hours (excl. Admin)]],Nurse[[#This Row],[LPN Admin Hours]])</f>
        <v>50.503804347826083</v>
      </c>
      <c r="Q5" s="4">
        <v>50.503804347826083</v>
      </c>
      <c r="R5" s="4">
        <v>0</v>
      </c>
      <c r="S5" s="4">
        <f>SUM(Nurse[[#This Row],[CNA Hours]],Nurse[[#This Row],[NA TR Hours]],Nurse[[#This Row],[Med Aide/Tech Hours]])</f>
        <v>81.893043478260864</v>
      </c>
      <c r="T5" s="4">
        <v>61.769999999999989</v>
      </c>
      <c r="U5" s="4">
        <v>20.123043478260875</v>
      </c>
      <c r="V5" s="4">
        <v>0</v>
      </c>
      <c r="W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 s="4">
        <v>0</v>
      </c>
      <c r="Y5" s="4">
        <v>0</v>
      </c>
      <c r="Z5" s="4">
        <v>0</v>
      </c>
      <c r="AA5" s="4">
        <v>0</v>
      </c>
      <c r="AB5" s="4">
        <v>0</v>
      </c>
      <c r="AC5" s="4">
        <v>0</v>
      </c>
      <c r="AD5" s="4">
        <v>0</v>
      </c>
      <c r="AE5" s="4">
        <v>0</v>
      </c>
      <c r="AF5" s="1">
        <v>365991</v>
      </c>
      <c r="AG5" s="1">
        <v>5</v>
      </c>
      <c r="AH5"/>
    </row>
    <row r="6" spans="1:34" x14ac:dyDescent="0.25">
      <c r="A6" t="s">
        <v>964</v>
      </c>
      <c r="B6" t="s">
        <v>579</v>
      </c>
      <c r="C6" t="s">
        <v>1356</v>
      </c>
      <c r="D6" t="s">
        <v>1026</v>
      </c>
      <c r="E6" s="4">
        <v>62.271739130434781</v>
      </c>
      <c r="F6" s="4">
        <f>Nurse[[#This Row],[Total Nurse Staff Hours]]/Nurse[[#This Row],[MDS Census]]</f>
        <v>3.2270099493803457</v>
      </c>
      <c r="G6" s="4">
        <f>Nurse[[#This Row],[Total Direct Care Staff Hours]]/Nurse[[#This Row],[MDS Census]]</f>
        <v>3.0370989701518596</v>
      </c>
      <c r="H6" s="4">
        <f>Nurse[[#This Row],[Total RN Hours (w/ Admin, DON)]]/Nurse[[#This Row],[MDS Census]]</f>
        <v>0.34123407226392038</v>
      </c>
      <c r="I6" s="4">
        <f>Nurse[[#This Row],[RN Hours (excl. Admin, DON)]]/Nurse[[#This Row],[MDS Census]]</f>
        <v>0.23650375283644612</v>
      </c>
      <c r="J6" s="4">
        <f>SUM(Nurse[[#This Row],[RN Hours (excl. Admin, DON)]],Nurse[[#This Row],[RN Admin Hours]],Nurse[[#This Row],[RN DON Hours]],Nurse[[#This Row],[LPN Hours (excl. Admin)]],Nurse[[#This Row],[LPN Admin Hours]],Nurse[[#This Row],[CNA Hours]],Nurse[[#This Row],[NA TR Hours]],Nurse[[#This Row],[Med Aide/Tech Hours]])</f>
        <v>200.95152173913044</v>
      </c>
      <c r="K6" s="4">
        <f>SUM(Nurse[[#This Row],[RN Hours (excl. Admin, DON)]],Nurse[[#This Row],[LPN Hours (excl. Admin)]],Nurse[[#This Row],[CNA Hours]],Nurse[[#This Row],[NA TR Hours]],Nurse[[#This Row],[Med Aide/Tech Hours]])</f>
        <v>189.12543478260872</v>
      </c>
      <c r="L6" s="4">
        <f>SUM(Nurse[[#This Row],[RN Hours (excl. Admin, DON)]],Nurse[[#This Row],[RN Admin Hours]],Nurse[[#This Row],[RN DON Hours]])</f>
        <v>21.249239130434781</v>
      </c>
      <c r="M6" s="4">
        <v>14.727499999999997</v>
      </c>
      <c r="N6" s="4">
        <v>0.34782608695652173</v>
      </c>
      <c r="O6" s="4">
        <v>6.1739130434782608</v>
      </c>
      <c r="P6" s="4">
        <f>SUM(Nurse[[#This Row],[LPN Hours (excl. Admin)]],Nurse[[#This Row],[LPN Admin Hours]])</f>
        <v>65.793695652173923</v>
      </c>
      <c r="Q6" s="4">
        <v>60.489347826086963</v>
      </c>
      <c r="R6" s="4">
        <v>5.3043478260869561</v>
      </c>
      <c r="S6" s="4">
        <f>SUM(Nurse[[#This Row],[CNA Hours]],Nurse[[#This Row],[NA TR Hours]],Nurse[[#This Row],[Med Aide/Tech Hours]])</f>
        <v>113.90858695652176</v>
      </c>
      <c r="T6" s="4">
        <v>113.90858695652176</v>
      </c>
      <c r="U6" s="4">
        <v>0</v>
      </c>
      <c r="V6" s="4">
        <v>0</v>
      </c>
      <c r="W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56.404565217391287</v>
      </c>
      <c r="X6" s="4">
        <v>3.9856521739130422</v>
      </c>
      <c r="Y6" s="4">
        <v>0</v>
      </c>
      <c r="Z6" s="4">
        <v>0</v>
      </c>
      <c r="AA6" s="4">
        <v>14.295760869565212</v>
      </c>
      <c r="AB6" s="4">
        <v>0</v>
      </c>
      <c r="AC6" s="4">
        <v>38.123152173913034</v>
      </c>
      <c r="AD6" s="4">
        <v>0</v>
      </c>
      <c r="AE6" s="4">
        <v>0</v>
      </c>
      <c r="AF6" s="1">
        <v>366041</v>
      </c>
      <c r="AG6" s="1">
        <v>5</v>
      </c>
      <c r="AH6"/>
    </row>
    <row r="7" spans="1:34" x14ac:dyDescent="0.25">
      <c r="A7" t="s">
        <v>964</v>
      </c>
      <c r="B7" t="s">
        <v>525</v>
      </c>
      <c r="C7" t="s">
        <v>1357</v>
      </c>
      <c r="D7" t="s">
        <v>1029</v>
      </c>
      <c r="E7" s="4">
        <v>81.565217391304344</v>
      </c>
      <c r="F7" s="4">
        <f>Nurse[[#This Row],[Total Nurse Staff Hours]]/Nurse[[#This Row],[MDS Census]]</f>
        <v>3.2720549040511728</v>
      </c>
      <c r="G7" s="4">
        <f>Nurse[[#This Row],[Total Direct Care Staff Hours]]/Nurse[[#This Row],[MDS Census]]</f>
        <v>3.0904184434968016</v>
      </c>
      <c r="H7" s="4">
        <f>Nurse[[#This Row],[Total RN Hours (w/ Admin, DON)]]/Nurse[[#This Row],[MDS Census]]</f>
        <v>0.6377598614072495</v>
      </c>
      <c r="I7" s="4">
        <f>Nurse[[#This Row],[RN Hours (excl. Admin, DON)]]/Nurse[[#This Row],[MDS Census]]</f>
        <v>0.49183768656716415</v>
      </c>
      <c r="J7" s="4">
        <f>SUM(Nurse[[#This Row],[RN Hours (excl. Admin, DON)]],Nurse[[#This Row],[RN Admin Hours]],Nurse[[#This Row],[RN DON Hours]],Nurse[[#This Row],[LPN Hours (excl. Admin)]],Nurse[[#This Row],[LPN Admin Hours]],Nurse[[#This Row],[CNA Hours]],Nurse[[#This Row],[NA TR Hours]],Nurse[[#This Row],[Med Aide/Tech Hours]])</f>
        <v>266.88586956521738</v>
      </c>
      <c r="K7" s="4">
        <f>SUM(Nurse[[#This Row],[RN Hours (excl. Admin, DON)]],Nurse[[#This Row],[LPN Hours (excl. Admin)]],Nurse[[#This Row],[CNA Hours]],Nurse[[#This Row],[NA TR Hours]],Nurse[[#This Row],[Med Aide/Tech Hours]])</f>
        <v>252.07065217391303</v>
      </c>
      <c r="L7" s="4">
        <f>SUM(Nurse[[#This Row],[RN Hours (excl. Admin, DON)]],Nurse[[#This Row],[RN Admin Hours]],Nurse[[#This Row],[RN DON Hours]])</f>
        <v>52.019021739130437</v>
      </c>
      <c r="M7" s="4">
        <v>40.116847826086953</v>
      </c>
      <c r="N7" s="4">
        <v>6.9456521739130439</v>
      </c>
      <c r="O7" s="4">
        <v>4.9565217391304346</v>
      </c>
      <c r="P7" s="4">
        <f>SUM(Nurse[[#This Row],[LPN Hours (excl. Admin)]],Nurse[[#This Row],[LPN Admin Hours]])</f>
        <v>56.059782608695649</v>
      </c>
      <c r="Q7" s="4">
        <v>53.146739130434781</v>
      </c>
      <c r="R7" s="4">
        <v>2.9130434782608696</v>
      </c>
      <c r="S7" s="4">
        <f>SUM(Nurse[[#This Row],[CNA Hours]],Nurse[[#This Row],[NA TR Hours]],Nurse[[#This Row],[Med Aide/Tech Hours]])</f>
        <v>158.80706521739128</v>
      </c>
      <c r="T7" s="4">
        <v>140.21739130434781</v>
      </c>
      <c r="U7" s="4">
        <v>18.589673913043477</v>
      </c>
      <c r="V7" s="4">
        <v>0</v>
      </c>
      <c r="W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 s="4">
        <v>0</v>
      </c>
      <c r="Y7" s="4">
        <v>0</v>
      </c>
      <c r="Z7" s="4">
        <v>0</v>
      </c>
      <c r="AA7" s="4">
        <v>0</v>
      </c>
      <c r="AB7" s="4">
        <v>0</v>
      </c>
      <c r="AC7" s="4">
        <v>0</v>
      </c>
      <c r="AD7" s="4">
        <v>0</v>
      </c>
      <c r="AE7" s="4">
        <v>0</v>
      </c>
      <c r="AF7" s="1">
        <v>365968</v>
      </c>
      <c r="AG7" s="1">
        <v>5</v>
      </c>
      <c r="AH7"/>
    </row>
    <row r="8" spans="1:34" x14ac:dyDescent="0.25">
      <c r="A8" t="s">
        <v>964</v>
      </c>
      <c r="B8" t="s">
        <v>357</v>
      </c>
      <c r="C8" t="s">
        <v>1140</v>
      </c>
      <c r="D8" t="s">
        <v>1026</v>
      </c>
      <c r="E8" s="4">
        <v>53.847826086956523</v>
      </c>
      <c r="F8" s="4">
        <f>Nurse[[#This Row],[Total Nurse Staff Hours]]/Nurse[[#This Row],[MDS Census]]</f>
        <v>4.5039039160274523</v>
      </c>
      <c r="G8" s="4">
        <f>Nurse[[#This Row],[Total Direct Care Staff Hours]]/Nurse[[#This Row],[MDS Census]]</f>
        <v>4.211412999596285</v>
      </c>
      <c r="H8" s="4">
        <f>Nurse[[#This Row],[Total RN Hours (w/ Admin, DON)]]/Nurse[[#This Row],[MDS Census]]</f>
        <v>0.70695397658457826</v>
      </c>
      <c r="I8" s="4">
        <f>Nurse[[#This Row],[RN Hours (excl. Admin, DON)]]/Nurse[[#This Row],[MDS Census]]</f>
        <v>0.44030076705692378</v>
      </c>
      <c r="J8" s="4">
        <f>SUM(Nurse[[#This Row],[RN Hours (excl. Admin, DON)]],Nurse[[#This Row],[RN Admin Hours]],Nurse[[#This Row],[RN DON Hours]],Nurse[[#This Row],[LPN Hours (excl. Admin)]],Nurse[[#This Row],[LPN Admin Hours]],Nurse[[#This Row],[CNA Hours]],Nurse[[#This Row],[NA TR Hours]],Nurse[[#This Row],[Med Aide/Tech Hours]])</f>
        <v>242.52543478260867</v>
      </c>
      <c r="K8" s="4">
        <f>SUM(Nurse[[#This Row],[RN Hours (excl. Admin, DON)]],Nurse[[#This Row],[LPN Hours (excl. Admin)]],Nurse[[#This Row],[CNA Hours]],Nurse[[#This Row],[NA TR Hours]],Nurse[[#This Row],[Med Aide/Tech Hours]])</f>
        <v>226.77543478260867</v>
      </c>
      <c r="L8" s="4">
        <f>SUM(Nurse[[#This Row],[RN Hours (excl. Admin, DON)]],Nurse[[#This Row],[RN Admin Hours]],Nurse[[#This Row],[RN DON Hours]])</f>
        <v>38.067934782608702</v>
      </c>
      <c r="M8" s="4">
        <v>23.709239130434788</v>
      </c>
      <c r="N8" s="4">
        <v>6.7391304347826084</v>
      </c>
      <c r="O8" s="4">
        <v>7.6195652173913047</v>
      </c>
      <c r="P8" s="4">
        <f>SUM(Nurse[[#This Row],[LPN Hours (excl. Admin)]],Nurse[[#This Row],[LPN Admin Hours]])</f>
        <v>72.018260869565196</v>
      </c>
      <c r="Q8" s="4">
        <v>70.626956521739103</v>
      </c>
      <c r="R8" s="4">
        <v>1.3913043478260869</v>
      </c>
      <c r="S8" s="4">
        <f>SUM(Nurse[[#This Row],[CNA Hours]],Nurse[[#This Row],[NA TR Hours]],Nurse[[#This Row],[Med Aide/Tech Hours]])</f>
        <v>132.43923913043477</v>
      </c>
      <c r="T8" s="4">
        <v>124.64032608695652</v>
      </c>
      <c r="U8" s="4">
        <v>0</v>
      </c>
      <c r="V8" s="4">
        <v>7.7989130434782608</v>
      </c>
      <c r="W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44.366521739130441</v>
      </c>
      <c r="X8" s="4">
        <v>2.4088043478260874</v>
      </c>
      <c r="Y8" s="4">
        <v>0</v>
      </c>
      <c r="Z8" s="4">
        <v>3.6195652173913042</v>
      </c>
      <c r="AA8" s="4">
        <v>34.82532608695653</v>
      </c>
      <c r="AB8" s="4">
        <v>0</v>
      </c>
      <c r="AC8" s="4">
        <v>3.5128260869565224</v>
      </c>
      <c r="AD8" s="4">
        <v>0</v>
      </c>
      <c r="AE8" s="4">
        <v>0</v>
      </c>
      <c r="AF8" s="1">
        <v>365704</v>
      </c>
      <c r="AG8" s="1">
        <v>5</v>
      </c>
      <c r="AH8"/>
    </row>
    <row r="9" spans="1:34" x14ac:dyDescent="0.25">
      <c r="A9" t="s">
        <v>964</v>
      </c>
      <c r="B9" t="s">
        <v>772</v>
      </c>
      <c r="C9" t="s">
        <v>1129</v>
      </c>
      <c r="D9" t="s">
        <v>1032</v>
      </c>
      <c r="E9" s="4">
        <v>66.543478260869563</v>
      </c>
      <c r="F9" s="4">
        <f>Nurse[[#This Row],[Total Nurse Staff Hours]]/Nurse[[#This Row],[MDS Census]]</f>
        <v>3.084116301862136</v>
      </c>
      <c r="G9" s="4">
        <f>Nurse[[#This Row],[Total Direct Care Staff Hours]]/Nurse[[#This Row],[MDS Census]]</f>
        <v>2.9449460960470426</v>
      </c>
      <c r="H9" s="4">
        <f>Nurse[[#This Row],[Total RN Hours (w/ Admin, DON)]]/Nurse[[#This Row],[MDS Census]]</f>
        <v>0.22360829794184908</v>
      </c>
      <c r="I9" s="4">
        <f>Nurse[[#This Row],[RN Hours (excl. Admin, DON)]]/Nurse[[#This Row],[MDS Census]]</f>
        <v>8.4438092126755973E-2</v>
      </c>
      <c r="J9" s="4">
        <f>SUM(Nurse[[#This Row],[RN Hours (excl. Admin, DON)]],Nurse[[#This Row],[RN Admin Hours]],Nurse[[#This Row],[RN DON Hours]],Nurse[[#This Row],[LPN Hours (excl. Admin)]],Nurse[[#This Row],[LPN Admin Hours]],Nurse[[#This Row],[CNA Hours]],Nurse[[#This Row],[NA TR Hours]],Nurse[[#This Row],[Med Aide/Tech Hours]])</f>
        <v>205.22782608695647</v>
      </c>
      <c r="K9" s="4">
        <f>SUM(Nurse[[#This Row],[RN Hours (excl. Admin, DON)]],Nurse[[#This Row],[LPN Hours (excl. Admin)]],Nurse[[#This Row],[CNA Hours]],Nurse[[#This Row],[NA TR Hours]],Nurse[[#This Row],[Med Aide/Tech Hours]])</f>
        <v>195.96695652173906</v>
      </c>
      <c r="L9" s="4">
        <f>SUM(Nurse[[#This Row],[RN Hours (excl. Admin, DON)]],Nurse[[#This Row],[RN Admin Hours]],Nurse[[#This Row],[RN DON Hours]])</f>
        <v>14.879673913043479</v>
      </c>
      <c r="M9" s="4">
        <v>5.6188043478260878</v>
      </c>
      <c r="N9" s="4">
        <v>4.2173913043478262</v>
      </c>
      <c r="O9" s="4">
        <v>5.0434782608695654</v>
      </c>
      <c r="P9" s="4">
        <f>SUM(Nurse[[#This Row],[LPN Hours (excl. Admin)]],Nurse[[#This Row],[LPN Admin Hours]])</f>
        <v>66.143586956521744</v>
      </c>
      <c r="Q9" s="4">
        <v>66.143586956521744</v>
      </c>
      <c r="R9" s="4">
        <v>0</v>
      </c>
      <c r="S9" s="4">
        <f>SUM(Nurse[[#This Row],[CNA Hours]],Nurse[[#This Row],[NA TR Hours]],Nurse[[#This Row],[Med Aide/Tech Hours]])</f>
        <v>124.20456521739126</v>
      </c>
      <c r="T9" s="4">
        <v>119.27239130434778</v>
      </c>
      <c r="U9" s="4">
        <v>4.9321739130434796</v>
      </c>
      <c r="V9" s="4">
        <v>0</v>
      </c>
      <c r="W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 s="4">
        <v>0</v>
      </c>
      <c r="Y9" s="4">
        <v>0</v>
      </c>
      <c r="Z9" s="4">
        <v>0</v>
      </c>
      <c r="AA9" s="4">
        <v>0</v>
      </c>
      <c r="AB9" s="4">
        <v>0</v>
      </c>
      <c r="AC9" s="4">
        <v>0</v>
      </c>
      <c r="AD9" s="4">
        <v>0</v>
      </c>
      <c r="AE9" s="4">
        <v>0</v>
      </c>
      <c r="AF9" s="1">
        <v>366308</v>
      </c>
      <c r="AG9" s="1">
        <v>5</v>
      </c>
      <c r="AH9"/>
    </row>
    <row r="10" spans="1:34" x14ac:dyDescent="0.25">
      <c r="A10" t="s">
        <v>964</v>
      </c>
      <c r="B10" t="s">
        <v>234</v>
      </c>
      <c r="C10" t="s">
        <v>1098</v>
      </c>
      <c r="D10" t="s">
        <v>999</v>
      </c>
      <c r="E10" s="4">
        <v>93.923913043478265</v>
      </c>
      <c r="F10" s="4">
        <f>Nurse[[#This Row],[Total Nurse Staff Hours]]/Nurse[[#This Row],[MDS Census]]</f>
        <v>3.3606677467885659</v>
      </c>
      <c r="G10" s="4">
        <f>Nurse[[#This Row],[Total Direct Care Staff Hours]]/Nurse[[#This Row],[MDS Census]]</f>
        <v>3.2462134012267096</v>
      </c>
      <c r="H10" s="4">
        <f>Nurse[[#This Row],[Total RN Hours (w/ Admin, DON)]]/Nurse[[#This Row],[MDS Census]]</f>
        <v>0.47707441268371709</v>
      </c>
      <c r="I10" s="4">
        <f>Nurse[[#This Row],[RN Hours (excl. Admin, DON)]]/Nurse[[#This Row],[MDS Census]]</f>
        <v>0.41267214442772826</v>
      </c>
      <c r="J10" s="4">
        <f>SUM(Nurse[[#This Row],[RN Hours (excl. Admin, DON)]],Nurse[[#This Row],[RN Admin Hours]],Nurse[[#This Row],[RN DON Hours]],Nurse[[#This Row],[LPN Hours (excl. Admin)]],Nurse[[#This Row],[LPN Admin Hours]],Nurse[[#This Row],[CNA Hours]],Nurse[[#This Row],[NA TR Hours]],Nurse[[#This Row],[Med Aide/Tech Hours]])</f>
        <v>315.64706521739129</v>
      </c>
      <c r="K10" s="4">
        <f>SUM(Nurse[[#This Row],[RN Hours (excl. Admin, DON)]],Nurse[[#This Row],[LPN Hours (excl. Admin)]],Nurse[[#This Row],[CNA Hours]],Nurse[[#This Row],[NA TR Hours]],Nurse[[#This Row],[Med Aide/Tech Hours]])</f>
        <v>304.89706521739129</v>
      </c>
      <c r="L10" s="4">
        <f>SUM(Nurse[[#This Row],[RN Hours (excl. Admin, DON)]],Nurse[[#This Row],[RN Admin Hours]],Nurse[[#This Row],[RN DON Hours]])</f>
        <v>44.80869565217391</v>
      </c>
      <c r="M10" s="4">
        <v>38.759782608695652</v>
      </c>
      <c r="N10" s="4">
        <v>0.65760869565217395</v>
      </c>
      <c r="O10" s="4">
        <v>5.3913043478260869</v>
      </c>
      <c r="P10" s="4">
        <f>SUM(Nurse[[#This Row],[LPN Hours (excl. Admin)]],Nurse[[#This Row],[LPN Admin Hours]])</f>
        <v>70.466521739130457</v>
      </c>
      <c r="Q10" s="4">
        <v>65.765434782608722</v>
      </c>
      <c r="R10" s="4">
        <v>4.7010869565217392</v>
      </c>
      <c r="S10" s="4">
        <f>SUM(Nurse[[#This Row],[CNA Hours]],Nurse[[#This Row],[NA TR Hours]],Nurse[[#This Row],[Med Aide/Tech Hours]])</f>
        <v>200.37184782608693</v>
      </c>
      <c r="T10" s="4">
        <v>163.62565217391301</v>
      </c>
      <c r="U10" s="4">
        <v>36.746195652173917</v>
      </c>
      <c r="V10" s="4">
        <v>0</v>
      </c>
      <c r="W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69.059565217391295</v>
      </c>
      <c r="X10" s="4">
        <v>4.4173913043478263</v>
      </c>
      <c r="Y10" s="4">
        <v>0</v>
      </c>
      <c r="Z10" s="4">
        <v>0</v>
      </c>
      <c r="AA10" s="4">
        <v>21.759999999999994</v>
      </c>
      <c r="AB10" s="4">
        <v>0</v>
      </c>
      <c r="AC10" s="4">
        <v>42.882173913043474</v>
      </c>
      <c r="AD10" s="4">
        <v>0</v>
      </c>
      <c r="AE10" s="4">
        <v>0</v>
      </c>
      <c r="AF10" s="1">
        <v>365514</v>
      </c>
      <c r="AG10" s="1">
        <v>5</v>
      </c>
      <c r="AH10"/>
    </row>
    <row r="11" spans="1:34" x14ac:dyDescent="0.25">
      <c r="A11" t="s">
        <v>964</v>
      </c>
      <c r="B11" t="s">
        <v>42</v>
      </c>
      <c r="C11" t="s">
        <v>1221</v>
      </c>
      <c r="D11" t="s">
        <v>1032</v>
      </c>
      <c r="E11" s="4">
        <v>111.8695652173913</v>
      </c>
      <c r="F11" s="4">
        <f>Nurse[[#This Row],[Total Nurse Staff Hours]]/Nurse[[#This Row],[MDS Census]]</f>
        <v>3.7475223474543329</v>
      </c>
      <c r="G11" s="4">
        <f>Nurse[[#This Row],[Total Direct Care Staff Hours]]/Nurse[[#This Row],[MDS Census]]</f>
        <v>3.4211737271667313</v>
      </c>
      <c r="H11" s="4">
        <f>Nurse[[#This Row],[Total RN Hours (w/ Admin, DON)]]/Nurse[[#This Row],[MDS Census]]</f>
        <v>0.63965507190050541</v>
      </c>
      <c r="I11" s="4">
        <f>Nurse[[#This Row],[RN Hours (excl. Admin, DON)]]/Nurse[[#This Row],[MDS Census]]</f>
        <v>0.45943937038476496</v>
      </c>
      <c r="J11" s="4">
        <f>SUM(Nurse[[#This Row],[RN Hours (excl. Admin, DON)]],Nurse[[#This Row],[RN Admin Hours]],Nurse[[#This Row],[RN DON Hours]],Nurse[[#This Row],[LPN Hours (excl. Admin)]],Nurse[[#This Row],[LPN Admin Hours]],Nurse[[#This Row],[CNA Hours]],Nurse[[#This Row],[NA TR Hours]],Nurse[[#This Row],[Med Aide/Tech Hours]])</f>
        <v>419.23369565217382</v>
      </c>
      <c r="K11" s="4">
        <f>SUM(Nurse[[#This Row],[RN Hours (excl. Admin, DON)]],Nurse[[#This Row],[LPN Hours (excl. Admin)]],Nurse[[#This Row],[CNA Hours]],Nurse[[#This Row],[NA TR Hours]],Nurse[[#This Row],[Med Aide/Tech Hours]])</f>
        <v>382.72521739130428</v>
      </c>
      <c r="L11" s="4">
        <f>SUM(Nurse[[#This Row],[RN Hours (excl. Admin, DON)]],Nurse[[#This Row],[RN Admin Hours]],Nurse[[#This Row],[RN DON Hours]])</f>
        <v>71.557934782608712</v>
      </c>
      <c r="M11" s="4">
        <v>51.397282608695662</v>
      </c>
      <c r="N11" s="4">
        <v>15.464999999999998</v>
      </c>
      <c r="O11" s="4">
        <v>4.6956521739130439</v>
      </c>
      <c r="P11" s="4">
        <f>SUM(Nurse[[#This Row],[LPN Hours (excl. Admin)]],Nurse[[#This Row],[LPN Admin Hours]])</f>
        <v>106.08858695652171</v>
      </c>
      <c r="Q11" s="4">
        <v>89.740760869565193</v>
      </c>
      <c r="R11" s="4">
        <v>16.347826086956523</v>
      </c>
      <c r="S11" s="4">
        <f>SUM(Nurse[[#This Row],[CNA Hours]],Nurse[[#This Row],[NA TR Hours]],Nurse[[#This Row],[Med Aide/Tech Hours]])</f>
        <v>241.58717391304342</v>
      </c>
      <c r="T11" s="4">
        <v>161.7497826086956</v>
      </c>
      <c r="U11" s="4">
        <v>77.723804347826075</v>
      </c>
      <c r="V11" s="4">
        <v>2.1135869565217393</v>
      </c>
      <c r="W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27.598152173913039</v>
      </c>
      <c r="X11" s="4">
        <v>4.4543478260869582</v>
      </c>
      <c r="Y11" s="4">
        <v>0</v>
      </c>
      <c r="Z11" s="4">
        <v>0</v>
      </c>
      <c r="AA11" s="4">
        <v>1.7904347826086959</v>
      </c>
      <c r="AB11" s="4">
        <v>0</v>
      </c>
      <c r="AC11" s="4">
        <v>20.486304347826081</v>
      </c>
      <c r="AD11" s="4">
        <v>0.86706521739130427</v>
      </c>
      <c r="AE11" s="4">
        <v>0</v>
      </c>
      <c r="AF11" s="1">
        <v>365109</v>
      </c>
      <c r="AG11" s="1">
        <v>5</v>
      </c>
      <c r="AH11"/>
    </row>
    <row r="12" spans="1:34" x14ac:dyDescent="0.25">
      <c r="A12" t="s">
        <v>964</v>
      </c>
      <c r="B12" t="s">
        <v>637</v>
      </c>
      <c r="C12" t="s">
        <v>1181</v>
      </c>
      <c r="D12" t="s">
        <v>1065</v>
      </c>
      <c r="E12" s="4">
        <v>40.336956521739133</v>
      </c>
      <c r="F12" s="4">
        <f>Nurse[[#This Row],[Total Nurse Staff Hours]]/Nurse[[#This Row],[MDS Census]]</f>
        <v>3.3090891942872545</v>
      </c>
      <c r="G12" s="4">
        <f>Nurse[[#This Row],[Total Direct Care Staff Hours]]/Nurse[[#This Row],[MDS Census]]</f>
        <v>3.0305254648342768</v>
      </c>
      <c r="H12" s="4">
        <f>Nurse[[#This Row],[Total RN Hours (w/ Admin, DON)]]/Nurse[[#This Row],[MDS Census]]</f>
        <v>0.72826192400970091</v>
      </c>
      <c r="I12" s="4">
        <f>Nurse[[#This Row],[RN Hours (excl. Admin, DON)]]/Nurse[[#This Row],[MDS Census]]</f>
        <v>0.44969819455672322</v>
      </c>
      <c r="J12" s="4">
        <f>SUM(Nurse[[#This Row],[RN Hours (excl. Admin, DON)]],Nurse[[#This Row],[RN Admin Hours]],Nurse[[#This Row],[RN DON Hours]],Nurse[[#This Row],[LPN Hours (excl. Admin)]],Nurse[[#This Row],[LPN Admin Hours]],Nurse[[#This Row],[CNA Hours]],Nurse[[#This Row],[NA TR Hours]],Nurse[[#This Row],[Med Aide/Tech Hours]])</f>
        <v>133.47858695652175</v>
      </c>
      <c r="K12" s="4">
        <f>SUM(Nurse[[#This Row],[RN Hours (excl. Admin, DON)]],Nurse[[#This Row],[LPN Hours (excl. Admin)]],Nurse[[#This Row],[CNA Hours]],Nurse[[#This Row],[NA TR Hours]],Nurse[[#This Row],[Med Aide/Tech Hours]])</f>
        <v>122.2421739130435</v>
      </c>
      <c r="L12" s="4">
        <f>SUM(Nurse[[#This Row],[RN Hours (excl. Admin, DON)]],Nurse[[#This Row],[RN Admin Hours]],Nurse[[#This Row],[RN DON Hours]])</f>
        <v>29.375869565217393</v>
      </c>
      <c r="M12" s="4">
        <v>18.139456521739131</v>
      </c>
      <c r="N12" s="4">
        <v>6.3233695652173916</v>
      </c>
      <c r="O12" s="4">
        <v>4.9130434782608692</v>
      </c>
      <c r="P12" s="4">
        <f>SUM(Nurse[[#This Row],[LPN Hours (excl. Admin)]],Nurse[[#This Row],[LPN Admin Hours]])</f>
        <v>39.073369565217391</v>
      </c>
      <c r="Q12" s="4">
        <v>39.073369565217391</v>
      </c>
      <c r="R12" s="4">
        <v>0</v>
      </c>
      <c r="S12" s="4">
        <f>SUM(Nurse[[#This Row],[CNA Hours]],Nurse[[#This Row],[NA TR Hours]],Nurse[[#This Row],[Med Aide/Tech Hours]])</f>
        <v>65.029347826086962</v>
      </c>
      <c r="T12" s="4">
        <v>58.553804347826095</v>
      </c>
      <c r="U12" s="4">
        <v>6.4755434782608692</v>
      </c>
      <c r="V12" s="4">
        <v>0</v>
      </c>
      <c r="W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3.8016304347826084</v>
      </c>
      <c r="X12" s="4">
        <v>0</v>
      </c>
      <c r="Y12" s="4">
        <v>0</v>
      </c>
      <c r="Z12" s="4">
        <v>0</v>
      </c>
      <c r="AA12" s="4">
        <v>0.61141304347826086</v>
      </c>
      <c r="AB12" s="4">
        <v>0</v>
      </c>
      <c r="AC12" s="4">
        <v>3.1902173913043477</v>
      </c>
      <c r="AD12" s="4">
        <v>0</v>
      </c>
      <c r="AE12" s="4">
        <v>0</v>
      </c>
      <c r="AF12" s="1">
        <v>366128</v>
      </c>
      <c r="AG12" s="1">
        <v>5</v>
      </c>
      <c r="AH12"/>
    </row>
    <row r="13" spans="1:34" x14ac:dyDescent="0.25">
      <c r="A13" t="s">
        <v>964</v>
      </c>
      <c r="B13" t="s">
        <v>485</v>
      </c>
      <c r="C13" t="s">
        <v>1347</v>
      </c>
      <c r="D13" t="s">
        <v>1067</v>
      </c>
      <c r="E13" s="4">
        <v>60.836956521739133</v>
      </c>
      <c r="F13" s="4">
        <f>Nurse[[#This Row],[Total Nurse Staff Hours]]/Nurse[[#This Row],[MDS Census]]</f>
        <v>3.7514293371448995</v>
      </c>
      <c r="G13" s="4">
        <f>Nurse[[#This Row],[Total Direct Care Staff Hours]]/Nurse[[#This Row],[MDS Census]]</f>
        <v>3.4164284438091834</v>
      </c>
      <c r="H13" s="4">
        <f>Nurse[[#This Row],[Total RN Hours (w/ Admin, DON)]]/Nurse[[#This Row],[MDS Census]]</f>
        <v>0.70917455779882077</v>
      </c>
      <c r="I13" s="4">
        <f>Nurse[[#This Row],[RN Hours (excl. Admin, DON)]]/Nurse[[#This Row],[MDS Census]]</f>
        <v>0.37417366446310518</v>
      </c>
      <c r="J13" s="4">
        <f>SUM(Nurse[[#This Row],[RN Hours (excl. Admin, DON)]],Nurse[[#This Row],[RN Admin Hours]],Nurse[[#This Row],[RN DON Hours]],Nurse[[#This Row],[LPN Hours (excl. Admin)]],Nurse[[#This Row],[LPN Admin Hours]],Nurse[[#This Row],[CNA Hours]],Nurse[[#This Row],[NA TR Hours]],Nurse[[#This Row],[Med Aide/Tech Hours]])</f>
        <v>228.2255434782609</v>
      </c>
      <c r="K13" s="4">
        <f>SUM(Nurse[[#This Row],[RN Hours (excl. Admin, DON)]],Nurse[[#This Row],[LPN Hours (excl. Admin)]],Nurse[[#This Row],[CNA Hours]],Nurse[[#This Row],[NA TR Hours]],Nurse[[#This Row],[Med Aide/Tech Hours]])</f>
        <v>207.84510869565219</v>
      </c>
      <c r="L13" s="4">
        <f>SUM(Nurse[[#This Row],[RN Hours (excl. Admin, DON)]],Nurse[[#This Row],[RN Admin Hours]],Nurse[[#This Row],[RN DON Hours]])</f>
        <v>43.144021739130437</v>
      </c>
      <c r="M13" s="4">
        <v>22.763586956521738</v>
      </c>
      <c r="N13" s="4">
        <v>15.945652173913043</v>
      </c>
      <c r="O13" s="4">
        <v>4.4347826086956523</v>
      </c>
      <c r="P13" s="4">
        <f>SUM(Nurse[[#This Row],[LPN Hours (excl. Admin)]],Nurse[[#This Row],[LPN Admin Hours]])</f>
        <v>51.809782608695649</v>
      </c>
      <c r="Q13" s="4">
        <v>51.809782608695649</v>
      </c>
      <c r="R13" s="4">
        <v>0</v>
      </c>
      <c r="S13" s="4">
        <f>SUM(Nurse[[#This Row],[CNA Hours]],Nurse[[#This Row],[NA TR Hours]],Nurse[[#This Row],[Med Aide/Tech Hours]])</f>
        <v>133.27173913043478</v>
      </c>
      <c r="T13" s="4">
        <v>126.02989130434783</v>
      </c>
      <c r="U13" s="4">
        <v>7.2418478260869561</v>
      </c>
      <c r="V13" s="4">
        <v>0</v>
      </c>
      <c r="W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 s="4">
        <v>0</v>
      </c>
      <c r="Y13" s="4">
        <v>0</v>
      </c>
      <c r="Z13" s="4">
        <v>0</v>
      </c>
      <c r="AA13" s="4">
        <v>0</v>
      </c>
      <c r="AB13" s="4">
        <v>0</v>
      </c>
      <c r="AC13" s="4">
        <v>0</v>
      </c>
      <c r="AD13" s="4">
        <v>0</v>
      </c>
      <c r="AE13" s="4">
        <v>0</v>
      </c>
      <c r="AF13" s="1">
        <v>365890</v>
      </c>
      <c r="AG13" s="1">
        <v>5</v>
      </c>
      <c r="AH13"/>
    </row>
    <row r="14" spans="1:34" x14ac:dyDescent="0.25">
      <c r="A14" t="s">
        <v>964</v>
      </c>
      <c r="B14" t="s">
        <v>213</v>
      </c>
      <c r="C14" t="s">
        <v>1109</v>
      </c>
      <c r="D14" t="s">
        <v>1055</v>
      </c>
      <c r="E14" s="4">
        <v>49.956521739130437</v>
      </c>
      <c r="F14" s="4">
        <f>Nurse[[#This Row],[Total Nurse Staff Hours]]/Nurse[[#This Row],[MDS Census]]</f>
        <v>3.0661379460400346</v>
      </c>
      <c r="G14" s="4">
        <f>Nurse[[#This Row],[Total Direct Care Staff Hours]]/Nurse[[#This Row],[MDS Census]]</f>
        <v>2.9123085291557875</v>
      </c>
      <c r="H14" s="4">
        <f>Nurse[[#This Row],[Total RN Hours (w/ Admin, DON)]]/Nurse[[#This Row],[MDS Census]]</f>
        <v>0.54663402959094853</v>
      </c>
      <c r="I14" s="4">
        <f>Nurse[[#This Row],[RN Hours (excl. Admin, DON)]]/Nurse[[#This Row],[MDS Census]]</f>
        <v>0.39280461270670142</v>
      </c>
      <c r="J14" s="4">
        <f>SUM(Nurse[[#This Row],[RN Hours (excl. Admin, DON)]],Nurse[[#This Row],[RN Admin Hours]],Nurse[[#This Row],[RN DON Hours]],Nurse[[#This Row],[LPN Hours (excl. Admin)]],Nurse[[#This Row],[LPN Admin Hours]],Nurse[[#This Row],[CNA Hours]],Nurse[[#This Row],[NA TR Hours]],Nurse[[#This Row],[Med Aide/Tech Hours]])</f>
        <v>153.17358695652175</v>
      </c>
      <c r="K14" s="4">
        <f>SUM(Nurse[[#This Row],[RN Hours (excl. Admin, DON)]],Nurse[[#This Row],[LPN Hours (excl. Admin)]],Nurse[[#This Row],[CNA Hours]],Nurse[[#This Row],[NA TR Hours]],Nurse[[#This Row],[Med Aide/Tech Hours]])</f>
        <v>145.48880434782609</v>
      </c>
      <c r="L14" s="4">
        <f>SUM(Nurse[[#This Row],[RN Hours (excl. Admin, DON)]],Nurse[[#This Row],[RN Admin Hours]],Nurse[[#This Row],[RN DON Hours]])</f>
        <v>27.307934782608694</v>
      </c>
      <c r="M14" s="4">
        <v>19.623152173913041</v>
      </c>
      <c r="N14" s="4">
        <v>4.2445652173913047</v>
      </c>
      <c r="O14" s="4">
        <v>3.4402173913043477</v>
      </c>
      <c r="P14" s="4">
        <f>SUM(Nurse[[#This Row],[LPN Hours (excl. Admin)]],Nurse[[#This Row],[LPN Admin Hours]])</f>
        <v>35.692065217391303</v>
      </c>
      <c r="Q14" s="4">
        <v>35.692065217391303</v>
      </c>
      <c r="R14" s="4">
        <v>0</v>
      </c>
      <c r="S14" s="4">
        <f>SUM(Nurse[[#This Row],[CNA Hours]],Nurse[[#This Row],[NA TR Hours]],Nurse[[#This Row],[Med Aide/Tech Hours]])</f>
        <v>90.173586956521746</v>
      </c>
      <c r="T14" s="4">
        <v>75.882826086956527</v>
      </c>
      <c r="U14" s="4">
        <v>14.290760869565217</v>
      </c>
      <c r="V14" s="4">
        <v>0</v>
      </c>
      <c r="W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11.388586956521738</v>
      </c>
      <c r="X14" s="4">
        <v>0</v>
      </c>
      <c r="Y14" s="4">
        <v>0</v>
      </c>
      <c r="Z14" s="4">
        <v>0</v>
      </c>
      <c r="AA14" s="4">
        <v>2.25</v>
      </c>
      <c r="AB14" s="4">
        <v>0</v>
      </c>
      <c r="AC14" s="4">
        <v>9.1385869565217384</v>
      </c>
      <c r="AD14" s="4">
        <v>0</v>
      </c>
      <c r="AE14" s="4">
        <v>0</v>
      </c>
      <c r="AF14" s="1">
        <v>365481</v>
      </c>
      <c r="AG14" s="1">
        <v>5</v>
      </c>
      <c r="AH14"/>
    </row>
    <row r="15" spans="1:34" x14ac:dyDescent="0.25">
      <c r="A15" t="s">
        <v>964</v>
      </c>
      <c r="B15" t="s">
        <v>686</v>
      </c>
      <c r="C15" t="s">
        <v>1109</v>
      </c>
      <c r="D15" t="s">
        <v>1055</v>
      </c>
      <c r="E15" s="4">
        <v>26.184782608695652</v>
      </c>
      <c r="F15" s="4">
        <f>Nurse[[#This Row],[Total Nurse Staff Hours]]/Nurse[[#This Row],[MDS Census]]</f>
        <v>3.8471897052718975</v>
      </c>
      <c r="G15" s="4">
        <f>Nurse[[#This Row],[Total Direct Care Staff Hours]]/Nurse[[#This Row],[MDS Census]]</f>
        <v>3.4966293067662928</v>
      </c>
      <c r="H15" s="4">
        <f>Nurse[[#This Row],[Total RN Hours (w/ Admin, DON)]]/Nurse[[#This Row],[MDS Census]]</f>
        <v>1.0996388542963886</v>
      </c>
      <c r="I15" s="4">
        <f>Nurse[[#This Row],[RN Hours (excl. Admin, DON)]]/Nurse[[#This Row],[MDS Census]]</f>
        <v>0.74907845579078458</v>
      </c>
      <c r="J15" s="4">
        <f>SUM(Nurse[[#This Row],[RN Hours (excl. Admin, DON)]],Nurse[[#This Row],[RN Admin Hours]],Nurse[[#This Row],[RN DON Hours]],Nurse[[#This Row],[LPN Hours (excl. Admin)]],Nurse[[#This Row],[LPN Admin Hours]],Nurse[[#This Row],[CNA Hours]],Nurse[[#This Row],[NA TR Hours]],Nurse[[#This Row],[Med Aide/Tech Hours]])</f>
        <v>100.73782608695653</v>
      </c>
      <c r="K15" s="4">
        <f>SUM(Nurse[[#This Row],[RN Hours (excl. Admin, DON)]],Nurse[[#This Row],[LPN Hours (excl. Admin)]],Nurse[[#This Row],[CNA Hours]],Nurse[[#This Row],[NA TR Hours]],Nurse[[#This Row],[Med Aide/Tech Hours]])</f>
        <v>91.558478260869563</v>
      </c>
      <c r="L15" s="4">
        <f>SUM(Nurse[[#This Row],[RN Hours (excl. Admin, DON)]],Nurse[[#This Row],[RN Admin Hours]],Nurse[[#This Row],[RN DON Hours]])</f>
        <v>28.793804347826089</v>
      </c>
      <c r="M15" s="4">
        <v>19.614456521739132</v>
      </c>
      <c r="N15" s="4">
        <v>4.4157608695652177</v>
      </c>
      <c r="O15" s="4">
        <v>4.7635869565217392</v>
      </c>
      <c r="P15" s="4">
        <f>SUM(Nurse[[#This Row],[LPN Hours (excl. Admin)]],Nurse[[#This Row],[LPN Admin Hours]])</f>
        <v>21.354130434782611</v>
      </c>
      <c r="Q15" s="4">
        <v>21.354130434782611</v>
      </c>
      <c r="R15" s="4">
        <v>0</v>
      </c>
      <c r="S15" s="4">
        <f>SUM(Nurse[[#This Row],[CNA Hours]],Nurse[[#This Row],[NA TR Hours]],Nurse[[#This Row],[Med Aide/Tech Hours]])</f>
        <v>50.589891304347823</v>
      </c>
      <c r="T15" s="4">
        <v>39.391521739130432</v>
      </c>
      <c r="U15" s="4">
        <v>11.198369565217391</v>
      </c>
      <c r="V15" s="4">
        <v>0</v>
      </c>
      <c r="W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4.2853260869565215</v>
      </c>
      <c r="X15" s="4">
        <v>0.2391304347826087</v>
      </c>
      <c r="Y15" s="4">
        <v>0</v>
      </c>
      <c r="Z15" s="4">
        <v>0</v>
      </c>
      <c r="AA15" s="4">
        <v>0.2608695652173913</v>
      </c>
      <c r="AB15" s="4">
        <v>0</v>
      </c>
      <c r="AC15" s="4">
        <v>3.785326086956522</v>
      </c>
      <c r="AD15" s="4">
        <v>0</v>
      </c>
      <c r="AE15" s="4">
        <v>0</v>
      </c>
      <c r="AF15" s="1">
        <v>366196</v>
      </c>
      <c r="AG15" s="1">
        <v>5</v>
      </c>
      <c r="AH15"/>
    </row>
    <row r="16" spans="1:34" x14ac:dyDescent="0.25">
      <c r="A16" t="s">
        <v>964</v>
      </c>
      <c r="B16" t="s">
        <v>161</v>
      </c>
      <c r="C16" t="s">
        <v>1203</v>
      </c>
      <c r="D16" t="s">
        <v>1017</v>
      </c>
      <c r="E16" s="4">
        <v>75.804347826086953</v>
      </c>
      <c r="F16" s="4">
        <f>Nurse[[#This Row],[Total Nurse Staff Hours]]/Nurse[[#This Row],[MDS Census]]</f>
        <v>3.1438801261829652</v>
      </c>
      <c r="G16" s="4">
        <f>Nurse[[#This Row],[Total Direct Care Staff Hours]]/Nurse[[#This Row],[MDS Census]]</f>
        <v>2.9790536277602526</v>
      </c>
      <c r="H16" s="4">
        <f>Nurse[[#This Row],[Total RN Hours (w/ Admin, DON)]]/Nurse[[#This Row],[MDS Census]]</f>
        <v>0.37059076570117583</v>
      </c>
      <c r="I16" s="4">
        <f>Nurse[[#This Row],[RN Hours (excl. Admin, DON)]]/Nurse[[#This Row],[MDS Census]]</f>
        <v>0.20576426727846286</v>
      </c>
      <c r="J16" s="4">
        <f>SUM(Nurse[[#This Row],[RN Hours (excl. Admin, DON)]],Nurse[[#This Row],[RN Admin Hours]],Nurse[[#This Row],[RN DON Hours]],Nurse[[#This Row],[LPN Hours (excl. Admin)]],Nurse[[#This Row],[LPN Admin Hours]],Nurse[[#This Row],[CNA Hours]],Nurse[[#This Row],[NA TR Hours]],Nurse[[#This Row],[Med Aide/Tech Hours]])</f>
        <v>238.31978260869565</v>
      </c>
      <c r="K16" s="4">
        <f>SUM(Nurse[[#This Row],[RN Hours (excl. Admin, DON)]],Nurse[[#This Row],[LPN Hours (excl. Admin)]],Nurse[[#This Row],[CNA Hours]],Nurse[[#This Row],[NA TR Hours]],Nurse[[#This Row],[Med Aide/Tech Hours]])</f>
        <v>225.82521739130436</v>
      </c>
      <c r="L16" s="4">
        <f>SUM(Nurse[[#This Row],[RN Hours (excl. Admin, DON)]],Nurse[[#This Row],[RN Admin Hours]],Nurse[[#This Row],[RN DON Hours]])</f>
        <v>28.092391304347828</v>
      </c>
      <c r="M16" s="4">
        <v>15.597826086956522</v>
      </c>
      <c r="N16" s="4">
        <v>8.25</v>
      </c>
      <c r="O16" s="4">
        <v>4.2445652173913047</v>
      </c>
      <c r="P16" s="4">
        <f>SUM(Nurse[[#This Row],[LPN Hours (excl. Admin)]],Nurse[[#This Row],[LPN Admin Hours]])</f>
        <v>53.083369565217389</v>
      </c>
      <c r="Q16" s="4">
        <v>53.083369565217389</v>
      </c>
      <c r="R16" s="4">
        <v>0</v>
      </c>
      <c r="S16" s="4">
        <f>SUM(Nurse[[#This Row],[CNA Hours]],Nurse[[#This Row],[NA TR Hours]],Nurse[[#This Row],[Med Aide/Tech Hours]])</f>
        <v>157.14402173913044</v>
      </c>
      <c r="T16" s="4">
        <v>141.98097826086956</v>
      </c>
      <c r="U16" s="4">
        <v>15.163043478260869</v>
      </c>
      <c r="V16" s="4">
        <v>0</v>
      </c>
      <c r="W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 s="4">
        <v>0</v>
      </c>
      <c r="Y16" s="4">
        <v>0</v>
      </c>
      <c r="Z16" s="4">
        <v>0</v>
      </c>
      <c r="AA16" s="4">
        <v>0</v>
      </c>
      <c r="AB16" s="4">
        <v>0</v>
      </c>
      <c r="AC16" s="4">
        <v>0</v>
      </c>
      <c r="AD16" s="4">
        <v>0</v>
      </c>
      <c r="AE16" s="4">
        <v>0</v>
      </c>
      <c r="AF16" s="1">
        <v>365402</v>
      </c>
      <c r="AG16" s="1">
        <v>5</v>
      </c>
      <c r="AH16"/>
    </row>
    <row r="17" spans="1:34" x14ac:dyDescent="0.25">
      <c r="A17" t="s">
        <v>964</v>
      </c>
      <c r="B17" t="s">
        <v>307</v>
      </c>
      <c r="C17" t="s">
        <v>1304</v>
      </c>
      <c r="D17" t="s">
        <v>996</v>
      </c>
      <c r="E17" s="4">
        <v>68.760869565217391</v>
      </c>
      <c r="F17" s="4">
        <f>Nurse[[#This Row],[Total Nurse Staff Hours]]/Nurse[[#This Row],[MDS Census]]</f>
        <v>2.9827300031615551</v>
      </c>
      <c r="G17" s="4">
        <f>Nurse[[#This Row],[Total Direct Care Staff Hours]]/Nurse[[#This Row],[MDS Census]]</f>
        <v>2.7633970913689532</v>
      </c>
      <c r="H17" s="4">
        <f>Nurse[[#This Row],[Total RN Hours (w/ Admin, DON)]]/Nurse[[#This Row],[MDS Census]]</f>
        <v>0.60603066708820741</v>
      </c>
      <c r="I17" s="4">
        <f>Nurse[[#This Row],[RN Hours (excl. Admin, DON)]]/Nurse[[#This Row],[MDS Census]]</f>
        <v>0.38669775529560541</v>
      </c>
      <c r="J17" s="4">
        <f>SUM(Nurse[[#This Row],[RN Hours (excl. Admin, DON)]],Nurse[[#This Row],[RN Admin Hours]],Nurse[[#This Row],[RN DON Hours]],Nurse[[#This Row],[LPN Hours (excl. Admin)]],Nurse[[#This Row],[LPN Admin Hours]],Nurse[[#This Row],[CNA Hours]],Nurse[[#This Row],[NA TR Hours]],Nurse[[#This Row],[Med Aide/Tech Hours]])</f>
        <v>205.09510869565216</v>
      </c>
      <c r="K17" s="4">
        <f>SUM(Nurse[[#This Row],[RN Hours (excl. Admin, DON)]],Nurse[[#This Row],[LPN Hours (excl. Admin)]],Nurse[[#This Row],[CNA Hours]],Nurse[[#This Row],[NA TR Hours]],Nurse[[#This Row],[Med Aide/Tech Hours]])</f>
        <v>190.01358695652172</v>
      </c>
      <c r="L17" s="4">
        <f>SUM(Nurse[[#This Row],[RN Hours (excl. Admin, DON)]],Nurse[[#This Row],[RN Admin Hours]],Nurse[[#This Row],[RN DON Hours]])</f>
        <v>41.671195652173914</v>
      </c>
      <c r="M17" s="4">
        <v>26.589673913043477</v>
      </c>
      <c r="N17" s="4">
        <v>10.831521739130435</v>
      </c>
      <c r="O17" s="4">
        <v>4.25</v>
      </c>
      <c r="P17" s="4">
        <f>SUM(Nurse[[#This Row],[LPN Hours (excl. Admin)]],Nurse[[#This Row],[LPN Admin Hours]])</f>
        <v>35.527173913043477</v>
      </c>
      <c r="Q17" s="4">
        <v>35.527173913043477</v>
      </c>
      <c r="R17" s="4">
        <v>0</v>
      </c>
      <c r="S17" s="4">
        <f>SUM(Nurse[[#This Row],[CNA Hours]],Nurse[[#This Row],[NA TR Hours]],Nurse[[#This Row],[Med Aide/Tech Hours]])</f>
        <v>127.89673913043478</v>
      </c>
      <c r="T17" s="4">
        <v>113.04347826086956</v>
      </c>
      <c r="U17" s="4">
        <v>14.853260869565217</v>
      </c>
      <c r="V17" s="4">
        <v>0</v>
      </c>
      <c r="W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 s="4">
        <v>0</v>
      </c>
      <c r="Y17" s="4">
        <v>0</v>
      </c>
      <c r="Z17" s="4">
        <v>0</v>
      </c>
      <c r="AA17" s="4">
        <v>0</v>
      </c>
      <c r="AB17" s="4">
        <v>0</v>
      </c>
      <c r="AC17" s="4">
        <v>0</v>
      </c>
      <c r="AD17" s="4">
        <v>0</v>
      </c>
      <c r="AE17" s="4">
        <v>0</v>
      </c>
      <c r="AF17" s="1">
        <v>365625</v>
      </c>
      <c r="AG17" s="1">
        <v>5</v>
      </c>
      <c r="AH17"/>
    </row>
    <row r="18" spans="1:34" x14ac:dyDescent="0.25">
      <c r="A18" t="s">
        <v>964</v>
      </c>
      <c r="B18" t="s">
        <v>816</v>
      </c>
      <c r="C18" t="s">
        <v>1408</v>
      </c>
      <c r="D18" t="s">
        <v>980</v>
      </c>
      <c r="E18" s="4">
        <v>63</v>
      </c>
      <c r="F18" s="4">
        <f>Nurse[[#This Row],[Total Nurse Staff Hours]]/Nurse[[#This Row],[MDS Census]]</f>
        <v>3.4088164251207727</v>
      </c>
      <c r="G18" s="4">
        <f>Nurse[[#This Row],[Total Direct Care Staff Hours]]/Nurse[[#This Row],[MDS Census]]</f>
        <v>3.1388457556935814</v>
      </c>
      <c r="H18" s="4">
        <f>Nurse[[#This Row],[Total RN Hours (w/ Admin, DON)]]/Nurse[[#This Row],[MDS Census]]</f>
        <v>0.91463595583160795</v>
      </c>
      <c r="I18" s="4">
        <f>Nurse[[#This Row],[RN Hours (excl. Admin, DON)]]/Nurse[[#This Row],[MDS Census]]</f>
        <v>0.64466528640441689</v>
      </c>
      <c r="J18" s="4">
        <f>SUM(Nurse[[#This Row],[RN Hours (excl. Admin, DON)]],Nurse[[#This Row],[RN Admin Hours]],Nurse[[#This Row],[RN DON Hours]],Nurse[[#This Row],[LPN Hours (excl. Admin)]],Nurse[[#This Row],[LPN Admin Hours]],Nurse[[#This Row],[CNA Hours]],Nurse[[#This Row],[NA TR Hours]],Nurse[[#This Row],[Med Aide/Tech Hours]])</f>
        <v>214.75543478260869</v>
      </c>
      <c r="K18" s="4">
        <f>SUM(Nurse[[#This Row],[RN Hours (excl. Admin, DON)]],Nurse[[#This Row],[LPN Hours (excl. Admin)]],Nurse[[#This Row],[CNA Hours]],Nurse[[#This Row],[NA TR Hours]],Nurse[[#This Row],[Med Aide/Tech Hours]])</f>
        <v>197.74728260869563</v>
      </c>
      <c r="L18" s="4">
        <f>SUM(Nurse[[#This Row],[RN Hours (excl. Admin, DON)]],Nurse[[#This Row],[RN Admin Hours]],Nurse[[#This Row],[RN DON Hours]])</f>
        <v>57.622065217391302</v>
      </c>
      <c r="M18" s="4">
        <v>40.613913043478263</v>
      </c>
      <c r="N18" s="4">
        <v>15.135869565217391</v>
      </c>
      <c r="O18" s="4">
        <v>1.8722826086956521</v>
      </c>
      <c r="P18" s="4">
        <f>SUM(Nurse[[#This Row],[LPN Hours (excl. Admin)]],Nurse[[#This Row],[LPN Admin Hours]])</f>
        <v>29.096956521739131</v>
      </c>
      <c r="Q18" s="4">
        <v>29.096956521739131</v>
      </c>
      <c r="R18" s="4">
        <v>0</v>
      </c>
      <c r="S18" s="4">
        <f>SUM(Nurse[[#This Row],[CNA Hours]],Nurse[[#This Row],[NA TR Hours]],Nurse[[#This Row],[Med Aide/Tech Hours]])</f>
        <v>128.03641304347823</v>
      </c>
      <c r="T18" s="4">
        <v>102.12336956521737</v>
      </c>
      <c r="U18" s="4">
        <v>25.913043478260871</v>
      </c>
      <c r="V18" s="4">
        <v>0</v>
      </c>
      <c r="W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23.350543478260867</v>
      </c>
      <c r="X18" s="4">
        <v>2.2391304347826089</v>
      </c>
      <c r="Y18" s="4">
        <v>0</v>
      </c>
      <c r="Z18" s="4">
        <v>0</v>
      </c>
      <c r="AA18" s="4">
        <v>0.40217391304347827</v>
      </c>
      <c r="AB18" s="4">
        <v>0</v>
      </c>
      <c r="AC18" s="4">
        <v>20.709239130434781</v>
      </c>
      <c r="AD18" s="4">
        <v>0</v>
      </c>
      <c r="AE18" s="4">
        <v>0</v>
      </c>
      <c r="AF18" s="1">
        <v>366367</v>
      </c>
      <c r="AG18" s="1">
        <v>5</v>
      </c>
      <c r="AH18"/>
    </row>
    <row r="19" spans="1:34" x14ac:dyDescent="0.25">
      <c r="A19" t="s">
        <v>964</v>
      </c>
      <c r="B19" t="s">
        <v>92</v>
      </c>
      <c r="C19" t="s">
        <v>1237</v>
      </c>
      <c r="D19" t="s">
        <v>1034</v>
      </c>
      <c r="E19" s="4">
        <v>54.293478260869563</v>
      </c>
      <c r="F19" s="4">
        <f>Nurse[[#This Row],[Total Nurse Staff Hours]]/Nurse[[#This Row],[MDS Census]]</f>
        <v>3.6628588588588586</v>
      </c>
      <c r="G19" s="4">
        <f>Nurse[[#This Row],[Total Direct Care Staff Hours]]/Nurse[[#This Row],[MDS Census]]</f>
        <v>3.4705665665665668</v>
      </c>
      <c r="H19" s="4">
        <f>Nurse[[#This Row],[Total RN Hours (w/ Admin, DON)]]/Nurse[[#This Row],[MDS Census]]</f>
        <v>0.75736336336336352</v>
      </c>
      <c r="I19" s="4">
        <f>Nurse[[#This Row],[RN Hours (excl. Admin, DON)]]/Nurse[[#This Row],[MDS Census]]</f>
        <v>0.56507107107107113</v>
      </c>
      <c r="J19" s="4">
        <f>SUM(Nurse[[#This Row],[RN Hours (excl. Admin, DON)]],Nurse[[#This Row],[RN Admin Hours]],Nurse[[#This Row],[RN DON Hours]],Nurse[[#This Row],[LPN Hours (excl. Admin)]],Nurse[[#This Row],[LPN Admin Hours]],Nurse[[#This Row],[CNA Hours]],Nurse[[#This Row],[NA TR Hours]],Nurse[[#This Row],[Med Aide/Tech Hours]])</f>
        <v>198.86934782608694</v>
      </c>
      <c r="K19" s="4">
        <f>SUM(Nurse[[#This Row],[RN Hours (excl. Admin, DON)]],Nurse[[#This Row],[LPN Hours (excl. Admin)]],Nurse[[#This Row],[CNA Hours]],Nurse[[#This Row],[NA TR Hours]],Nurse[[#This Row],[Med Aide/Tech Hours]])</f>
        <v>188.42913043478262</v>
      </c>
      <c r="L19" s="4">
        <f>SUM(Nurse[[#This Row],[RN Hours (excl. Admin, DON)]],Nurse[[#This Row],[RN Admin Hours]],Nurse[[#This Row],[RN DON Hours]])</f>
        <v>41.119891304347831</v>
      </c>
      <c r="M19" s="4">
        <v>30.67967391304348</v>
      </c>
      <c r="N19" s="4">
        <v>5.6902173913043477</v>
      </c>
      <c r="O19" s="4">
        <v>4.75</v>
      </c>
      <c r="P19" s="4">
        <f>SUM(Nurse[[#This Row],[LPN Hours (excl. Admin)]],Nurse[[#This Row],[LPN Admin Hours]])</f>
        <v>32.506630434782622</v>
      </c>
      <c r="Q19" s="4">
        <v>32.506630434782622</v>
      </c>
      <c r="R19" s="4">
        <v>0</v>
      </c>
      <c r="S19" s="4">
        <f>SUM(Nurse[[#This Row],[CNA Hours]],Nurse[[#This Row],[NA TR Hours]],Nurse[[#This Row],[Med Aide/Tech Hours]])</f>
        <v>125.24282608695651</v>
      </c>
      <c r="T19" s="4">
        <v>41.248260869565208</v>
      </c>
      <c r="U19" s="4">
        <v>83.994565217391298</v>
      </c>
      <c r="V19" s="4">
        <v>0</v>
      </c>
      <c r="W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20.35869565217391</v>
      </c>
      <c r="X19" s="4">
        <v>0</v>
      </c>
      <c r="Y19" s="4">
        <v>0</v>
      </c>
      <c r="Z19" s="4">
        <v>0</v>
      </c>
      <c r="AA19" s="4">
        <v>3.5842391304347827</v>
      </c>
      <c r="AB19" s="4">
        <v>0</v>
      </c>
      <c r="AC19" s="4">
        <v>16.774456521739129</v>
      </c>
      <c r="AD19" s="4">
        <v>0</v>
      </c>
      <c r="AE19" s="4">
        <v>0</v>
      </c>
      <c r="AF19" s="1">
        <v>365287</v>
      </c>
      <c r="AG19" s="1">
        <v>5</v>
      </c>
      <c r="AH19"/>
    </row>
    <row r="20" spans="1:34" x14ac:dyDescent="0.25">
      <c r="A20" t="s">
        <v>964</v>
      </c>
      <c r="B20" t="s">
        <v>568</v>
      </c>
      <c r="C20" t="s">
        <v>1199</v>
      </c>
      <c r="D20" t="s">
        <v>1017</v>
      </c>
      <c r="E20" s="4">
        <v>71.086956521739125</v>
      </c>
      <c r="F20" s="4">
        <f>Nurse[[#This Row],[Total Nurse Staff Hours]]/Nurse[[#This Row],[MDS Census]]</f>
        <v>3.3870795107033644</v>
      </c>
      <c r="G20" s="4">
        <f>Nurse[[#This Row],[Total Direct Care Staff Hours]]/Nurse[[#This Row],[MDS Census]]</f>
        <v>3.1176605504587158</v>
      </c>
      <c r="H20" s="4">
        <f>Nurse[[#This Row],[Total RN Hours (w/ Admin, DON)]]/Nurse[[#This Row],[MDS Census]]</f>
        <v>0.58953363914373091</v>
      </c>
      <c r="I20" s="4">
        <f>Nurse[[#This Row],[RN Hours (excl. Admin, DON)]]/Nurse[[#This Row],[MDS Census]]</f>
        <v>0.38307339449541289</v>
      </c>
      <c r="J20" s="4">
        <f>SUM(Nurse[[#This Row],[RN Hours (excl. Admin, DON)]],Nurse[[#This Row],[RN Admin Hours]],Nurse[[#This Row],[RN DON Hours]],Nurse[[#This Row],[LPN Hours (excl. Admin)]],Nurse[[#This Row],[LPN Admin Hours]],Nurse[[#This Row],[CNA Hours]],Nurse[[#This Row],[NA TR Hours]],Nurse[[#This Row],[Med Aide/Tech Hours]])</f>
        <v>240.7771739130435</v>
      </c>
      <c r="K20" s="4">
        <f>SUM(Nurse[[#This Row],[RN Hours (excl. Admin, DON)]],Nurse[[#This Row],[LPN Hours (excl. Admin)]],Nurse[[#This Row],[CNA Hours]],Nurse[[#This Row],[NA TR Hours]],Nurse[[#This Row],[Med Aide/Tech Hours]])</f>
        <v>221.625</v>
      </c>
      <c r="L20" s="4">
        <f>SUM(Nurse[[#This Row],[RN Hours (excl. Admin, DON)]],Nurse[[#This Row],[RN Admin Hours]],Nurse[[#This Row],[RN DON Hours]])</f>
        <v>41.908152173913045</v>
      </c>
      <c r="M20" s="4">
        <v>27.231521739130436</v>
      </c>
      <c r="N20" s="4">
        <v>9.5298913043478262</v>
      </c>
      <c r="O20" s="4">
        <v>5.1467391304347823</v>
      </c>
      <c r="P20" s="4">
        <f>SUM(Nurse[[#This Row],[LPN Hours (excl. Admin)]],Nurse[[#This Row],[LPN Admin Hours]])</f>
        <v>47.500217391304346</v>
      </c>
      <c r="Q20" s="4">
        <v>43.024673913043479</v>
      </c>
      <c r="R20" s="4">
        <v>4.4755434782608692</v>
      </c>
      <c r="S20" s="4">
        <f>SUM(Nurse[[#This Row],[CNA Hours]],Nurse[[#This Row],[NA TR Hours]],Nurse[[#This Row],[Med Aide/Tech Hours]])</f>
        <v>151.36880434782609</v>
      </c>
      <c r="T20" s="4">
        <v>114.25467391304348</v>
      </c>
      <c r="U20" s="4">
        <v>37.114130434782609</v>
      </c>
      <c r="V20" s="4">
        <v>0</v>
      </c>
      <c r="W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15.190217391304348</v>
      </c>
      <c r="X20" s="4">
        <v>0</v>
      </c>
      <c r="Y20" s="4">
        <v>0</v>
      </c>
      <c r="Z20" s="4">
        <v>0</v>
      </c>
      <c r="AA20" s="4">
        <v>0.41032608695652173</v>
      </c>
      <c r="AB20" s="4">
        <v>0</v>
      </c>
      <c r="AC20" s="4">
        <v>14.779891304347826</v>
      </c>
      <c r="AD20" s="4">
        <v>0</v>
      </c>
      <c r="AE20" s="4">
        <v>0</v>
      </c>
      <c r="AF20" s="1">
        <v>366027</v>
      </c>
      <c r="AG20" s="1">
        <v>5</v>
      </c>
      <c r="AH20"/>
    </row>
    <row r="21" spans="1:34" x14ac:dyDescent="0.25">
      <c r="A21" t="s">
        <v>964</v>
      </c>
      <c r="B21" t="s">
        <v>543</v>
      </c>
      <c r="C21" t="s">
        <v>1097</v>
      </c>
      <c r="D21" t="s">
        <v>1017</v>
      </c>
      <c r="E21" s="4">
        <v>71.282608695652172</v>
      </c>
      <c r="F21" s="4">
        <f>Nurse[[#This Row],[Total Nurse Staff Hours]]/Nurse[[#This Row],[MDS Census]]</f>
        <v>2.9963144251296123</v>
      </c>
      <c r="G21" s="4">
        <f>Nurse[[#This Row],[Total Direct Care Staff Hours]]/Nurse[[#This Row],[MDS Census]]</f>
        <v>2.711471485208905</v>
      </c>
      <c r="H21" s="4">
        <f>Nurse[[#This Row],[Total RN Hours (w/ Admin, DON)]]/Nurse[[#This Row],[MDS Census]]</f>
        <v>0.5585300396462336</v>
      </c>
      <c r="I21" s="4">
        <f>Nurse[[#This Row],[RN Hours (excl. Admin, DON)]]/Nurse[[#This Row],[MDS Census]]</f>
        <v>0.27368709972552607</v>
      </c>
      <c r="J21" s="4">
        <f>SUM(Nurse[[#This Row],[RN Hours (excl. Admin, DON)]],Nurse[[#This Row],[RN Admin Hours]],Nurse[[#This Row],[RN DON Hours]],Nurse[[#This Row],[LPN Hours (excl. Admin)]],Nurse[[#This Row],[LPN Admin Hours]],Nurse[[#This Row],[CNA Hours]],Nurse[[#This Row],[NA TR Hours]],Nurse[[#This Row],[Med Aide/Tech Hours]])</f>
        <v>213.58510869565214</v>
      </c>
      <c r="K21" s="4">
        <f>SUM(Nurse[[#This Row],[RN Hours (excl. Admin, DON)]],Nurse[[#This Row],[LPN Hours (excl. Admin)]],Nurse[[#This Row],[CNA Hours]],Nurse[[#This Row],[NA TR Hours]],Nurse[[#This Row],[Med Aide/Tech Hours]])</f>
        <v>193.2807608695652</v>
      </c>
      <c r="L21" s="4">
        <f>SUM(Nurse[[#This Row],[RN Hours (excl. Admin, DON)]],Nurse[[#This Row],[RN Admin Hours]],Nurse[[#This Row],[RN DON Hours]])</f>
        <v>39.813478260869566</v>
      </c>
      <c r="M21" s="4">
        <v>19.509130434782609</v>
      </c>
      <c r="N21" s="4">
        <v>14.652173913043478</v>
      </c>
      <c r="O21" s="4">
        <v>5.6521739130434785</v>
      </c>
      <c r="P21" s="4">
        <f>SUM(Nurse[[#This Row],[LPN Hours (excl. Admin)]],Nurse[[#This Row],[LPN Admin Hours]])</f>
        <v>40.645760869565216</v>
      </c>
      <c r="Q21" s="4">
        <v>40.645760869565216</v>
      </c>
      <c r="R21" s="4">
        <v>0</v>
      </c>
      <c r="S21" s="4">
        <f>SUM(Nurse[[#This Row],[CNA Hours]],Nurse[[#This Row],[NA TR Hours]],Nurse[[#This Row],[Med Aide/Tech Hours]])</f>
        <v>133.12586956521739</v>
      </c>
      <c r="T21" s="4">
        <v>74.821521739130432</v>
      </c>
      <c r="U21" s="4">
        <v>58.304347826086953</v>
      </c>
      <c r="V21" s="4">
        <v>0</v>
      </c>
      <c r="W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2.6277173913043477</v>
      </c>
      <c r="X21" s="4">
        <v>8.9673913043478257E-2</v>
      </c>
      <c r="Y21" s="4">
        <v>0</v>
      </c>
      <c r="Z21" s="4">
        <v>0</v>
      </c>
      <c r="AA21" s="4">
        <v>0</v>
      </c>
      <c r="AB21" s="4">
        <v>0</v>
      </c>
      <c r="AC21" s="4">
        <v>2.5380434782608696</v>
      </c>
      <c r="AD21" s="4">
        <v>0</v>
      </c>
      <c r="AE21" s="4">
        <v>0</v>
      </c>
      <c r="AF21" s="1">
        <v>365993</v>
      </c>
      <c r="AG21" s="1">
        <v>5</v>
      </c>
      <c r="AH21"/>
    </row>
    <row r="22" spans="1:34" x14ac:dyDescent="0.25">
      <c r="A22" t="s">
        <v>964</v>
      </c>
      <c r="B22" t="s">
        <v>739</v>
      </c>
      <c r="C22" t="s">
        <v>1394</v>
      </c>
      <c r="D22" t="s">
        <v>1032</v>
      </c>
      <c r="E22" s="4">
        <v>41.108695652173914</v>
      </c>
      <c r="F22" s="4">
        <f>Nurse[[#This Row],[Total Nurse Staff Hours]]/Nurse[[#This Row],[MDS Census]]</f>
        <v>3.4445346377578003</v>
      </c>
      <c r="G22" s="4">
        <f>Nurse[[#This Row],[Total Direct Care Staff Hours]]/Nurse[[#This Row],[MDS Census]]</f>
        <v>3.106353781068218</v>
      </c>
      <c r="H22" s="4">
        <f>Nurse[[#This Row],[Total RN Hours (w/ Admin, DON)]]/Nurse[[#This Row],[MDS Census]]</f>
        <v>1.1031914331041777</v>
      </c>
      <c r="I22" s="4">
        <f>Nurse[[#This Row],[RN Hours (excl. Admin, DON)]]/Nurse[[#This Row],[MDS Census]]</f>
        <v>0.76501057641459547</v>
      </c>
      <c r="J22" s="4">
        <f>SUM(Nurse[[#This Row],[RN Hours (excl. Admin, DON)]],Nurse[[#This Row],[RN Admin Hours]],Nurse[[#This Row],[RN DON Hours]],Nurse[[#This Row],[LPN Hours (excl. Admin)]],Nurse[[#This Row],[LPN Admin Hours]],Nurse[[#This Row],[CNA Hours]],Nurse[[#This Row],[NA TR Hours]],Nurse[[#This Row],[Med Aide/Tech Hours]])</f>
        <v>141.60032608695653</v>
      </c>
      <c r="K22" s="4">
        <f>SUM(Nurse[[#This Row],[RN Hours (excl. Admin, DON)]],Nurse[[#This Row],[LPN Hours (excl. Admin)]],Nurse[[#This Row],[CNA Hours]],Nurse[[#This Row],[NA TR Hours]],Nurse[[#This Row],[Med Aide/Tech Hours]])</f>
        <v>127.69815217391306</v>
      </c>
      <c r="L22" s="4">
        <f>SUM(Nurse[[#This Row],[RN Hours (excl. Admin, DON)]],Nurse[[#This Row],[RN Admin Hours]],Nurse[[#This Row],[RN DON Hours]])</f>
        <v>45.350760869565221</v>
      </c>
      <c r="M22" s="4">
        <v>31.448586956521741</v>
      </c>
      <c r="N22" s="4">
        <v>8.4239130434782616</v>
      </c>
      <c r="O22" s="4">
        <v>5.4782608695652177</v>
      </c>
      <c r="P22" s="4">
        <f>SUM(Nurse[[#This Row],[LPN Hours (excl. Admin)]],Nurse[[#This Row],[LPN Admin Hours]])</f>
        <v>12.863804347826088</v>
      </c>
      <c r="Q22" s="4">
        <v>12.863804347826088</v>
      </c>
      <c r="R22" s="4">
        <v>0</v>
      </c>
      <c r="S22" s="4">
        <f>SUM(Nurse[[#This Row],[CNA Hours]],Nurse[[#This Row],[NA TR Hours]],Nurse[[#This Row],[Med Aide/Tech Hours]])</f>
        <v>83.385760869565217</v>
      </c>
      <c r="T22" s="4">
        <v>33.747173913043476</v>
      </c>
      <c r="U22" s="4">
        <v>49.638586956521742</v>
      </c>
      <c r="V22" s="4">
        <v>0</v>
      </c>
      <c r="W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19.649456521739129</v>
      </c>
      <c r="X22" s="4">
        <v>13.961956521739131</v>
      </c>
      <c r="Y22" s="4">
        <v>0</v>
      </c>
      <c r="Z22" s="4">
        <v>0</v>
      </c>
      <c r="AA22" s="4">
        <v>4.2255434782608692</v>
      </c>
      <c r="AB22" s="4">
        <v>0</v>
      </c>
      <c r="AC22" s="4">
        <v>1.4619565217391304</v>
      </c>
      <c r="AD22" s="4">
        <v>0</v>
      </c>
      <c r="AE22" s="4">
        <v>0</v>
      </c>
      <c r="AF22" s="1">
        <v>366267</v>
      </c>
      <c r="AG22" s="1">
        <v>5</v>
      </c>
      <c r="AH22"/>
    </row>
    <row r="23" spans="1:34" x14ac:dyDescent="0.25">
      <c r="A23" t="s">
        <v>964</v>
      </c>
      <c r="B23" t="s">
        <v>556</v>
      </c>
      <c r="C23" t="s">
        <v>1318</v>
      </c>
      <c r="D23" t="s">
        <v>1003</v>
      </c>
      <c r="E23" s="4">
        <v>91.739130434782609</v>
      </c>
      <c r="F23" s="4">
        <f>Nurse[[#This Row],[Total Nurse Staff Hours]]/Nurse[[#This Row],[MDS Census]]</f>
        <v>3.3804869668246447</v>
      </c>
      <c r="G23" s="4">
        <f>Nurse[[#This Row],[Total Direct Care Staff Hours]]/Nurse[[#This Row],[MDS Census]]</f>
        <v>3.1976966824644557</v>
      </c>
      <c r="H23" s="4">
        <f>Nurse[[#This Row],[Total RN Hours (w/ Admin, DON)]]/Nurse[[#This Row],[MDS Census]]</f>
        <v>0.42592890995260668</v>
      </c>
      <c r="I23" s="4">
        <f>Nurse[[#This Row],[RN Hours (excl. Admin, DON)]]/Nurse[[#This Row],[MDS Census]]</f>
        <v>0.24313862559241708</v>
      </c>
      <c r="J23" s="4">
        <f>SUM(Nurse[[#This Row],[RN Hours (excl. Admin, DON)]],Nurse[[#This Row],[RN Admin Hours]],Nurse[[#This Row],[RN DON Hours]],Nurse[[#This Row],[LPN Hours (excl. Admin)]],Nurse[[#This Row],[LPN Admin Hours]],Nurse[[#This Row],[CNA Hours]],Nurse[[#This Row],[NA TR Hours]],Nurse[[#This Row],[Med Aide/Tech Hours]])</f>
        <v>310.1229347826087</v>
      </c>
      <c r="K23" s="4">
        <f>SUM(Nurse[[#This Row],[RN Hours (excl. Admin, DON)]],Nurse[[#This Row],[LPN Hours (excl. Admin)]],Nurse[[#This Row],[CNA Hours]],Nurse[[#This Row],[NA TR Hours]],Nurse[[#This Row],[Med Aide/Tech Hours]])</f>
        <v>293.35391304347831</v>
      </c>
      <c r="L23" s="4">
        <f>SUM(Nurse[[#This Row],[RN Hours (excl. Admin, DON)]],Nurse[[#This Row],[RN Admin Hours]],Nurse[[#This Row],[RN DON Hours]])</f>
        <v>39.074347826086964</v>
      </c>
      <c r="M23" s="4">
        <v>22.305326086956523</v>
      </c>
      <c r="N23" s="4">
        <v>12.5625</v>
      </c>
      <c r="O23" s="4">
        <v>4.2065217391304346</v>
      </c>
      <c r="P23" s="4">
        <f>SUM(Nurse[[#This Row],[LPN Hours (excl. Admin)]],Nurse[[#This Row],[LPN Admin Hours]])</f>
        <v>76.933152173913044</v>
      </c>
      <c r="Q23" s="4">
        <v>76.933152173913044</v>
      </c>
      <c r="R23" s="4">
        <v>0</v>
      </c>
      <c r="S23" s="4">
        <f>SUM(Nurse[[#This Row],[CNA Hours]],Nurse[[#This Row],[NA TR Hours]],Nurse[[#This Row],[Med Aide/Tech Hours]])</f>
        <v>194.1154347826087</v>
      </c>
      <c r="T23" s="4">
        <v>116.20239130434784</v>
      </c>
      <c r="U23" s="4">
        <v>77.913043478260875</v>
      </c>
      <c r="V23" s="4">
        <v>0</v>
      </c>
      <c r="W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0.89673913043478259</v>
      </c>
      <c r="X23" s="4">
        <v>0.13043478260869565</v>
      </c>
      <c r="Y23" s="4">
        <v>0</v>
      </c>
      <c r="Z23" s="4">
        <v>0</v>
      </c>
      <c r="AA23" s="4">
        <v>7.0652173913043473E-2</v>
      </c>
      <c r="AB23" s="4">
        <v>0</v>
      </c>
      <c r="AC23" s="4">
        <v>0.69565217391304346</v>
      </c>
      <c r="AD23" s="4">
        <v>0</v>
      </c>
      <c r="AE23" s="4">
        <v>0</v>
      </c>
      <c r="AF23" s="1">
        <v>366011</v>
      </c>
      <c r="AG23" s="1">
        <v>5</v>
      </c>
      <c r="AH23"/>
    </row>
    <row r="24" spans="1:34" x14ac:dyDescent="0.25">
      <c r="A24" t="s">
        <v>964</v>
      </c>
      <c r="B24" t="s">
        <v>214</v>
      </c>
      <c r="C24" t="s">
        <v>1277</v>
      </c>
      <c r="D24" t="s">
        <v>1017</v>
      </c>
      <c r="E24" s="4">
        <v>98.315217391304344</v>
      </c>
      <c r="F24" s="4">
        <f>Nurse[[#This Row],[Total Nurse Staff Hours]]/Nurse[[#This Row],[MDS Census]]</f>
        <v>3.5175920398009946</v>
      </c>
      <c r="G24" s="4">
        <f>Nurse[[#This Row],[Total Direct Care Staff Hours]]/Nurse[[#This Row],[MDS Census]]</f>
        <v>3.3038186843559973</v>
      </c>
      <c r="H24" s="4">
        <f>Nurse[[#This Row],[Total RN Hours (w/ Admin, DON)]]/Nurse[[#This Row],[MDS Census]]</f>
        <v>0.51081813156440026</v>
      </c>
      <c r="I24" s="4">
        <f>Nurse[[#This Row],[RN Hours (excl. Admin, DON)]]/Nurse[[#This Row],[MDS Census]]</f>
        <v>0.29704477611940305</v>
      </c>
      <c r="J24" s="4">
        <f>SUM(Nurse[[#This Row],[RN Hours (excl. Admin, DON)]],Nurse[[#This Row],[RN Admin Hours]],Nurse[[#This Row],[RN DON Hours]],Nurse[[#This Row],[LPN Hours (excl. Admin)]],Nurse[[#This Row],[LPN Admin Hours]],Nurse[[#This Row],[CNA Hours]],Nurse[[#This Row],[NA TR Hours]],Nurse[[#This Row],[Med Aide/Tech Hours]])</f>
        <v>345.83282608695646</v>
      </c>
      <c r="K24" s="4">
        <f>SUM(Nurse[[#This Row],[RN Hours (excl. Admin, DON)]],Nurse[[#This Row],[LPN Hours (excl. Admin)]],Nurse[[#This Row],[CNA Hours]],Nurse[[#This Row],[NA TR Hours]],Nurse[[#This Row],[Med Aide/Tech Hours]])</f>
        <v>324.81565217391301</v>
      </c>
      <c r="L24" s="4">
        <f>SUM(Nurse[[#This Row],[RN Hours (excl. Admin, DON)]],Nurse[[#This Row],[RN Admin Hours]],Nurse[[#This Row],[RN DON Hours]])</f>
        <v>50.221195652173918</v>
      </c>
      <c r="M24" s="4">
        <v>29.20402173913044</v>
      </c>
      <c r="N24" s="4">
        <v>17.432065217391305</v>
      </c>
      <c r="O24" s="4">
        <v>3.5851086956521736</v>
      </c>
      <c r="P24" s="4">
        <f>SUM(Nurse[[#This Row],[LPN Hours (excl. Admin)]],Nurse[[#This Row],[LPN Admin Hours]])</f>
        <v>72.134782608695645</v>
      </c>
      <c r="Q24" s="4">
        <v>72.134782608695645</v>
      </c>
      <c r="R24" s="4">
        <v>0</v>
      </c>
      <c r="S24" s="4">
        <f>SUM(Nurse[[#This Row],[CNA Hours]],Nurse[[#This Row],[NA TR Hours]],Nurse[[#This Row],[Med Aide/Tech Hours]])</f>
        <v>223.47684782608692</v>
      </c>
      <c r="T24" s="4">
        <v>183.35728260869561</v>
      </c>
      <c r="U24" s="4">
        <v>40.119565217391305</v>
      </c>
      <c r="V24" s="4">
        <v>0</v>
      </c>
      <c r="W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19.442934782608695</v>
      </c>
      <c r="X24" s="4">
        <v>1.1902173913043479</v>
      </c>
      <c r="Y24" s="4">
        <v>0</v>
      </c>
      <c r="Z24" s="4">
        <v>0</v>
      </c>
      <c r="AA24" s="4">
        <v>9.6086956521739122</v>
      </c>
      <c r="AB24" s="4">
        <v>0</v>
      </c>
      <c r="AC24" s="4">
        <v>8.6440217391304355</v>
      </c>
      <c r="AD24" s="4">
        <v>0</v>
      </c>
      <c r="AE24" s="4">
        <v>0</v>
      </c>
      <c r="AF24" s="1">
        <v>365482</v>
      </c>
      <c r="AG24" s="1">
        <v>5</v>
      </c>
      <c r="AH24"/>
    </row>
    <row r="25" spans="1:34" x14ac:dyDescent="0.25">
      <c r="A25" t="s">
        <v>964</v>
      </c>
      <c r="B25" t="s">
        <v>763</v>
      </c>
      <c r="C25" t="s">
        <v>1126</v>
      </c>
      <c r="D25" t="s">
        <v>1017</v>
      </c>
      <c r="E25" s="4">
        <v>63.836956521739133</v>
      </c>
      <c r="F25" s="4">
        <f>Nurse[[#This Row],[Total Nurse Staff Hours]]/Nurse[[#This Row],[MDS Census]]</f>
        <v>3.3259918270049376</v>
      </c>
      <c r="G25" s="4">
        <f>Nurse[[#This Row],[Total Direct Care Staff Hours]]/Nurse[[#This Row],[MDS Census]]</f>
        <v>3.0975310744083093</v>
      </c>
      <c r="H25" s="4">
        <f>Nurse[[#This Row],[Total RN Hours (w/ Admin, DON)]]/Nurse[[#This Row],[MDS Census]]</f>
        <v>0.85862421249787169</v>
      </c>
      <c r="I25" s="4">
        <f>Nurse[[#This Row],[RN Hours (excl. Admin, DON)]]/Nurse[[#This Row],[MDS Census]]</f>
        <v>0.63016345990124301</v>
      </c>
      <c r="J25" s="4">
        <f>SUM(Nurse[[#This Row],[RN Hours (excl. Admin, DON)]],Nurse[[#This Row],[RN Admin Hours]],Nurse[[#This Row],[RN DON Hours]],Nurse[[#This Row],[LPN Hours (excl. Admin)]],Nurse[[#This Row],[LPN Admin Hours]],Nurse[[#This Row],[CNA Hours]],Nurse[[#This Row],[NA TR Hours]],Nurse[[#This Row],[Med Aide/Tech Hours]])</f>
        <v>212.32119565217391</v>
      </c>
      <c r="K25" s="4">
        <f>SUM(Nurse[[#This Row],[RN Hours (excl. Admin, DON)]],Nurse[[#This Row],[LPN Hours (excl. Admin)]],Nurse[[#This Row],[CNA Hours]],Nurse[[#This Row],[NA TR Hours]],Nurse[[#This Row],[Med Aide/Tech Hours]])</f>
        <v>197.73695652173913</v>
      </c>
      <c r="L25" s="4">
        <f>SUM(Nurse[[#This Row],[RN Hours (excl. Admin, DON)]],Nurse[[#This Row],[RN Admin Hours]],Nurse[[#This Row],[RN DON Hours]])</f>
        <v>54.811956521739134</v>
      </c>
      <c r="M25" s="4">
        <v>40.227717391304353</v>
      </c>
      <c r="N25" s="4">
        <v>11.105978260869565</v>
      </c>
      <c r="O25" s="4">
        <v>3.4782608695652173</v>
      </c>
      <c r="P25" s="4">
        <f>SUM(Nurse[[#This Row],[LPN Hours (excl. Admin)]],Nurse[[#This Row],[LPN Admin Hours]])</f>
        <v>27.636086956521741</v>
      </c>
      <c r="Q25" s="4">
        <v>27.636086956521741</v>
      </c>
      <c r="R25" s="4">
        <v>0</v>
      </c>
      <c r="S25" s="4">
        <f>SUM(Nurse[[#This Row],[CNA Hours]],Nurse[[#This Row],[NA TR Hours]],Nurse[[#This Row],[Med Aide/Tech Hours]])</f>
        <v>129.87315217391304</v>
      </c>
      <c r="T25" s="4">
        <v>74.666630434782604</v>
      </c>
      <c r="U25" s="4">
        <v>55.206521739130437</v>
      </c>
      <c r="V25" s="4">
        <v>0</v>
      </c>
      <c r="W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16.160326086956523</v>
      </c>
      <c r="X25" s="4">
        <v>8.6956521739130432E-2</v>
      </c>
      <c r="Y25" s="4">
        <v>0</v>
      </c>
      <c r="Z25" s="4">
        <v>0</v>
      </c>
      <c r="AA25" s="4">
        <v>0.91847826086956519</v>
      </c>
      <c r="AB25" s="4">
        <v>0</v>
      </c>
      <c r="AC25" s="4">
        <v>15.154891304347826</v>
      </c>
      <c r="AD25" s="4">
        <v>0</v>
      </c>
      <c r="AE25" s="4">
        <v>0</v>
      </c>
      <c r="AF25" s="1">
        <v>366298</v>
      </c>
      <c r="AG25" s="1">
        <v>5</v>
      </c>
      <c r="AH25"/>
    </row>
    <row r="26" spans="1:34" x14ac:dyDescent="0.25">
      <c r="A26" t="s">
        <v>964</v>
      </c>
      <c r="B26" t="s">
        <v>82</v>
      </c>
      <c r="C26" t="s">
        <v>1234</v>
      </c>
      <c r="D26" t="s">
        <v>1036</v>
      </c>
      <c r="E26" s="4">
        <v>71.456521739130437</v>
      </c>
      <c r="F26" s="4">
        <f>Nurse[[#This Row],[Total Nurse Staff Hours]]/Nurse[[#This Row],[MDS Census]]</f>
        <v>2.8542926680864009</v>
      </c>
      <c r="G26" s="4">
        <f>Nurse[[#This Row],[Total Direct Care Staff Hours]]/Nurse[[#This Row],[MDS Census]]</f>
        <v>2.6053909339823549</v>
      </c>
      <c r="H26" s="4">
        <f>Nurse[[#This Row],[Total RN Hours (w/ Admin, DON)]]/Nurse[[#This Row],[MDS Census]]</f>
        <v>0.61287800425920291</v>
      </c>
      <c r="I26" s="4">
        <f>Nurse[[#This Row],[RN Hours (excl. Admin, DON)]]/Nurse[[#This Row],[MDS Census]]</f>
        <v>0.36397627015515666</v>
      </c>
      <c r="J26" s="4">
        <f>SUM(Nurse[[#This Row],[RN Hours (excl. Admin, DON)]],Nurse[[#This Row],[RN Admin Hours]],Nurse[[#This Row],[RN DON Hours]],Nurse[[#This Row],[LPN Hours (excl. Admin)]],Nurse[[#This Row],[LPN Admin Hours]],Nurse[[#This Row],[CNA Hours]],Nurse[[#This Row],[NA TR Hours]],Nurse[[#This Row],[Med Aide/Tech Hours]])</f>
        <v>203.95782608695652</v>
      </c>
      <c r="K26" s="4">
        <f>SUM(Nurse[[#This Row],[RN Hours (excl. Admin, DON)]],Nurse[[#This Row],[LPN Hours (excl. Admin)]],Nurse[[#This Row],[CNA Hours]],Nurse[[#This Row],[NA TR Hours]],Nurse[[#This Row],[Med Aide/Tech Hours]])</f>
        <v>186.17217391304348</v>
      </c>
      <c r="L26" s="4">
        <f>SUM(Nurse[[#This Row],[RN Hours (excl. Admin, DON)]],Nurse[[#This Row],[RN Admin Hours]],Nurse[[#This Row],[RN DON Hours]])</f>
        <v>43.794130434782609</v>
      </c>
      <c r="M26" s="4">
        <v>26.008478260869566</v>
      </c>
      <c r="N26" s="4">
        <v>13.329021739130434</v>
      </c>
      <c r="O26" s="4">
        <v>4.4566304347826087</v>
      </c>
      <c r="P26" s="4">
        <f>SUM(Nurse[[#This Row],[LPN Hours (excl. Admin)]],Nurse[[#This Row],[LPN Admin Hours]])</f>
        <v>45.305652173913039</v>
      </c>
      <c r="Q26" s="4">
        <v>45.305652173913039</v>
      </c>
      <c r="R26" s="4">
        <v>0</v>
      </c>
      <c r="S26" s="4">
        <f>SUM(Nurse[[#This Row],[CNA Hours]],Nurse[[#This Row],[NA TR Hours]],Nurse[[#This Row],[Med Aide/Tech Hours]])</f>
        <v>114.85804347826087</v>
      </c>
      <c r="T26" s="4">
        <v>100.94826086956522</v>
      </c>
      <c r="U26" s="4">
        <v>13.754891304347826</v>
      </c>
      <c r="V26" s="4">
        <v>0.15489130434782608</v>
      </c>
      <c r="W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8.5461956521739122</v>
      </c>
      <c r="X26" s="4">
        <v>0.76630434782608692</v>
      </c>
      <c r="Y26" s="4">
        <v>0</v>
      </c>
      <c r="Z26" s="4">
        <v>0</v>
      </c>
      <c r="AA26" s="4">
        <v>8.6956521739130432E-2</v>
      </c>
      <c r="AB26" s="4">
        <v>0</v>
      </c>
      <c r="AC26" s="4">
        <v>7.1222826086956523</v>
      </c>
      <c r="AD26" s="4">
        <v>0.57065217391304346</v>
      </c>
      <c r="AE26" s="4">
        <v>0</v>
      </c>
      <c r="AF26" s="1">
        <v>365268</v>
      </c>
      <c r="AG26" s="1">
        <v>5</v>
      </c>
      <c r="AH26"/>
    </row>
    <row r="27" spans="1:34" x14ac:dyDescent="0.25">
      <c r="A27" t="s">
        <v>964</v>
      </c>
      <c r="B27" t="s">
        <v>101</v>
      </c>
      <c r="C27" t="s">
        <v>1242</v>
      </c>
      <c r="D27" t="s">
        <v>1035</v>
      </c>
      <c r="E27" s="4">
        <v>64.989130434782609</v>
      </c>
      <c r="F27" s="4">
        <f>Nurse[[#This Row],[Total Nurse Staff Hours]]/Nurse[[#This Row],[MDS Census]]</f>
        <v>3.8010888108379324</v>
      </c>
      <c r="G27" s="4">
        <f>Nurse[[#This Row],[Total Direct Care Staff Hours]]/Nurse[[#This Row],[MDS Census]]</f>
        <v>3.3735156380665665</v>
      </c>
      <c r="H27" s="4">
        <f>Nurse[[#This Row],[Total RN Hours (w/ Admin, DON)]]/Nurse[[#This Row],[MDS Census]]</f>
        <v>1.0617511289513297</v>
      </c>
      <c r="I27" s="4">
        <f>Nurse[[#This Row],[RN Hours (excl. Admin, DON)]]/Nurse[[#This Row],[MDS Census]]</f>
        <v>0.67841612309750787</v>
      </c>
      <c r="J27" s="4">
        <f>SUM(Nurse[[#This Row],[RN Hours (excl. Admin, DON)]],Nurse[[#This Row],[RN Admin Hours]],Nurse[[#This Row],[RN DON Hours]],Nurse[[#This Row],[LPN Hours (excl. Admin)]],Nurse[[#This Row],[LPN Admin Hours]],Nurse[[#This Row],[CNA Hours]],Nurse[[#This Row],[NA TR Hours]],Nurse[[#This Row],[Med Aide/Tech Hours]])</f>
        <v>247.02945652173912</v>
      </c>
      <c r="K27" s="4">
        <f>SUM(Nurse[[#This Row],[RN Hours (excl. Admin, DON)]],Nurse[[#This Row],[LPN Hours (excl. Admin)]],Nurse[[#This Row],[CNA Hours]],Nurse[[#This Row],[NA TR Hours]],Nurse[[#This Row],[Med Aide/Tech Hours]])</f>
        <v>219.24184782608697</v>
      </c>
      <c r="L27" s="4">
        <f>SUM(Nurse[[#This Row],[RN Hours (excl. Admin, DON)]],Nurse[[#This Row],[RN Admin Hours]],Nurse[[#This Row],[RN DON Hours]])</f>
        <v>69.002282608695651</v>
      </c>
      <c r="M27" s="4">
        <v>44.089673913043477</v>
      </c>
      <c r="N27" s="4">
        <v>19.978260869565219</v>
      </c>
      <c r="O27" s="4">
        <v>4.9343478260869569</v>
      </c>
      <c r="P27" s="4">
        <f>SUM(Nurse[[#This Row],[LPN Hours (excl. Admin)]],Nurse[[#This Row],[LPN Admin Hours]])</f>
        <v>32.233695652173914</v>
      </c>
      <c r="Q27" s="4">
        <v>29.358695652173914</v>
      </c>
      <c r="R27" s="4">
        <v>2.875</v>
      </c>
      <c r="S27" s="4">
        <f>SUM(Nurse[[#This Row],[CNA Hours]],Nurse[[#This Row],[NA TR Hours]],Nurse[[#This Row],[Med Aide/Tech Hours]])</f>
        <v>145.79347826086956</v>
      </c>
      <c r="T27" s="4">
        <v>131.97826086956522</v>
      </c>
      <c r="U27" s="4">
        <v>13.815217391304348</v>
      </c>
      <c r="V27" s="4">
        <v>0</v>
      </c>
      <c r="W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6.6793478260869561</v>
      </c>
      <c r="X27" s="4">
        <v>0</v>
      </c>
      <c r="Y27" s="4">
        <v>0</v>
      </c>
      <c r="Z27" s="4">
        <v>0</v>
      </c>
      <c r="AA27" s="4">
        <v>0</v>
      </c>
      <c r="AB27" s="4">
        <v>0</v>
      </c>
      <c r="AC27" s="4">
        <v>6.6793478260869561</v>
      </c>
      <c r="AD27" s="4">
        <v>0</v>
      </c>
      <c r="AE27" s="4">
        <v>0</v>
      </c>
      <c r="AF27" s="1">
        <v>365300</v>
      </c>
      <c r="AG27" s="1">
        <v>5</v>
      </c>
      <c r="AH27"/>
    </row>
    <row r="28" spans="1:34" x14ac:dyDescent="0.25">
      <c r="A28" t="s">
        <v>964</v>
      </c>
      <c r="B28" t="s">
        <v>393</v>
      </c>
      <c r="C28" t="s">
        <v>1176</v>
      </c>
      <c r="D28" t="s">
        <v>984</v>
      </c>
      <c r="E28" s="4">
        <v>66.913043478260875</v>
      </c>
      <c r="F28" s="4">
        <f>Nurse[[#This Row],[Total Nurse Staff Hours]]/Nurse[[#This Row],[MDS Census]]</f>
        <v>2.8969119558154639</v>
      </c>
      <c r="G28" s="4">
        <f>Nurse[[#This Row],[Total Direct Care Staff Hours]]/Nurse[[#This Row],[MDS Census]]</f>
        <v>2.5980571799870043</v>
      </c>
      <c r="H28" s="4">
        <f>Nurse[[#This Row],[Total RN Hours (w/ Admin, DON)]]/Nurse[[#This Row],[MDS Census]]</f>
        <v>0.41566439246263809</v>
      </c>
      <c r="I28" s="4">
        <f>Nurse[[#This Row],[RN Hours (excl. Admin, DON)]]/Nurse[[#This Row],[MDS Census]]</f>
        <v>0.25841942820012992</v>
      </c>
      <c r="J28" s="4">
        <f>SUM(Nurse[[#This Row],[RN Hours (excl. Admin, DON)]],Nurse[[#This Row],[RN Admin Hours]],Nurse[[#This Row],[RN DON Hours]],Nurse[[#This Row],[LPN Hours (excl. Admin)]],Nurse[[#This Row],[LPN Admin Hours]],Nurse[[#This Row],[CNA Hours]],Nurse[[#This Row],[NA TR Hours]],Nurse[[#This Row],[Med Aide/Tech Hours]])</f>
        <v>193.84119565217389</v>
      </c>
      <c r="K28" s="4">
        <f>SUM(Nurse[[#This Row],[RN Hours (excl. Admin, DON)]],Nurse[[#This Row],[LPN Hours (excl. Admin)]],Nurse[[#This Row],[CNA Hours]],Nurse[[#This Row],[NA TR Hours]],Nurse[[#This Row],[Med Aide/Tech Hours]])</f>
        <v>173.84391304347827</v>
      </c>
      <c r="L28" s="4">
        <f>SUM(Nurse[[#This Row],[RN Hours (excl. Admin, DON)]],Nurse[[#This Row],[RN Admin Hours]],Nurse[[#This Row],[RN DON Hours]])</f>
        <v>27.813369565217393</v>
      </c>
      <c r="M28" s="4">
        <v>17.291630434782608</v>
      </c>
      <c r="N28" s="4">
        <v>5.4782608695652177</v>
      </c>
      <c r="O28" s="4">
        <v>5.0434782608695654</v>
      </c>
      <c r="P28" s="4">
        <f>SUM(Nurse[[#This Row],[LPN Hours (excl. Admin)]],Nurse[[#This Row],[LPN Admin Hours]])</f>
        <v>48.299673913043478</v>
      </c>
      <c r="Q28" s="4">
        <v>38.82413043478261</v>
      </c>
      <c r="R28" s="4">
        <v>9.4755434782608692</v>
      </c>
      <c r="S28" s="4">
        <f>SUM(Nurse[[#This Row],[CNA Hours]],Nurse[[#This Row],[NA TR Hours]],Nurse[[#This Row],[Med Aide/Tech Hours]])</f>
        <v>117.72815217391303</v>
      </c>
      <c r="T28" s="4">
        <v>92.847717391304343</v>
      </c>
      <c r="U28" s="4">
        <v>24.880434782608695</v>
      </c>
      <c r="V28" s="4">
        <v>0</v>
      </c>
      <c r="W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6.1114130434782608</v>
      </c>
      <c r="X28" s="4">
        <v>0</v>
      </c>
      <c r="Y28" s="4">
        <v>0</v>
      </c>
      <c r="Z28" s="4">
        <v>0</v>
      </c>
      <c r="AA28" s="4">
        <v>0.1358695652173913</v>
      </c>
      <c r="AB28" s="4">
        <v>0</v>
      </c>
      <c r="AC28" s="4">
        <v>5.9755434782608692</v>
      </c>
      <c r="AD28" s="4">
        <v>0</v>
      </c>
      <c r="AE28" s="4">
        <v>0</v>
      </c>
      <c r="AF28" s="1">
        <v>365750</v>
      </c>
      <c r="AG28" s="1">
        <v>5</v>
      </c>
      <c r="AH28"/>
    </row>
    <row r="29" spans="1:34" x14ac:dyDescent="0.25">
      <c r="A29" t="s">
        <v>964</v>
      </c>
      <c r="B29" t="s">
        <v>818</v>
      </c>
      <c r="C29" t="s">
        <v>1409</v>
      </c>
      <c r="D29" t="s">
        <v>984</v>
      </c>
      <c r="E29" s="4">
        <v>42.358695652173914</v>
      </c>
      <c r="F29" s="4">
        <f>Nurse[[#This Row],[Total Nurse Staff Hours]]/Nurse[[#This Row],[MDS Census]]</f>
        <v>3.8866179112137531</v>
      </c>
      <c r="G29" s="4">
        <f>Nurse[[#This Row],[Total Direct Care Staff Hours]]/Nurse[[#This Row],[MDS Census]]</f>
        <v>3.5472671285604305</v>
      </c>
      <c r="H29" s="4">
        <f>Nurse[[#This Row],[Total RN Hours (w/ Admin, DON)]]/Nurse[[#This Row],[MDS Census]]</f>
        <v>1.1171927123428274</v>
      </c>
      <c r="I29" s="4">
        <f>Nurse[[#This Row],[RN Hours (excl. Admin, DON)]]/Nurse[[#This Row],[MDS Census]]</f>
        <v>0.81357454452142641</v>
      </c>
      <c r="J29" s="4">
        <f>SUM(Nurse[[#This Row],[RN Hours (excl. Admin, DON)]],Nurse[[#This Row],[RN Admin Hours]],Nurse[[#This Row],[RN DON Hours]],Nurse[[#This Row],[LPN Hours (excl. Admin)]],Nurse[[#This Row],[LPN Admin Hours]],Nurse[[#This Row],[CNA Hours]],Nurse[[#This Row],[NA TR Hours]],Nurse[[#This Row],[Med Aide/Tech Hours]])</f>
        <v>164.63206521739127</v>
      </c>
      <c r="K29" s="4">
        <f>SUM(Nurse[[#This Row],[RN Hours (excl. Admin, DON)]],Nurse[[#This Row],[LPN Hours (excl. Admin)]],Nurse[[#This Row],[CNA Hours]],Nurse[[#This Row],[NA TR Hours]],Nurse[[#This Row],[Med Aide/Tech Hours]])</f>
        <v>150.25760869565215</v>
      </c>
      <c r="L29" s="4">
        <f>SUM(Nurse[[#This Row],[RN Hours (excl. Admin, DON)]],Nurse[[#This Row],[RN Admin Hours]],Nurse[[#This Row],[RN DON Hours]])</f>
        <v>47.322826086956503</v>
      </c>
      <c r="M29" s="4">
        <v>34.461956521739118</v>
      </c>
      <c r="N29" s="4">
        <v>8.3119565217391305</v>
      </c>
      <c r="O29" s="4">
        <v>4.5489130434782608</v>
      </c>
      <c r="P29" s="4">
        <f>SUM(Nurse[[#This Row],[LPN Hours (excl. Admin)]],Nurse[[#This Row],[LPN Admin Hours]])</f>
        <v>23.557065217391301</v>
      </c>
      <c r="Q29" s="4">
        <v>22.043478260869563</v>
      </c>
      <c r="R29" s="4">
        <v>1.513586956521739</v>
      </c>
      <c r="S29" s="4">
        <f>SUM(Nurse[[#This Row],[CNA Hours]],Nurse[[#This Row],[NA TR Hours]],Nurse[[#This Row],[Med Aide/Tech Hours]])</f>
        <v>93.752173913043478</v>
      </c>
      <c r="T29" s="4">
        <v>73.931521739130432</v>
      </c>
      <c r="U29" s="4">
        <v>19.820652173913043</v>
      </c>
      <c r="V29" s="4">
        <v>0</v>
      </c>
      <c r="W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11.315217391304348</v>
      </c>
      <c r="X29" s="4">
        <v>0.65217391304347827</v>
      </c>
      <c r="Y29" s="4">
        <v>0</v>
      </c>
      <c r="Z29" s="4">
        <v>0</v>
      </c>
      <c r="AA29" s="4">
        <v>0.13043478260869565</v>
      </c>
      <c r="AB29" s="4">
        <v>0</v>
      </c>
      <c r="AC29" s="4">
        <v>10.532608695652174</v>
      </c>
      <c r="AD29" s="4">
        <v>0</v>
      </c>
      <c r="AE29" s="4">
        <v>0</v>
      </c>
      <c r="AF29" s="1">
        <v>366369</v>
      </c>
      <c r="AG29" s="1">
        <v>5</v>
      </c>
      <c r="AH29"/>
    </row>
    <row r="30" spans="1:34" x14ac:dyDescent="0.25">
      <c r="A30" t="s">
        <v>964</v>
      </c>
      <c r="B30" t="s">
        <v>876</v>
      </c>
      <c r="C30" t="s">
        <v>1326</v>
      </c>
      <c r="D30" t="s">
        <v>1034</v>
      </c>
      <c r="E30" s="4">
        <v>58.413043478260867</v>
      </c>
      <c r="F30" s="4">
        <f>Nurse[[#This Row],[Total Nurse Staff Hours]]/Nurse[[#This Row],[MDS Census]]</f>
        <v>3.3496762188314109</v>
      </c>
      <c r="G30" s="4">
        <f>Nurse[[#This Row],[Total Direct Care Staff Hours]]/Nurse[[#This Row],[MDS Census]]</f>
        <v>3.2032285076293268</v>
      </c>
      <c r="H30" s="4">
        <f>Nurse[[#This Row],[Total RN Hours (w/ Admin, DON)]]/Nurse[[#This Row],[MDS Census]]</f>
        <v>0.958183848157797</v>
      </c>
      <c r="I30" s="4">
        <f>Nurse[[#This Row],[RN Hours (excl. Admin, DON)]]/Nurse[[#This Row],[MDS Census]]</f>
        <v>0.81173613695571278</v>
      </c>
      <c r="J30" s="4">
        <f>SUM(Nurse[[#This Row],[RN Hours (excl. Admin, DON)]],Nurse[[#This Row],[RN Admin Hours]],Nurse[[#This Row],[RN DON Hours]],Nurse[[#This Row],[LPN Hours (excl. Admin)]],Nurse[[#This Row],[LPN Admin Hours]],Nurse[[#This Row],[CNA Hours]],Nurse[[#This Row],[NA TR Hours]],Nurse[[#This Row],[Med Aide/Tech Hours]])</f>
        <v>195.66478260869567</v>
      </c>
      <c r="K30" s="4">
        <f>SUM(Nurse[[#This Row],[RN Hours (excl. Admin, DON)]],Nurse[[#This Row],[LPN Hours (excl. Admin)]],Nurse[[#This Row],[CNA Hours]],Nurse[[#This Row],[NA TR Hours]],Nurse[[#This Row],[Med Aide/Tech Hours]])</f>
        <v>187.11032608695655</v>
      </c>
      <c r="L30" s="4">
        <f>SUM(Nurse[[#This Row],[RN Hours (excl. Admin, DON)]],Nurse[[#This Row],[RN Admin Hours]],Nurse[[#This Row],[RN DON Hours]])</f>
        <v>55.970434782608706</v>
      </c>
      <c r="M30" s="4">
        <v>47.415978260869572</v>
      </c>
      <c r="N30" s="4">
        <v>5.5979347826086956</v>
      </c>
      <c r="O30" s="4">
        <v>2.9565217391304346</v>
      </c>
      <c r="P30" s="4">
        <f>SUM(Nurse[[#This Row],[LPN Hours (excl. Admin)]],Nurse[[#This Row],[LPN Admin Hours]])</f>
        <v>30.743369565217396</v>
      </c>
      <c r="Q30" s="4">
        <v>30.743369565217396</v>
      </c>
      <c r="R30" s="4">
        <v>0</v>
      </c>
      <c r="S30" s="4">
        <f>SUM(Nurse[[#This Row],[CNA Hours]],Nurse[[#This Row],[NA TR Hours]],Nurse[[#This Row],[Med Aide/Tech Hours]])</f>
        <v>108.95097826086956</v>
      </c>
      <c r="T30" s="4">
        <v>74.926413043478263</v>
      </c>
      <c r="U30" s="4">
        <v>34.024565217391306</v>
      </c>
      <c r="V30" s="4">
        <v>0</v>
      </c>
      <c r="W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20.203804347826086</v>
      </c>
      <c r="X30" s="4">
        <v>0.12771739130434784</v>
      </c>
      <c r="Y30" s="4">
        <v>0</v>
      </c>
      <c r="Z30" s="4">
        <v>0</v>
      </c>
      <c r="AA30" s="4">
        <v>5.375</v>
      </c>
      <c r="AB30" s="4">
        <v>0</v>
      </c>
      <c r="AC30" s="4">
        <v>14.701086956521738</v>
      </c>
      <c r="AD30" s="4">
        <v>0</v>
      </c>
      <c r="AE30" s="4">
        <v>0</v>
      </c>
      <c r="AF30" s="1">
        <v>366434</v>
      </c>
      <c r="AG30" s="1">
        <v>5</v>
      </c>
      <c r="AH30"/>
    </row>
    <row r="31" spans="1:34" x14ac:dyDescent="0.25">
      <c r="A31" t="s">
        <v>964</v>
      </c>
      <c r="B31" t="s">
        <v>871</v>
      </c>
      <c r="C31" t="s">
        <v>1261</v>
      </c>
      <c r="D31" t="s">
        <v>1053</v>
      </c>
      <c r="E31" s="4">
        <v>78.967391304347828</v>
      </c>
      <c r="F31" s="4">
        <f>Nurse[[#This Row],[Total Nurse Staff Hours]]/Nurse[[#This Row],[MDS Census]]</f>
        <v>3.7192250516173431</v>
      </c>
      <c r="G31" s="4">
        <f>Nurse[[#This Row],[Total Direct Care Staff Hours]]/Nurse[[#This Row],[MDS Census]]</f>
        <v>3.3416613902271166</v>
      </c>
      <c r="H31" s="4">
        <f>Nurse[[#This Row],[Total RN Hours (w/ Admin, DON)]]/Nurse[[#This Row],[MDS Census]]</f>
        <v>0.64717825189263589</v>
      </c>
      <c r="I31" s="4">
        <f>Nurse[[#This Row],[RN Hours (excl. Admin, DON)]]/Nurse[[#This Row],[MDS Census]]</f>
        <v>0.35849965588437716</v>
      </c>
      <c r="J31" s="4">
        <f>SUM(Nurse[[#This Row],[RN Hours (excl. Admin, DON)]],Nurse[[#This Row],[RN Admin Hours]],Nurse[[#This Row],[RN DON Hours]],Nurse[[#This Row],[LPN Hours (excl. Admin)]],Nurse[[#This Row],[LPN Admin Hours]],Nurse[[#This Row],[CNA Hours]],Nurse[[#This Row],[NA TR Hours]],Nurse[[#This Row],[Med Aide/Tech Hours]])</f>
        <v>293.69749999999999</v>
      </c>
      <c r="K31" s="4">
        <f>SUM(Nurse[[#This Row],[RN Hours (excl. Admin, DON)]],Nurse[[#This Row],[LPN Hours (excl. Admin)]],Nurse[[#This Row],[CNA Hours]],Nurse[[#This Row],[NA TR Hours]],Nurse[[#This Row],[Med Aide/Tech Hours]])</f>
        <v>263.88228260869568</v>
      </c>
      <c r="L31" s="4">
        <f>SUM(Nurse[[#This Row],[RN Hours (excl. Admin, DON)]],Nurse[[#This Row],[RN Admin Hours]],Nurse[[#This Row],[RN DON Hours]])</f>
        <v>51.105978260869563</v>
      </c>
      <c r="M31" s="4">
        <v>28.309782608695652</v>
      </c>
      <c r="N31" s="4">
        <v>17.317934782608695</v>
      </c>
      <c r="O31" s="4">
        <v>5.4782608695652177</v>
      </c>
      <c r="P31" s="4">
        <f>SUM(Nurse[[#This Row],[LPN Hours (excl. Admin)]],Nurse[[#This Row],[LPN Admin Hours]])</f>
        <v>65.280978260869574</v>
      </c>
      <c r="Q31" s="4">
        <v>58.261956521739137</v>
      </c>
      <c r="R31" s="4">
        <v>7.0190217391304346</v>
      </c>
      <c r="S31" s="4">
        <f>SUM(Nurse[[#This Row],[CNA Hours]],Nurse[[#This Row],[NA TR Hours]],Nurse[[#This Row],[Med Aide/Tech Hours]])</f>
        <v>177.31054347826085</v>
      </c>
      <c r="T31" s="4">
        <v>131.33521739130435</v>
      </c>
      <c r="U31" s="4">
        <v>45.975326086956514</v>
      </c>
      <c r="V31" s="4">
        <v>0</v>
      </c>
      <c r="W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33.195652173913047</v>
      </c>
      <c r="X31" s="4">
        <v>5.0760869565217392</v>
      </c>
      <c r="Y31" s="4">
        <v>0</v>
      </c>
      <c r="Z31" s="4">
        <v>0</v>
      </c>
      <c r="AA31" s="4">
        <v>12.595108695652174</v>
      </c>
      <c r="AB31" s="4">
        <v>0</v>
      </c>
      <c r="AC31" s="4">
        <v>15.524456521739131</v>
      </c>
      <c r="AD31" s="4">
        <v>0</v>
      </c>
      <c r="AE31" s="4">
        <v>0</v>
      </c>
      <c r="AF31" s="1">
        <v>366429</v>
      </c>
      <c r="AG31" s="1">
        <v>5</v>
      </c>
      <c r="AH31"/>
    </row>
    <row r="32" spans="1:34" x14ac:dyDescent="0.25">
      <c r="A32" t="s">
        <v>964</v>
      </c>
      <c r="B32" t="s">
        <v>728</v>
      </c>
      <c r="C32" t="s">
        <v>1224</v>
      </c>
      <c r="D32" t="s">
        <v>1040</v>
      </c>
      <c r="E32" s="4">
        <v>35.760869565217391</v>
      </c>
      <c r="F32" s="4">
        <f>Nurse[[#This Row],[Total Nurse Staff Hours]]/Nurse[[#This Row],[MDS Census]]</f>
        <v>3.1332826747720368</v>
      </c>
      <c r="G32" s="4">
        <f>Nurse[[#This Row],[Total Direct Care Staff Hours]]/Nurse[[#This Row],[MDS Census]]</f>
        <v>2.8031914893617023</v>
      </c>
      <c r="H32" s="4">
        <f>Nurse[[#This Row],[Total RN Hours (w/ Admin, DON)]]/Nurse[[#This Row],[MDS Census]]</f>
        <v>0.68563829787234043</v>
      </c>
      <c r="I32" s="4">
        <f>Nurse[[#This Row],[RN Hours (excl. Admin, DON)]]/Nurse[[#This Row],[MDS Census]]</f>
        <v>0.3555471124620061</v>
      </c>
      <c r="J32" s="4">
        <f>SUM(Nurse[[#This Row],[RN Hours (excl. Admin, DON)]],Nurse[[#This Row],[RN Admin Hours]],Nurse[[#This Row],[RN DON Hours]],Nurse[[#This Row],[LPN Hours (excl. Admin)]],Nurse[[#This Row],[LPN Admin Hours]],Nurse[[#This Row],[CNA Hours]],Nurse[[#This Row],[NA TR Hours]],Nurse[[#This Row],[Med Aide/Tech Hours]])</f>
        <v>112.04891304347827</v>
      </c>
      <c r="K32" s="4">
        <f>SUM(Nurse[[#This Row],[RN Hours (excl. Admin, DON)]],Nurse[[#This Row],[LPN Hours (excl. Admin)]],Nurse[[#This Row],[CNA Hours]],Nurse[[#This Row],[NA TR Hours]],Nurse[[#This Row],[Med Aide/Tech Hours]])</f>
        <v>100.24456521739131</v>
      </c>
      <c r="L32" s="4">
        <f>SUM(Nurse[[#This Row],[RN Hours (excl. Admin, DON)]],Nurse[[#This Row],[RN Admin Hours]],Nurse[[#This Row],[RN DON Hours]])</f>
        <v>24.519021739130434</v>
      </c>
      <c r="M32" s="4">
        <v>12.714673913043478</v>
      </c>
      <c r="N32" s="4">
        <v>6.3695652173913047</v>
      </c>
      <c r="O32" s="4">
        <v>5.4347826086956523</v>
      </c>
      <c r="P32" s="4">
        <f>SUM(Nurse[[#This Row],[LPN Hours (excl. Admin)]],Nurse[[#This Row],[LPN Admin Hours]])</f>
        <v>34.614130434782609</v>
      </c>
      <c r="Q32" s="4">
        <v>34.614130434782609</v>
      </c>
      <c r="R32" s="4">
        <v>0</v>
      </c>
      <c r="S32" s="4">
        <f>SUM(Nurse[[#This Row],[CNA Hours]],Nurse[[#This Row],[NA TR Hours]],Nurse[[#This Row],[Med Aide/Tech Hours]])</f>
        <v>52.915760869565219</v>
      </c>
      <c r="T32" s="4">
        <v>52.915760869565219</v>
      </c>
      <c r="U32" s="4">
        <v>0</v>
      </c>
      <c r="V32" s="4">
        <v>0</v>
      </c>
      <c r="W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8.6956521739130432E-2</v>
      </c>
      <c r="X32" s="4">
        <v>0</v>
      </c>
      <c r="Y32" s="4">
        <v>0</v>
      </c>
      <c r="Z32" s="4">
        <v>0</v>
      </c>
      <c r="AA32" s="4">
        <v>0</v>
      </c>
      <c r="AB32" s="4">
        <v>0</v>
      </c>
      <c r="AC32" s="4">
        <v>8.6956521739130432E-2</v>
      </c>
      <c r="AD32" s="4">
        <v>0</v>
      </c>
      <c r="AE32" s="4">
        <v>0</v>
      </c>
      <c r="AF32" s="1">
        <v>366253</v>
      </c>
      <c r="AG32" s="1">
        <v>5</v>
      </c>
      <c r="AH32"/>
    </row>
    <row r="33" spans="1:34" x14ac:dyDescent="0.25">
      <c r="A33" t="s">
        <v>964</v>
      </c>
      <c r="B33" t="s">
        <v>502</v>
      </c>
      <c r="C33" t="s">
        <v>1182</v>
      </c>
      <c r="D33" t="s">
        <v>1041</v>
      </c>
      <c r="E33" s="4">
        <v>80.663043478260875</v>
      </c>
      <c r="F33" s="4">
        <f>Nurse[[#This Row],[Total Nurse Staff Hours]]/Nurse[[#This Row],[MDS Census]]</f>
        <v>3.4769047298207787</v>
      </c>
      <c r="G33" s="4">
        <f>Nurse[[#This Row],[Total Direct Care Staff Hours]]/Nurse[[#This Row],[MDS Census]]</f>
        <v>3.405755289044603</v>
      </c>
      <c r="H33" s="4">
        <f>Nurse[[#This Row],[Total RN Hours (w/ Admin, DON)]]/Nurse[[#This Row],[MDS Census]]</f>
        <v>0.28219107936935722</v>
      </c>
      <c r="I33" s="4">
        <f>Nurse[[#This Row],[RN Hours (excl. Admin, DON)]]/Nurse[[#This Row],[MDS Census]]</f>
        <v>0.21104163859318148</v>
      </c>
      <c r="J33" s="4">
        <f>SUM(Nurse[[#This Row],[RN Hours (excl. Admin, DON)]],Nurse[[#This Row],[RN Admin Hours]],Nurse[[#This Row],[RN DON Hours]],Nurse[[#This Row],[LPN Hours (excl. Admin)]],Nurse[[#This Row],[LPN Admin Hours]],Nurse[[#This Row],[CNA Hours]],Nurse[[#This Row],[NA TR Hours]],Nurse[[#This Row],[Med Aide/Tech Hours]])</f>
        <v>280.45771739130436</v>
      </c>
      <c r="K33" s="4">
        <f>SUM(Nurse[[#This Row],[RN Hours (excl. Admin, DON)]],Nurse[[#This Row],[LPN Hours (excl. Admin)]],Nurse[[#This Row],[CNA Hours]],Nurse[[#This Row],[NA TR Hours]],Nurse[[#This Row],[Med Aide/Tech Hours]])</f>
        <v>274.71858695652173</v>
      </c>
      <c r="L33" s="4">
        <f>SUM(Nurse[[#This Row],[RN Hours (excl. Admin, DON)]],Nurse[[#This Row],[RN Admin Hours]],Nurse[[#This Row],[RN DON Hours]])</f>
        <v>22.762391304347826</v>
      </c>
      <c r="M33" s="4">
        <v>17.023260869565217</v>
      </c>
      <c r="N33" s="4">
        <v>0</v>
      </c>
      <c r="O33" s="4">
        <v>5.7391304347826084</v>
      </c>
      <c r="P33" s="4">
        <f>SUM(Nurse[[#This Row],[LPN Hours (excl. Admin)]],Nurse[[#This Row],[LPN Admin Hours]])</f>
        <v>94.970978260869586</v>
      </c>
      <c r="Q33" s="4">
        <v>94.970978260869586</v>
      </c>
      <c r="R33" s="4">
        <v>0</v>
      </c>
      <c r="S33" s="4">
        <f>SUM(Nurse[[#This Row],[CNA Hours]],Nurse[[#This Row],[NA TR Hours]],Nurse[[#This Row],[Med Aide/Tech Hours]])</f>
        <v>162.72434782608696</v>
      </c>
      <c r="T33" s="4">
        <v>161.52217391304347</v>
      </c>
      <c r="U33" s="4">
        <v>1.2021739130434783</v>
      </c>
      <c r="V33" s="4">
        <v>0</v>
      </c>
      <c r="W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108.77804347826086</v>
      </c>
      <c r="X33" s="4">
        <v>2.7826086956521738</v>
      </c>
      <c r="Y33" s="4">
        <v>0</v>
      </c>
      <c r="Z33" s="4">
        <v>0</v>
      </c>
      <c r="AA33" s="4">
        <v>32.532608695652165</v>
      </c>
      <c r="AB33" s="4">
        <v>0</v>
      </c>
      <c r="AC33" s="4">
        <v>73.462826086956525</v>
      </c>
      <c r="AD33" s="4">
        <v>0</v>
      </c>
      <c r="AE33" s="4">
        <v>0</v>
      </c>
      <c r="AF33" s="1">
        <v>365924</v>
      </c>
      <c r="AG33" s="1">
        <v>5</v>
      </c>
      <c r="AH33"/>
    </row>
    <row r="34" spans="1:34" x14ac:dyDescent="0.25">
      <c r="A34" t="s">
        <v>964</v>
      </c>
      <c r="B34" t="s">
        <v>753</v>
      </c>
      <c r="C34" t="s">
        <v>1238</v>
      </c>
      <c r="D34" t="s">
        <v>1017</v>
      </c>
      <c r="E34" s="4">
        <v>68.5</v>
      </c>
      <c r="F34" s="4">
        <f>Nurse[[#This Row],[Total Nurse Staff Hours]]/Nurse[[#This Row],[MDS Census]]</f>
        <v>3.3360044430339575</v>
      </c>
      <c r="G34" s="4">
        <f>Nurse[[#This Row],[Total Direct Care Staff Hours]]/Nurse[[#This Row],[MDS Census]]</f>
        <v>3.0919152649952397</v>
      </c>
      <c r="H34" s="4">
        <f>Nurse[[#This Row],[Total RN Hours (w/ Admin, DON)]]/Nurse[[#This Row],[MDS Census]]</f>
        <v>0.57390510948905105</v>
      </c>
      <c r="I34" s="4">
        <f>Nurse[[#This Row],[RN Hours (excl. Admin, DON)]]/Nurse[[#This Row],[MDS Census]]</f>
        <v>0.32981593145033322</v>
      </c>
      <c r="J34" s="4">
        <f>SUM(Nurse[[#This Row],[RN Hours (excl. Admin, DON)]],Nurse[[#This Row],[RN Admin Hours]],Nurse[[#This Row],[RN DON Hours]],Nurse[[#This Row],[LPN Hours (excl. Admin)]],Nurse[[#This Row],[LPN Admin Hours]],Nurse[[#This Row],[CNA Hours]],Nurse[[#This Row],[NA TR Hours]],Nurse[[#This Row],[Med Aide/Tech Hours]])</f>
        <v>228.51630434782609</v>
      </c>
      <c r="K34" s="4">
        <f>SUM(Nurse[[#This Row],[RN Hours (excl. Admin, DON)]],Nurse[[#This Row],[LPN Hours (excl. Admin)]],Nurse[[#This Row],[CNA Hours]],Nurse[[#This Row],[NA TR Hours]],Nurse[[#This Row],[Med Aide/Tech Hours]])</f>
        <v>211.79619565217394</v>
      </c>
      <c r="L34" s="4">
        <f>SUM(Nurse[[#This Row],[RN Hours (excl. Admin, DON)]],Nurse[[#This Row],[RN Admin Hours]],Nurse[[#This Row],[RN DON Hours]])</f>
        <v>39.3125</v>
      </c>
      <c r="M34" s="4">
        <v>22.592391304347824</v>
      </c>
      <c r="N34" s="4">
        <v>11.584239130434783</v>
      </c>
      <c r="O34" s="4">
        <v>5.1358695652173916</v>
      </c>
      <c r="P34" s="4">
        <f>SUM(Nurse[[#This Row],[LPN Hours (excl. Admin)]],Nurse[[#This Row],[LPN Admin Hours]])</f>
        <v>60.192934782608695</v>
      </c>
      <c r="Q34" s="4">
        <v>60.192934782608695</v>
      </c>
      <c r="R34" s="4">
        <v>0</v>
      </c>
      <c r="S34" s="4">
        <f>SUM(Nurse[[#This Row],[CNA Hours]],Nurse[[#This Row],[NA TR Hours]],Nurse[[#This Row],[Med Aide/Tech Hours]])</f>
        <v>129.0108695652174</v>
      </c>
      <c r="T34" s="4">
        <v>129.0108695652174</v>
      </c>
      <c r="U34" s="4">
        <v>0</v>
      </c>
      <c r="V34" s="4">
        <v>0</v>
      </c>
      <c r="W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4" s="4">
        <v>0</v>
      </c>
      <c r="Y34" s="4">
        <v>0</v>
      </c>
      <c r="Z34" s="4">
        <v>0</v>
      </c>
      <c r="AA34" s="4">
        <v>0</v>
      </c>
      <c r="AB34" s="4">
        <v>0</v>
      </c>
      <c r="AC34" s="4">
        <v>0</v>
      </c>
      <c r="AD34" s="4">
        <v>0</v>
      </c>
      <c r="AE34" s="4">
        <v>0</v>
      </c>
      <c r="AF34" s="1">
        <v>366284</v>
      </c>
      <c r="AG34" s="1">
        <v>5</v>
      </c>
      <c r="AH34"/>
    </row>
    <row r="35" spans="1:34" x14ac:dyDescent="0.25">
      <c r="A35" t="s">
        <v>964</v>
      </c>
      <c r="B35" t="s">
        <v>526</v>
      </c>
      <c r="C35" t="s">
        <v>1287</v>
      </c>
      <c r="D35" t="s">
        <v>1041</v>
      </c>
      <c r="E35" s="4">
        <v>78.836956521739125</v>
      </c>
      <c r="F35" s="4">
        <f>Nurse[[#This Row],[Total Nurse Staff Hours]]/Nurse[[#This Row],[MDS Census]]</f>
        <v>3.3833655039294079</v>
      </c>
      <c r="G35" s="4">
        <f>Nurse[[#This Row],[Total Direct Care Staff Hours]]/Nurse[[#This Row],[MDS Census]]</f>
        <v>3.2878932855370184</v>
      </c>
      <c r="H35" s="4">
        <f>Nurse[[#This Row],[Total RN Hours (w/ Admin, DON)]]/Nurse[[#This Row],[MDS Census]]</f>
        <v>0.18119260995450162</v>
      </c>
      <c r="I35" s="4">
        <f>Nurse[[#This Row],[RN Hours (excl. Admin, DON)]]/Nurse[[#This Row],[MDS Census]]</f>
        <v>0.10839514683579211</v>
      </c>
      <c r="J35" s="4">
        <f>SUM(Nurse[[#This Row],[RN Hours (excl. Admin, DON)]],Nurse[[#This Row],[RN Admin Hours]],Nurse[[#This Row],[RN DON Hours]],Nurse[[#This Row],[LPN Hours (excl. Admin)]],Nurse[[#This Row],[LPN Admin Hours]],Nurse[[#This Row],[CNA Hours]],Nurse[[#This Row],[NA TR Hours]],Nurse[[#This Row],[Med Aide/Tech Hours]])</f>
        <v>266.73423913043473</v>
      </c>
      <c r="K35" s="4">
        <f>SUM(Nurse[[#This Row],[RN Hours (excl. Admin, DON)]],Nurse[[#This Row],[LPN Hours (excl. Admin)]],Nurse[[#This Row],[CNA Hours]],Nurse[[#This Row],[NA TR Hours]],Nurse[[#This Row],[Med Aide/Tech Hours]])</f>
        <v>259.20749999999992</v>
      </c>
      <c r="L35" s="4">
        <f>SUM(Nurse[[#This Row],[RN Hours (excl. Admin, DON)]],Nurse[[#This Row],[RN Admin Hours]],Nurse[[#This Row],[RN DON Hours]])</f>
        <v>14.284673913043481</v>
      </c>
      <c r="M35" s="4">
        <v>8.5455434782608712</v>
      </c>
      <c r="N35" s="4">
        <v>0</v>
      </c>
      <c r="O35" s="4">
        <v>5.7391304347826084</v>
      </c>
      <c r="P35" s="4">
        <f>SUM(Nurse[[#This Row],[LPN Hours (excl. Admin)]],Nurse[[#This Row],[LPN Admin Hours]])</f>
        <v>97.407499999999928</v>
      </c>
      <c r="Q35" s="4">
        <v>95.61989130434776</v>
      </c>
      <c r="R35" s="4">
        <v>1.7876086956521737</v>
      </c>
      <c r="S35" s="4">
        <f>SUM(Nurse[[#This Row],[CNA Hours]],Nurse[[#This Row],[NA TR Hours]],Nurse[[#This Row],[Med Aide/Tech Hours]])</f>
        <v>155.0420652173913</v>
      </c>
      <c r="T35" s="4">
        <v>155.0420652173913</v>
      </c>
      <c r="U35" s="4">
        <v>0</v>
      </c>
      <c r="V35" s="4">
        <v>0</v>
      </c>
      <c r="W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126.08413043478265</v>
      </c>
      <c r="X35" s="4">
        <v>0</v>
      </c>
      <c r="Y35" s="4">
        <v>0</v>
      </c>
      <c r="Z35" s="4">
        <v>0</v>
      </c>
      <c r="AA35" s="4">
        <v>42.116521739130441</v>
      </c>
      <c r="AB35" s="4">
        <v>0.26119565217391305</v>
      </c>
      <c r="AC35" s="4">
        <v>83.706413043478307</v>
      </c>
      <c r="AD35" s="4">
        <v>0</v>
      </c>
      <c r="AE35" s="4">
        <v>0</v>
      </c>
      <c r="AF35" s="1">
        <v>365969</v>
      </c>
      <c r="AG35" s="1">
        <v>5</v>
      </c>
      <c r="AH35"/>
    </row>
    <row r="36" spans="1:34" x14ac:dyDescent="0.25">
      <c r="A36" t="s">
        <v>964</v>
      </c>
      <c r="B36" t="s">
        <v>661</v>
      </c>
      <c r="C36" t="s">
        <v>1213</v>
      </c>
      <c r="D36" t="s">
        <v>1008</v>
      </c>
      <c r="E36" s="4">
        <v>95.032608695652172</v>
      </c>
      <c r="F36" s="4">
        <f>Nurse[[#This Row],[Total Nurse Staff Hours]]/Nurse[[#This Row],[MDS Census]]</f>
        <v>3.0034381791147204</v>
      </c>
      <c r="G36" s="4">
        <f>Nurse[[#This Row],[Total Direct Care Staff Hours]]/Nurse[[#This Row],[MDS Census]]</f>
        <v>2.9420610774333755</v>
      </c>
      <c r="H36" s="4">
        <f>Nurse[[#This Row],[Total RN Hours (w/ Admin, DON)]]/Nurse[[#This Row],[MDS Census]]</f>
        <v>0.40416561820885294</v>
      </c>
      <c r="I36" s="4">
        <f>Nurse[[#This Row],[RN Hours (excl. Admin, DON)]]/Nurse[[#This Row],[MDS Census]]</f>
        <v>0.34363262038202003</v>
      </c>
      <c r="J36" s="4">
        <f>SUM(Nurse[[#This Row],[RN Hours (excl. Admin, DON)]],Nurse[[#This Row],[RN Admin Hours]],Nurse[[#This Row],[RN DON Hours]],Nurse[[#This Row],[LPN Hours (excl. Admin)]],Nurse[[#This Row],[LPN Admin Hours]],Nurse[[#This Row],[CNA Hours]],Nurse[[#This Row],[NA TR Hours]],Nurse[[#This Row],[Med Aide/Tech Hours]])</f>
        <v>285.42456521739132</v>
      </c>
      <c r="K36" s="4">
        <f>SUM(Nurse[[#This Row],[RN Hours (excl. Admin, DON)]],Nurse[[#This Row],[LPN Hours (excl. Admin)]],Nurse[[#This Row],[CNA Hours]],Nurse[[#This Row],[NA TR Hours]],Nurse[[#This Row],[Med Aide/Tech Hours]])</f>
        <v>279.5917391304348</v>
      </c>
      <c r="L36" s="4">
        <f>SUM(Nurse[[#This Row],[RN Hours (excl. Admin, DON)]],Nurse[[#This Row],[RN Admin Hours]],Nurse[[#This Row],[RN DON Hours]])</f>
        <v>38.408913043478272</v>
      </c>
      <c r="M36" s="4">
        <v>32.656304347826101</v>
      </c>
      <c r="N36" s="4">
        <v>0</v>
      </c>
      <c r="O36" s="4">
        <v>5.7526086956521727</v>
      </c>
      <c r="P36" s="4">
        <f>SUM(Nurse[[#This Row],[LPN Hours (excl. Admin)]],Nurse[[#This Row],[LPN Admin Hours]])</f>
        <v>101.78195652173916</v>
      </c>
      <c r="Q36" s="4">
        <v>101.70173913043482</v>
      </c>
      <c r="R36" s="4">
        <v>8.0217391304347824E-2</v>
      </c>
      <c r="S36" s="4">
        <f>SUM(Nurse[[#This Row],[CNA Hours]],Nurse[[#This Row],[NA TR Hours]],Nurse[[#This Row],[Med Aide/Tech Hours]])</f>
        <v>145.23369565217391</v>
      </c>
      <c r="T36" s="4">
        <v>145.23369565217391</v>
      </c>
      <c r="U36" s="4">
        <v>0</v>
      </c>
      <c r="V36" s="4">
        <v>0</v>
      </c>
      <c r="W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26.544239130434775</v>
      </c>
      <c r="X36" s="4">
        <v>0</v>
      </c>
      <c r="Y36" s="4">
        <v>0</v>
      </c>
      <c r="Z36" s="4">
        <v>0</v>
      </c>
      <c r="AA36" s="4">
        <v>4.0121739130434779</v>
      </c>
      <c r="AB36" s="4">
        <v>0</v>
      </c>
      <c r="AC36" s="4">
        <v>22.532065217391299</v>
      </c>
      <c r="AD36" s="4">
        <v>0</v>
      </c>
      <c r="AE36" s="4">
        <v>0</v>
      </c>
      <c r="AF36" s="1">
        <v>366167</v>
      </c>
      <c r="AG36" s="1">
        <v>5</v>
      </c>
      <c r="AH36"/>
    </row>
    <row r="37" spans="1:34" x14ac:dyDescent="0.25">
      <c r="A37" t="s">
        <v>964</v>
      </c>
      <c r="B37" t="s">
        <v>167</v>
      </c>
      <c r="C37" t="s">
        <v>1167</v>
      </c>
      <c r="D37" t="s">
        <v>1045</v>
      </c>
      <c r="E37" s="4">
        <v>63.652173913043477</v>
      </c>
      <c r="F37" s="4">
        <f>Nurse[[#This Row],[Total Nurse Staff Hours]]/Nurse[[#This Row],[MDS Census]]</f>
        <v>4.1256113387978139</v>
      </c>
      <c r="G37" s="4">
        <f>Nurse[[#This Row],[Total Direct Care Staff Hours]]/Nurse[[#This Row],[MDS Census]]</f>
        <v>3.5093630464480872</v>
      </c>
      <c r="H37" s="4">
        <f>Nurse[[#This Row],[Total RN Hours (w/ Admin, DON)]]/Nurse[[#This Row],[MDS Census]]</f>
        <v>0.61898053278688514</v>
      </c>
      <c r="I37" s="4">
        <f>Nurse[[#This Row],[RN Hours (excl. Admin, DON)]]/Nurse[[#This Row],[MDS Census]]</f>
        <v>0.33282103825136605</v>
      </c>
      <c r="J37" s="4">
        <f>SUM(Nurse[[#This Row],[RN Hours (excl. Admin, DON)]],Nurse[[#This Row],[RN Admin Hours]],Nurse[[#This Row],[RN DON Hours]],Nurse[[#This Row],[LPN Hours (excl. Admin)]],Nurse[[#This Row],[LPN Admin Hours]],Nurse[[#This Row],[CNA Hours]],Nurse[[#This Row],[NA TR Hours]],Nurse[[#This Row],[Med Aide/Tech Hours]])</f>
        <v>262.60413043478258</v>
      </c>
      <c r="K37" s="4">
        <f>SUM(Nurse[[#This Row],[RN Hours (excl. Admin, DON)]],Nurse[[#This Row],[LPN Hours (excl. Admin)]],Nurse[[#This Row],[CNA Hours]],Nurse[[#This Row],[NA TR Hours]],Nurse[[#This Row],[Med Aide/Tech Hours]])</f>
        <v>223.37858695652173</v>
      </c>
      <c r="L37" s="4">
        <f>SUM(Nurse[[#This Row],[RN Hours (excl. Admin, DON)]],Nurse[[#This Row],[RN Admin Hours]],Nurse[[#This Row],[RN DON Hours]])</f>
        <v>39.399456521739125</v>
      </c>
      <c r="M37" s="4">
        <v>21.184782608695649</v>
      </c>
      <c r="N37" s="4">
        <v>11.505434782608695</v>
      </c>
      <c r="O37" s="4">
        <v>6.7092391304347823</v>
      </c>
      <c r="P37" s="4">
        <f>SUM(Nurse[[#This Row],[LPN Hours (excl. Admin)]],Nurse[[#This Row],[LPN Admin Hours]])</f>
        <v>74.970108695652172</v>
      </c>
      <c r="Q37" s="4">
        <v>53.959239130434781</v>
      </c>
      <c r="R37" s="4">
        <v>21.010869565217391</v>
      </c>
      <c r="S37" s="4">
        <f>SUM(Nurse[[#This Row],[CNA Hours]],Nurse[[#This Row],[NA TR Hours]],Nurse[[#This Row],[Med Aide/Tech Hours]])</f>
        <v>148.23456521739129</v>
      </c>
      <c r="T37" s="4">
        <v>148.23456521739129</v>
      </c>
      <c r="U37" s="4">
        <v>0</v>
      </c>
      <c r="V37" s="4">
        <v>0</v>
      </c>
      <c r="W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7" s="4">
        <v>0</v>
      </c>
      <c r="Y37" s="4">
        <v>0</v>
      </c>
      <c r="Z37" s="4">
        <v>0</v>
      </c>
      <c r="AA37" s="4">
        <v>0</v>
      </c>
      <c r="AB37" s="4">
        <v>0</v>
      </c>
      <c r="AC37" s="4">
        <v>0</v>
      </c>
      <c r="AD37" s="4">
        <v>0</v>
      </c>
      <c r="AE37" s="4">
        <v>0</v>
      </c>
      <c r="AF37" s="1">
        <v>365411</v>
      </c>
      <c r="AG37" s="1">
        <v>5</v>
      </c>
      <c r="AH37"/>
    </row>
    <row r="38" spans="1:34" x14ac:dyDescent="0.25">
      <c r="A38" t="s">
        <v>964</v>
      </c>
      <c r="B38" t="s">
        <v>33</v>
      </c>
      <c r="C38" t="s">
        <v>1092</v>
      </c>
      <c r="D38" t="s">
        <v>1035</v>
      </c>
      <c r="E38" s="4">
        <v>87.75</v>
      </c>
      <c r="F38" s="4">
        <f>Nurse[[#This Row],[Total Nurse Staff Hours]]/Nurse[[#This Row],[MDS Census]]</f>
        <v>3.9438263346958995</v>
      </c>
      <c r="G38" s="4">
        <f>Nurse[[#This Row],[Total Direct Care Staff Hours]]/Nurse[[#This Row],[MDS Census]]</f>
        <v>3.6604000990957508</v>
      </c>
      <c r="H38" s="4">
        <f>Nurse[[#This Row],[Total RN Hours (w/ Admin, DON)]]/Nurse[[#This Row],[MDS Census]]</f>
        <v>0.59422519509476035</v>
      </c>
      <c r="I38" s="4">
        <f>Nurse[[#This Row],[RN Hours (excl. Admin, DON)]]/Nurse[[#This Row],[MDS Census]]</f>
        <v>0.46911680911680909</v>
      </c>
      <c r="J38" s="4">
        <f>SUM(Nurse[[#This Row],[RN Hours (excl. Admin, DON)]],Nurse[[#This Row],[RN Admin Hours]],Nurse[[#This Row],[RN DON Hours]],Nurse[[#This Row],[LPN Hours (excl. Admin)]],Nurse[[#This Row],[LPN Admin Hours]],Nurse[[#This Row],[CNA Hours]],Nurse[[#This Row],[NA TR Hours]],Nurse[[#This Row],[Med Aide/Tech Hours]])</f>
        <v>346.07076086956516</v>
      </c>
      <c r="K38" s="4">
        <f>SUM(Nurse[[#This Row],[RN Hours (excl. Admin, DON)]],Nurse[[#This Row],[LPN Hours (excl. Admin)]],Nurse[[#This Row],[CNA Hours]],Nurse[[#This Row],[NA TR Hours]],Nurse[[#This Row],[Med Aide/Tech Hours]])</f>
        <v>321.20010869565215</v>
      </c>
      <c r="L38" s="4">
        <f>SUM(Nurse[[#This Row],[RN Hours (excl. Admin, DON)]],Nurse[[#This Row],[RN Admin Hours]],Nurse[[#This Row],[RN DON Hours]])</f>
        <v>52.143260869565218</v>
      </c>
      <c r="M38" s="4">
        <v>41.164999999999999</v>
      </c>
      <c r="N38" s="4">
        <v>6.4945652173913047</v>
      </c>
      <c r="O38" s="4">
        <v>4.4836956521739131</v>
      </c>
      <c r="P38" s="4">
        <f>SUM(Nurse[[#This Row],[LPN Hours (excl. Admin)]],Nurse[[#This Row],[LPN Admin Hours]])</f>
        <v>79.517391304347825</v>
      </c>
      <c r="Q38" s="4">
        <v>65.625</v>
      </c>
      <c r="R38" s="4">
        <v>13.892391304347825</v>
      </c>
      <c r="S38" s="4">
        <f>SUM(Nurse[[#This Row],[CNA Hours]],Nurse[[#This Row],[NA TR Hours]],Nurse[[#This Row],[Med Aide/Tech Hours]])</f>
        <v>214.41010869565216</v>
      </c>
      <c r="T38" s="4">
        <v>206.80413043478259</v>
      </c>
      <c r="U38" s="4">
        <v>7.4429347826086953</v>
      </c>
      <c r="V38" s="4">
        <v>0.16304347826086957</v>
      </c>
      <c r="W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13.195760869565218</v>
      </c>
      <c r="X38" s="4">
        <v>9.7065217391304345E-2</v>
      </c>
      <c r="Y38" s="4">
        <v>0</v>
      </c>
      <c r="Z38" s="4">
        <v>0</v>
      </c>
      <c r="AA38" s="4">
        <v>0</v>
      </c>
      <c r="AB38" s="4">
        <v>2.634239130434783</v>
      </c>
      <c r="AC38" s="4">
        <v>10.301413043478261</v>
      </c>
      <c r="AD38" s="4">
        <v>0</v>
      </c>
      <c r="AE38" s="4">
        <v>0.16304347826086957</v>
      </c>
      <c r="AF38" s="1">
        <v>365072</v>
      </c>
      <c r="AG38" s="1">
        <v>5</v>
      </c>
      <c r="AH38"/>
    </row>
    <row r="39" spans="1:34" x14ac:dyDescent="0.25">
      <c r="A39" t="s">
        <v>964</v>
      </c>
      <c r="B39" t="s">
        <v>209</v>
      </c>
      <c r="C39" t="s">
        <v>1134</v>
      </c>
      <c r="D39" t="s">
        <v>1005</v>
      </c>
      <c r="E39" s="4">
        <v>74.608695652173907</v>
      </c>
      <c r="F39" s="4">
        <f>Nurse[[#This Row],[Total Nurse Staff Hours]]/Nurse[[#This Row],[MDS Census]]</f>
        <v>3.330425407925409</v>
      </c>
      <c r="G39" s="4">
        <f>Nurse[[#This Row],[Total Direct Care Staff Hours]]/Nurse[[#This Row],[MDS Census]]</f>
        <v>3.0621605477855485</v>
      </c>
      <c r="H39" s="4">
        <f>Nurse[[#This Row],[Total RN Hours (w/ Admin, DON)]]/Nurse[[#This Row],[MDS Census]]</f>
        <v>0.37980186480186479</v>
      </c>
      <c r="I39" s="4">
        <f>Nurse[[#This Row],[RN Hours (excl. Admin, DON)]]/Nurse[[#This Row],[MDS Census]]</f>
        <v>0.18937062937062935</v>
      </c>
      <c r="J39" s="4">
        <f>SUM(Nurse[[#This Row],[RN Hours (excl. Admin, DON)]],Nurse[[#This Row],[RN Admin Hours]],Nurse[[#This Row],[RN DON Hours]],Nurse[[#This Row],[LPN Hours (excl. Admin)]],Nurse[[#This Row],[LPN Admin Hours]],Nurse[[#This Row],[CNA Hours]],Nurse[[#This Row],[NA TR Hours]],Nurse[[#This Row],[Med Aide/Tech Hours]])</f>
        <v>248.47869565217397</v>
      </c>
      <c r="K39" s="4">
        <f>SUM(Nurse[[#This Row],[RN Hours (excl. Admin, DON)]],Nurse[[#This Row],[LPN Hours (excl. Admin)]],Nurse[[#This Row],[CNA Hours]],Nurse[[#This Row],[NA TR Hours]],Nurse[[#This Row],[Med Aide/Tech Hours]])</f>
        <v>228.46380434782611</v>
      </c>
      <c r="L39" s="4">
        <f>SUM(Nurse[[#This Row],[RN Hours (excl. Admin, DON)]],Nurse[[#This Row],[RN Admin Hours]],Nurse[[#This Row],[RN DON Hours]])</f>
        <v>28.336521739130433</v>
      </c>
      <c r="M39" s="4">
        <v>14.12869565217391</v>
      </c>
      <c r="N39" s="4">
        <v>8.8165217391304349</v>
      </c>
      <c r="O39" s="4">
        <v>5.3913043478260869</v>
      </c>
      <c r="P39" s="4">
        <f>SUM(Nurse[[#This Row],[LPN Hours (excl. Admin)]],Nurse[[#This Row],[LPN Admin Hours]])</f>
        <v>56.853478260869579</v>
      </c>
      <c r="Q39" s="4">
        <v>51.046413043478275</v>
      </c>
      <c r="R39" s="4">
        <v>5.8070652173913047</v>
      </c>
      <c r="S39" s="4">
        <f>SUM(Nurse[[#This Row],[CNA Hours]],Nurse[[#This Row],[NA TR Hours]],Nurse[[#This Row],[Med Aide/Tech Hours]])</f>
        <v>163.28869565217394</v>
      </c>
      <c r="T39" s="4">
        <v>163.28869565217394</v>
      </c>
      <c r="U39" s="4">
        <v>0</v>
      </c>
      <c r="V39" s="4">
        <v>0</v>
      </c>
      <c r="W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15.474673913043478</v>
      </c>
      <c r="X39" s="4">
        <v>0.53532608695652173</v>
      </c>
      <c r="Y39" s="4">
        <v>0</v>
      </c>
      <c r="Z39" s="4">
        <v>0</v>
      </c>
      <c r="AA39" s="4">
        <v>7.7967391304347835</v>
      </c>
      <c r="AB39" s="4">
        <v>6.7934782608695649E-2</v>
      </c>
      <c r="AC39" s="4">
        <v>7.0746739130434779</v>
      </c>
      <c r="AD39" s="4">
        <v>0</v>
      </c>
      <c r="AE39" s="4">
        <v>0</v>
      </c>
      <c r="AF39" s="1">
        <v>365474</v>
      </c>
      <c r="AG39" s="1">
        <v>5</v>
      </c>
      <c r="AH39"/>
    </row>
    <row r="40" spans="1:34" x14ac:dyDescent="0.25">
      <c r="A40" t="s">
        <v>964</v>
      </c>
      <c r="B40" t="s">
        <v>165</v>
      </c>
      <c r="C40" t="s">
        <v>1265</v>
      </c>
      <c r="D40" t="s">
        <v>1021</v>
      </c>
      <c r="E40" s="4">
        <v>68.815217391304344</v>
      </c>
      <c r="F40" s="4">
        <f>Nurse[[#This Row],[Total Nurse Staff Hours]]/Nurse[[#This Row],[MDS Census]]</f>
        <v>2.8053846153846154</v>
      </c>
      <c r="G40" s="4">
        <f>Nurse[[#This Row],[Total Direct Care Staff Hours]]/Nurse[[#This Row],[MDS Census]]</f>
        <v>2.5785642078660556</v>
      </c>
      <c r="H40" s="4">
        <f>Nurse[[#This Row],[Total RN Hours (w/ Admin, DON)]]/Nurse[[#This Row],[MDS Census]]</f>
        <v>0.45722634654872851</v>
      </c>
      <c r="I40" s="4">
        <f>Nurse[[#This Row],[RN Hours (excl. Admin, DON)]]/Nurse[[#This Row],[MDS Census]]</f>
        <v>0.25724056231243092</v>
      </c>
      <c r="J40" s="4">
        <f>SUM(Nurse[[#This Row],[RN Hours (excl. Admin, DON)]],Nurse[[#This Row],[RN Admin Hours]],Nurse[[#This Row],[RN DON Hours]],Nurse[[#This Row],[LPN Hours (excl. Admin)]],Nurse[[#This Row],[LPN Admin Hours]],Nurse[[#This Row],[CNA Hours]],Nurse[[#This Row],[NA TR Hours]],Nurse[[#This Row],[Med Aide/Tech Hours]])</f>
        <v>193.05315217391302</v>
      </c>
      <c r="K40" s="4">
        <f>SUM(Nurse[[#This Row],[RN Hours (excl. Admin, DON)]],Nurse[[#This Row],[LPN Hours (excl. Admin)]],Nurse[[#This Row],[CNA Hours]],Nurse[[#This Row],[NA TR Hours]],Nurse[[#This Row],[Med Aide/Tech Hours]])</f>
        <v>177.44445652173908</v>
      </c>
      <c r="L40" s="4">
        <f>SUM(Nurse[[#This Row],[RN Hours (excl. Admin, DON)]],Nurse[[#This Row],[RN Admin Hours]],Nurse[[#This Row],[RN DON Hours]])</f>
        <v>31.464130434782611</v>
      </c>
      <c r="M40" s="4">
        <v>17.702065217391304</v>
      </c>
      <c r="N40" s="4">
        <v>8.2838043478260879</v>
      </c>
      <c r="O40" s="4">
        <v>5.4782608695652177</v>
      </c>
      <c r="P40" s="4">
        <f>SUM(Nurse[[#This Row],[LPN Hours (excl. Admin)]],Nurse[[#This Row],[LPN Admin Hours]])</f>
        <v>49.542717391304343</v>
      </c>
      <c r="Q40" s="4">
        <v>47.696086956521732</v>
      </c>
      <c r="R40" s="4">
        <v>1.8466304347826086</v>
      </c>
      <c r="S40" s="4">
        <f>SUM(Nurse[[#This Row],[CNA Hours]],Nurse[[#This Row],[NA TR Hours]],Nurse[[#This Row],[Med Aide/Tech Hours]])</f>
        <v>112.04630434782607</v>
      </c>
      <c r="T40" s="4">
        <v>112.04630434782607</v>
      </c>
      <c r="U40" s="4">
        <v>0</v>
      </c>
      <c r="V40" s="4">
        <v>0</v>
      </c>
      <c r="W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3.8785869565217399</v>
      </c>
      <c r="X40" s="4">
        <v>0.28804347826086957</v>
      </c>
      <c r="Y40" s="4">
        <v>0</v>
      </c>
      <c r="Z40" s="4">
        <v>0</v>
      </c>
      <c r="AA40" s="4">
        <v>0</v>
      </c>
      <c r="AB40" s="4">
        <v>0.14673913043478262</v>
      </c>
      <c r="AC40" s="4">
        <v>3.4438043478260876</v>
      </c>
      <c r="AD40" s="4">
        <v>0</v>
      </c>
      <c r="AE40" s="4">
        <v>0</v>
      </c>
      <c r="AF40" s="1">
        <v>365408</v>
      </c>
      <c r="AG40" s="1">
        <v>5</v>
      </c>
      <c r="AH40"/>
    </row>
    <row r="41" spans="1:34" x14ac:dyDescent="0.25">
      <c r="A41" t="s">
        <v>964</v>
      </c>
      <c r="B41" t="s">
        <v>348</v>
      </c>
      <c r="C41" t="s">
        <v>1208</v>
      </c>
      <c r="D41" t="s">
        <v>1034</v>
      </c>
      <c r="E41" s="4">
        <v>57.934782608695649</v>
      </c>
      <c r="F41" s="4">
        <f>Nurse[[#This Row],[Total Nurse Staff Hours]]/Nurse[[#This Row],[MDS Census]]</f>
        <v>3.1285553470919325</v>
      </c>
      <c r="G41" s="4">
        <f>Nurse[[#This Row],[Total Direct Care Staff Hours]]/Nurse[[#This Row],[MDS Census]]</f>
        <v>2.8923808630394001</v>
      </c>
      <c r="H41" s="4">
        <f>Nurse[[#This Row],[Total RN Hours (w/ Admin, DON)]]/Nurse[[#This Row],[MDS Census]]</f>
        <v>0.58892495309568493</v>
      </c>
      <c r="I41" s="4">
        <f>Nurse[[#This Row],[RN Hours (excl. Admin, DON)]]/Nurse[[#This Row],[MDS Census]]</f>
        <v>0.40622138836772992</v>
      </c>
      <c r="J41" s="4">
        <f>SUM(Nurse[[#This Row],[RN Hours (excl. Admin, DON)]],Nurse[[#This Row],[RN Admin Hours]],Nurse[[#This Row],[RN DON Hours]],Nurse[[#This Row],[LPN Hours (excl. Admin)]],Nurse[[#This Row],[LPN Admin Hours]],Nurse[[#This Row],[CNA Hours]],Nurse[[#This Row],[NA TR Hours]],Nurse[[#This Row],[Med Aide/Tech Hours]])</f>
        <v>181.25217391304346</v>
      </c>
      <c r="K41" s="4">
        <f>SUM(Nurse[[#This Row],[RN Hours (excl. Admin, DON)]],Nurse[[#This Row],[LPN Hours (excl. Admin)]],Nurse[[#This Row],[CNA Hours]],Nurse[[#This Row],[NA TR Hours]],Nurse[[#This Row],[Med Aide/Tech Hours]])</f>
        <v>167.56945652173914</v>
      </c>
      <c r="L41" s="4">
        <f>SUM(Nurse[[#This Row],[RN Hours (excl. Admin, DON)]],Nurse[[#This Row],[RN Admin Hours]],Nurse[[#This Row],[RN DON Hours]])</f>
        <v>34.119239130434785</v>
      </c>
      <c r="M41" s="4">
        <v>23.534347826086961</v>
      </c>
      <c r="N41" s="4">
        <v>5.1861956521739128</v>
      </c>
      <c r="O41" s="4">
        <v>5.3986956521739131</v>
      </c>
      <c r="P41" s="4">
        <f>SUM(Nurse[[#This Row],[LPN Hours (excl. Admin)]],Nurse[[#This Row],[LPN Admin Hours]])</f>
        <v>37.257282608695647</v>
      </c>
      <c r="Q41" s="4">
        <v>34.159456521739124</v>
      </c>
      <c r="R41" s="4">
        <v>3.097826086956522</v>
      </c>
      <c r="S41" s="4">
        <f>SUM(Nurse[[#This Row],[CNA Hours]],Nurse[[#This Row],[NA TR Hours]],Nurse[[#This Row],[Med Aide/Tech Hours]])</f>
        <v>109.87565217391305</v>
      </c>
      <c r="T41" s="4">
        <v>109.87565217391305</v>
      </c>
      <c r="U41" s="4">
        <v>0</v>
      </c>
      <c r="V41" s="4">
        <v>0</v>
      </c>
      <c r="W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3.0832608695652168</v>
      </c>
      <c r="X41" s="4">
        <v>0.26630434782608697</v>
      </c>
      <c r="Y41" s="4">
        <v>0</v>
      </c>
      <c r="Z41" s="4">
        <v>0</v>
      </c>
      <c r="AA41" s="4">
        <v>2.8169565217391299</v>
      </c>
      <c r="AB41" s="4">
        <v>0</v>
      </c>
      <c r="AC41" s="4">
        <v>0</v>
      </c>
      <c r="AD41" s="4">
        <v>0</v>
      </c>
      <c r="AE41" s="4">
        <v>0</v>
      </c>
      <c r="AF41" s="1">
        <v>365689</v>
      </c>
      <c r="AG41" s="1">
        <v>5</v>
      </c>
      <c r="AH41"/>
    </row>
    <row r="42" spans="1:34" x14ac:dyDescent="0.25">
      <c r="A42" t="s">
        <v>964</v>
      </c>
      <c r="B42" t="s">
        <v>130</v>
      </c>
      <c r="C42" t="s">
        <v>1251</v>
      </c>
      <c r="D42" t="s">
        <v>1050</v>
      </c>
      <c r="E42" s="4">
        <v>79.902173913043484</v>
      </c>
      <c r="F42" s="4">
        <f>Nurse[[#This Row],[Total Nurse Staff Hours]]/Nurse[[#This Row],[MDS Census]]</f>
        <v>3.7351203917834312</v>
      </c>
      <c r="G42" s="4">
        <f>Nurse[[#This Row],[Total Direct Care Staff Hours]]/Nurse[[#This Row],[MDS Census]]</f>
        <v>3.3891130458441028</v>
      </c>
      <c r="H42" s="4">
        <f>Nurse[[#This Row],[Total RN Hours (w/ Admin, DON)]]/Nurse[[#This Row],[MDS Census]]</f>
        <v>0.65815127193579104</v>
      </c>
      <c r="I42" s="4">
        <f>Nurse[[#This Row],[RN Hours (excl. Admin, DON)]]/Nurse[[#This Row],[MDS Census]]</f>
        <v>0.43743300231261056</v>
      </c>
      <c r="J42" s="4">
        <f>SUM(Nurse[[#This Row],[RN Hours (excl. Admin, DON)]],Nurse[[#This Row],[RN Admin Hours]],Nurse[[#This Row],[RN DON Hours]],Nurse[[#This Row],[LPN Hours (excl. Admin)]],Nurse[[#This Row],[LPN Admin Hours]],Nurse[[#This Row],[CNA Hours]],Nurse[[#This Row],[NA TR Hours]],Nurse[[#This Row],[Med Aide/Tech Hours]])</f>
        <v>298.44423913043482</v>
      </c>
      <c r="K42" s="4">
        <f>SUM(Nurse[[#This Row],[RN Hours (excl. Admin, DON)]],Nurse[[#This Row],[LPN Hours (excl. Admin)]],Nurse[[#This Row],[CNA Hours]],Nurse[[#This Row],[NA TR Hours]],Nurse[[#This Row],[Med Aide/Tech Hours]])</f>
        <v>270.79750000000001</v>
      </c>
      <c r="L42" s="4">
        <f>SUM(Nurse[[#This Row],[RN Hours (excl. Admin, DON)]],Nurse[[#This Row],[RN Admin Hours]],Nurse[[#This Row],[RN DON Hours]])</f>
        <v>52.587717391304352</v>
      </c>
      <c r="M42" s="4">
        <v>34.951847826086961</v>
      </c>
      <c r="N42" s="4">
        <v>11.983695652173912</v>
      </c>
      <c r="O42" s="4">
        <v>5.6521739130434785</v>
      </c>
      <c r="P42" s="4">
        <f>SUM(Nurse[[#This Row],[LPN Hours (excl. Admin)]],Nurse[[#This Row],[LPN Admin Hours]])</f>
        <v>61.661304347826096</v>
      </c>
      <c r="Q42" s="4">
        <v>51.650434782608706</v>
      </c>
      <c r="R42" s="4">
        <v>10.010869565217391</v>
      </c>
      <c r="S42" s="4">
        <f>SUM(Nurse[[#This Row],[CNA Hours]],Nurse[[#This Row],[NA TR Hours]],Nurse[[#This Row],[Med Aide/Tech Hours]])</f>
        <v>184.19521739130437</v>
      </c>
      <c r="T42" s="4">
        <v>184.19521739130437</v>
      </c>
      <c r="U42" s="4">
        <v>0</v>
      </c>
      <c r="V42" s="4">
        <v>0</v>
      </c>
      <c r="W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9.7826086956521743E-2</v>
      </c>
      <c r="X42" s="4">
        <v>0</v>
      </c>
      <c r="Y42" s="4">
        <v>0</v>
      </c>
      <c r="Z42" s="4">
        <v>0</v>
      </c>
      <c r="AA42" s="4">
        <v>0</v>
      </c>
      <c r="AB42" s="4">
        <v>9.7826086956521743E-2</v>
      </c>
      <c r="AC42" s="4">
        <v>0</v>
      </c>
      <c r="AD42" s="4">
        <v>0</v>
      </c>
      <c r="AE42" s="4">
        <v>0</v>
      </c>
      <c r="AF42" s="1">
        <v>365348</v>
      </c>
      <c r="AG42" s="1">
        <v>5</v>
      </c>
      <c r="AH42"/>
    </row>
    <row r="43" spans="1:34" x14ac:dyDescent="0.25">
      <c r="A43" t="s">
        <v>964</v>
      </c>
      <c r="B43" t="s">
        <v>347</v>
      </c>
      <c r="C43" t="s">
        <v>1117</v>
      </c>
      <c r="D43" t="s">
        <v>986</v>
      </c>
      <c r="E43" s="4">
        <v>106.66304347826087</v>
      </c>
      <c r="F43" s="4">
        <f>Nurse[[#This Row],[Total Nurse Staff Hours]]/Nurse[[#This Row],[MDS Census]]</f>
        <v>4.2735717925201255</v>
      </c>
      <c r="G43" s="4">
        <f>Nurse[[#This Row],[Total Direct Care Staff Hours]]/Nurse[[#This Row],[MDS Census]]</f>
        <v>3.9975603790889629</v>
      </c>
      <c r="H43" s="4">
        <f>Nurse[[#This Row],[Total RN Hours (w/ Admin, DON)]]/Nurse[[#This Row],[MDS Census]]</f>
        <v>0.5615397941506165</v>
      </c>
      <c r="I43" s="4">
        <f>Nurse[[#This Row],[RN Hours (excl. Admin, DON)]]/Nurse[[#This Row],[MDS Census]]</f>
        <v>0.35244777336186695</v>
      </c>
      <c r="J43" s="4">
        <f>SUM(Nurse[[#This Row],[RN Hours (excl. Admin, DON)]],Nurse[[#This Row],[RN Admin Hours]],Nurse[[#This Row],[RN DON Hours]],Nurse[[#This Row],[LPN Hours (excl. Admin)]],Nurse[[#This Row],[LPN Admin Hours]],Nurse[[#This Row],[CNA Hours]],Nurse[[#This Row],[NA TR Hours]],Nurse[[#This Row],[Med Aide/Tech Hours]])</f>
        <v>455.83217391304339</v>
      </c>
      <c r="K43" s="4">
        <f>SUM(Nurse[[#This Row],[RN Hours (excl. Admin, DON)]],Nurse[[#This Row],[LPN Hours (excl. Admin)]],Nurse[[#This Row],[CNA Hours]],Nurse[[#This Row],[NA TR Hours]],Nurse[[#This Row],[Med Aide/Tech Hours]])</f>
        <v>426.39195652173908</v>
      </c>
      <c r="L43" s="4">
        <f>SUM(Nurse[[#This Row],[RN Hours (excl. Admin, DON)]],Nurse[[#This Row],[RN Admin Hours]],Nurse[[#This Row],[RN DON Hours]])</f>
        <v>59.895543478260869</v>
      </c>
      <c r="M43" s="4">
        <v>37.593152173913047</v>
      </c>
      <c r="N43" s="4">
        <v>16.617717391304346</v>
      </c>
      <c r="O43" s="4">
        <v>5.6846739130434782</v>
      </c>
      <c r="P43" s="4">
        <f>SUM(Nurse[[#This Row],[LPN Hours (excl. Admin)]],Nurse[[#This Row],[LPN Admin Hours]])</f>
        <v>99.719673913043479</v>
      </c>
      <c r="Q43" s="4">
        <v>92.581847826086957</v>
      </c>
      <c r="R43" s="4">
        <v>7.1378260869565224</v>
      </c>
      <c r="S43" s="4">
        <f>SUM(Nurse[[#This Row],[CNA Hours]],Nurse[[#This Row],[NA TR Hours]],Nurse[[#This Row],[Med Aide/Tech Hours]])</f>
        <v>296.21695652173906</v>
      </c>
      <c r="T43" s="4">
        <v>296.0484782608695</v>
      </c>
      <c r="U43" s="4">
        <v>0.16847826086956522</v>
      </c>
      <c r="V43" s="4">
        <v>0</v>
      </c>
      <c r="W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9.2391304347826081E-2</v>
      </c>
      <c r="X43" s="4">
        <v>0</v>
      </c>
      <c r="Y43" s="4">
        <v>0</v>
      </c>
      <c r="Z43" s="4">
        <v>0</v>
      </c>
      <c r="AA43" s="4">
        <v>0</v>
      </c>
      <c r="AB43" s="4">
        <v>9.2391304347826081E-2</v>
      </c>
      <c r="AC43" s="4">
        <v>0</v>
      </c>
      <c r="AD43" s="4">
        <v>0</v>
      </c>
      <c r="AE43" s="4">
        <v>0</v>
      </c>
      <c r="AF43" s="1">
        <v>365687</v>
      </c>
      <c r="AG43" s="1">
        <v>5</v>
      </c>
      <c r="AH43"/>
    </row>
    <row r="44" spans="1:34" x14ac:dyDescent="0.25">
      <c r="A44" t="s">
        <v>964</v>
      </c>
      <c r="B44" t="s">
        <v>403</v>
      </c>
      <c r="C44" t="s">
        <v>1106</v>
      </c>
      <c r="D44" t="s">
        <v>1014</v>
      </c>
      <c r="E44" s="4">
        <v>79.782608695652172</v>
      </c>
      <c r="F44" s="4">
        <f>Nurse[[#This Row],[Total Nurse Staff Hours]]/Nurse[[#This Row],[MDS Census]]</f>
        <v>3.2529931880108993</v>
      </c>
      <c r="G44" s="4">
        <f>Nurse[[#This Row],[Total Direct Care Staff Hours]]/Nurse[[#This Row],[MDS Census]]</f>
        <v>2.8107588555858309</v>
      </c>
      <c r="H44" s="4">
        <f>Nurse[[#This Row],[Total RN Hours (w/ Admin, DON)]]/Nurse[[#This Row],[MDS Census]]</f>
        <v>0.62491825613079011</v>
      </c>
      <c r="I44" s="4">
        <f>Nurse[[#This Row],[RN Hours (excl. Admin, DON)]]/Nurse[[#This Row],[MDS Census]]</f>
        <v>0.25608310626702996</v>
      </c>
      <c r="J44" s="4">
        <f>SUM(Nurse[[#This Row],[RN Hours (excl. Admin, DON)]],Nurse[[#This Row],[RN Admin Hours]],Nurse[[#This Row],[RN DON Hours]],Nurse[[#This Row],[LPN Hours (excl. Admin)]],Nurse[[#This Row],[LPN Admin Hours]],Nurse[[#This Row],[CNA Hours]],Nurse[[#This Row],[NA TR Hours]],Nurse[[#This Row],[Med Aide/Tech Hours]])</f>
        <v>259.53228260869565</v>
      </c>
      <c r="K44" s="4">
        <f>SUM(Nurse[[#This Row],[RN Hours (excl. Admin, DON)]],Nurse[[#This Row],[LPN Hours (excl. Admin)]],Nurse[[#This Row],[CNA Hours]],Nurse[[#This Row],[NA TR Hours]],Nurse[[#This Row],[Med Aide/Tech Hours]])</f>
        <v>224.24967391304347</v>
      </c>
      <c r="L44" s="4">
        <f>SUM(Nurse[[#This Row],[RN Hours (excl. Admin, DON)]],Nurse[[#This Row],[RN Admin Hours]],Nurse[[#This Row],[RN DON Hours]])</f>
        <v>49.857608695652168</v>
      </c>
      <c r="M44" s="4">
        <v>20.430978260869562</v>
      </c>
      <c r="N44" s="4">
        <v>23.701086956521738</v>
      </c>
      <c r="O44" s="4">
        <v>5.7255434782608692</v>
      </c>
      <c r="P44" s="4">
        <f>SUM(Nurse[[#This Row],[LPN Hours (excl. Admin)]],Nurse[[#This Row],[LPN Admin Hours]])</f>
        <v>46.544565217391323</v>
      </c>
      <c r="Q44" s="4">
        <v>40.68858695652176</v>
      </c>
      <c r="R44" s="4">
        <v>5.8559782608695654</v>
      </c>
      <c r="S44" s="4">
        <f>SUM(Nurse[[#This Row],[CNA Hours]],Nurse[[#This Row],[NA TR Hours]],Nurse[[#This Row],[Med Aide/Tech Hours]])</f>
        <v>163.13010869565215</v>
      </c>
      <c r="T44" s="4">
        <v>163.13010869565215</v>
      </c>
      <c r="U44" s="4">
        <v>0</v>
      </c>
      <c r="V44" s="4">
        <v>0</v>
      </c>
      <c r="W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0.10597826086956522</v>
      </c>
      <c r="X44" s="4">
        <v>0</v>
      </c>
      <c r="Y44" s="4">
        <v>0</v>
      </c>
      <c r="Z44" s="4">
        <v>0</v>
      </c>
      <c r="AA44" s="4">
        <v>0</v>
      </c>
      <c r="AB44" s="4">
        <v>0.10597826086956522</v>
      </c>
      <c r="AC44" s="4">
        <v>0</v>
      </c>
      <c r="AD44" s="4">
        <v>0</v>
      </c>
      <c r="AE44" s="4">
        <v>0</v>
      </c>
      <c r="AF44" s="1">
        <v>365763</v>
      </c>
      <c r="AG44" s="1">
        <v>5</v>
      </c>
      <c r="AH44"/>
    </row>
    <row r="45" spans="1:34" x14ac:dyDescent="0.25">
      <c r="A45" t="s">
        <v>964</v>
      </c>
      <c r="B45" t="s">
        <v>340</v>
      </c>
      <c r="C45" t="s">
        <v>1099</v>
      </c>
      <c r="D45" t="s">
        <v>1056</v>
      </c>
      <c r="E45" s="4">
        <v>78.097826086956516</v>
      </c>
      <c r="F45" s="4">
        <f>Nurse[[#This Row],[Total Nurse Staff Hours]]/Nurse[[#This Row],[MDS Census]]</f>
        <v>3.9628420320111353</v>
      </c>
      <c r="G45" s="4">
        <f>Nurse[[#This Row],[Total Direct Care Staff Hours]]/Nurse[[#This Row],[MDS Census]]</f>
        <v>3.4196617954070985</v>
      </c>
      <c r="H45" s="4">
        <f>Nurse[[#This Row],[Total RN Hours (w/ Admin, DON)]]/Nurse[[#This Row],[MDS Census]]</f>
        <v>0.95586221294363283</v>
      </c>
      <c r="I45" s="4">
        <f>Nurse[[#This Row],[RN Hours (excl. Admin, DON)]]/Nurse[[#This Row],[MDS Census]]</f>
        <v>0.55186082115518453</v>
      </c>
      <c r="J45" s="4">
        <f>SUM(Nurse[[#This Row],[RN Hours (excl. Admin, DON)]],Nurse[[#This Row],[RN Admin Hours]],Nurse[[#This Row],[RN DON Hours]],Nurse[[#This Row],[LPN Hours (excl. Admin)]],Nurse[[#This Row],[LPN Admin Hours]],Nurse[[#This Row],[CNA Hours]],Nurse[[#This Row],[NA TR Hours]],Nurse[[#This Row],[Med Aide/Tech Hours]])</f>
        <v>309.489347826087</v>
      </c>
      <c r="K45" s="4">
        <f>SUM(Nurse[[#This Row],[RN Hours (excl. Admin, DON)]],Nurse[[#This Row],[LPN Hours (excl. Admin)]],Nurse[[#This Row],[CNA Hours]],Nurse[[#This Row],[NA TR Hours]],Nurse[[#This Row],[Med Aide/Tech Hours]])</f>
        <v>267.06815217391306</v>
      </c>
      <c r="L45" s="4">
        <f>SUM(Nurse[[#This Row],[RN Hours (excl. Admin, DON)]],Nurse[[#This Row],[RN Admin Hours]],Nurse[[#This Row],[RN DON Hours]])</f>
        <v>74.650760869565232</v>
      </c>
      <c r="M45" s="4">
        <v>43.099130434782616</v>
      </c>
      <c r="N45" s="4">
        <v>26.855978260869566</v>
      </c>
      <c r="O45" s="4">
        <v>4.6956521739130439</v>
      </c>
      <c r="P45" s="4">
        <f>SUM(Nurse[[#This Row],[LPN Hours (excl. Admin)]],Nurse[[#This Row],[LPN Admin Hours]])</f>
        <v>71.290434782608742</v>
      </c>
      <c r="Q45" s="4">
        <v>60.420869565217437</v>
      </c>
      <c r="R45" s="4">
        <v>10.869565217391305</v>
      </c>
      <c r="S45" s="4">
        <f>SUM(Nurse[[#This Row],[CNA Hours]],Nurse[[#This Row],[NA TR Hours]],Nurse[[#This Row],[Med Aide/Tech Hours]])</f>
        <v>163.54815217391302</v>
      </c>
      <c r="T45" s="4">
        <v>163.54815217391302</v>
      </c>
      <c r="U45" s="4">
        <v>0</v>
      </c>
      <c r="V45" s="4">
        <v>0</v>
      </c>
      <c r="W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50.954021739130454</v>
      </c>
      <c r="X45" s="4">
        <v>5.1980434782608702</v>
      </c>
      <c r="Y45" s="4">
        <v>0</v>
      </c>
      <c r="Z45" s="4">
        <v>0</v>
      </c>
      <c r="AA45" s="4">
        <v>18.948913043478264</v>
      </c>
      <c r="AB45" s="4">
        <v>0</v>
      </c>
      <c r="AC45" s="4">
        <v>26.807065217391315</v>
      </c>
      <c r="AD45" s="4">
        <v>0</v>
      </c>
      <c r="AE45" s="4">
        <v>0</v>
      </c>
      <c r="AF45" s="1">
        <v>365675</v>
      </c>
      <c r="AG45" s="1">
        <v>5</v>
      </c>
      <c r="AH45"/>
    </row>
    <row r="46" spans="1:34" x14ac:dyDescent="0.25">
      <c r="A46" t="s">
        <v>964</v>
      </c>
      <c r="B46" t="s">
        <v>339</v>
      </c>
      <c r="C46" t="s">
        <v>1316</v>
      </c>
      <c r="D46" t="s">
        <v>1000</v>
      </c>
      <c r="E46" s="4">
        <v>58.304347826086953</v>
      </c>
      <c r="F46" s="4">
        <f>Nurse[[#This Row],[Total Nurse Staff Hours]]/Nurse[[#This Row],[MDS Census]]</f>
        <v>3.4783575689783737</v>
      </c>
      <c r="G46" s="4">
        <f>Nurse[[#This Row],[Total Direct Care Staff Hours]]/Nurse[[#This Row],[MDS Census]]</f>
        <v>3.0219220730797907</v>
      </c>
      <c r="H46" s="4">
        <f>Nurse[[#This Row],[Total RN Hours (w/ Admin, DON)]]/Nurse[[#This Row],[MDS Census]]</f>
        <v>0.45474272930648774</v>
      </c>
      <c r="I46" s="4">
        <f>Nurse[[#This Row],[RN Hours (excl. Admin, DON)]]/Nurse[[#This Row],[MDS Census]]</f>
        <v>0.18142990305741985</v>
      </c>
      <c r="J46" s="4">
        <f>SUM(Nurse[[#This Row],[RN Hours (excl. Admin, DON)]],Nurse[[#This Row],[RN Admin Hours]],Nurse[[#This Row],[RN DON Hours]],Nurse[[#This Row],[LPN Hours (excl. Admin)]],Nurse[[#This Row],[LPN Admin Hours]],Nurse[[#This Row],[CNA Hours]],Nurse[[#This Row],[NA TR Hours]],Nurse[[#This Row],[Med Aide/Tech Hours]])</f>
        <v>202.80336956521734</v>
      </c>
      <c r="K46" s="4">
        <f>SUM(Nurse[[#This Row],[RN Hours (excl. Admin, DON)]],Nurse[[#This Row],[LPN Hours (excl. Admin)]],Nurse[[#This Row],[CNA Hours]],Nurse[[#This Row],[NA TR Hours]],Nurse[[#This Row],[Med Aide/Tech Hours]])</f>
        <v>176.19119565217386</v>
      </c>
      <c r="L46" s="4">
        <f>SUM(Nurse[[#This Row],[RN Hours (excl. Admin, DON)]],Nurse[[#This Row],[RN Admin Hours]],Nurse[[#This Row],[RN DON Hours]])</f>
        <v>26.513478260869565</v>
      </c>
      <c r="M46" s="4">
        <v>10.578152173913043</v>
      </c>
      <c r="N46" s="4">
        <v>10.696195652173913</v>
      </c>
      <c r="O46" s="4">
        <v>5.2391304347826084</v>
      </c>
      <c r="P46" s="4">
        <f>SUM(Nurse[[#This Row],[LPN Hours (excl. Admin)]],Nurse[[#This Row],[LPN Admin Hours]])</f>
        <v>61.85499999999999</v>
      </c>
      <c r="Q46" s="4">
        <v>51.178152173913034</v>
      </c>
      <c r="R46" s="4">
        <v>10.676847826086956</v>
      </c>
      <c r="S46" s="4">
        <f>SUM(Nurse[[#This Row],[CNA Hours]],Nurse[[#This Row],[NA TR Hours]],Nurse[[#This Row],[Med Aide/Tech Hours]])</f>
        <v>114.43489130434779</v>
      </c>
      <c r="T46" s="4">
        <v>114.43489130434779</v>
      </c>
      <c r="U46" s="4">
        <v>0</v>
      </c>
      <c r="V46" s="4">
        <v>0</v>
      </c>
      <c r="W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6" s="4">
        <v>0</v>
      </c>
      <c r="Y46" s="4">
        <v>0</v>
      </c>
      <c r="Z46" s="4">
        <v>0</v>
      </c>
      <c r="AA46" s="4">
        <v>0</v>
      </c>
      <c r="AB46" s="4">
        <v>0</v>
      </c>
      <c r="AC46" s="4">
        <v>0</v>
      </c>
      <c r="AD46" s="4">
        <v>0</v>
      </c>
      <c r="AE46" s="4">
        <v>0</v>
      </c>
      <c r="AF46" s="1">
        <v>365674</v>
      </c>
      <c r="AG46" s="1">
        <v>5</v>
      </c>
      <c r="AH46"/>
    </row>
    <row r="47" spans="1:34" x14ac:dyDescent="0.25">
      <c r="A47" t="s">
        <v>964</v>
      </c>
      <c r="B47" t="s">
        <v>239</v>
      </c>
      <c r="C47" t="s">
        <v>1154</v>
      </c>
      <c r="D47" t="s">
        <v>1026</v>
      </c>
      <c r="E47" s="4">
        <v>54.608695652173914</v>
      </c>
      <c r="F47" s="4">
        <f>Nurse[[#This Row],[Total Nurse Staff Hours]]/Nurse[[#This Row],[MDS Census]]</f>
        <v>3.3757742834394908</v>
      </c>
      <c r="G47" s="4">
        <f>Nurse[[#This Row],[Total Direct Care Staff Hours]]/Nurse[[#This Row],[MDS Census]]</f>
        <v>2.8946357484076435</v>
      </c>
      <c r="H47" s="4">
        <f>Nurse[[#This Row],[Total RN Hours (w/ Admin, DON)]]/Nurse[[#This Row],[MDS Census]]</f>
        <v>0.78864052547770713</v>
      </c>
      <c r="I47" s="4">
        <f>Nurse[[#This Row],[RN Hours (excl. Admin, DON)]]/Nurse[[#This Row],[MDS Census]]</f>
        <v>0.50331011146496818</v>
      </c>
      <c r="J47" s="4">
        <f>SUM(Nurse[[#This Row],[RN Hours (excl. Admin, DON)]],Nurse[[#This Row],[RN Admin Hours]],Nurse[[#This Row],[RN DON Hours]],Nurse[[#This Row],[LPN Hours (excl. Admin)]],Nurse[[#This Row],[LPN Admin Hours]],Nurse[[#This Row],[CNA Hours]],Nurse[[#This Row],[NA TR Hours]],Nurse[[#This Row],[Med Aide/Tech Hours]])</f>
        <v>184.34663043478264</v>
      </c>
      <c r="K47" s="4">
        <f>SUM(Nurse[[#This Row],[RN Hours (excl. Admin, DON)]],Nurse[[#This Row],[LPN Hours (excl. Admin)]],Nurse[[#This Row],[CNA Hours]],Nurse[[#This Row],[NA TR Hours]],Nurse[[#This Row],[Med Aide/Tech Hours]])</f>
        <v>158.07228260869567</v>
      </c>
      <c r="L47" s="4">
        <f>SUM(Nurse[[#This Row],[RN Hours (excl. Admin, DON)]],Nurse[[#This Row],[RN Admin Hours]],Nurse[[#This Row],[RN DON Hours]])</f>
        <v>43.066630434782617</v>
      </c>
      <c r="M47" s="4">
        <v>27.485108695652176</v>
      </c>
      <c r="N47" s="4">
        <v>11.494565217391305</v>
      </c>
      <c r="O47" s="4">
        <v>4.0869565217391308</v>
      </c>
      <c r="P47" s="4">
        <f>SUM(Nurse[[#This Row],[LPN Hours (excl. Admin)]],Nurse[[#This Row],[LPN Admin Hours]])</f>
        <v>55.631413043478275</v>
      </c>
      <c r="Q47" s="4">
        <v>44.938586956521753</v>
      </c>
      <c r="R47" s="4">
        <v>10.692826086956522</v>
      </c>
      <c r="S47" s="4">
        <f>SUM(Nurse[[#This Row],[CNA Hours]],Nurse[[#This Row],[NA TR Hours]],Nurse[[#This Row],[Med Aide/Tech Hours]])</f>
        <v>85.648586956521754</v>
      </c>
      <c r="T47" s="4">
        <v>85.648586956521754</v>
      </c>
      <c r="U47" s="4">
        <v>0</v>
      </c>
      <c r="V47" s="4">
        <v>0</v>
      </c>
      <c r="W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9.1336956521739125</v>
      </c>
      <c r="X47" s="4">
        <v>0</v>
      </c>
      <c r="Y47" s="4">
        <v>0</v>
      </c>
      <c r="Z47" s="4">
        <v>0</v>
      </c>
      <c r="AA47" s="4">
        <v>0</v>
      </c>
      <c r="AB47" s="4">
        <v>0.125</v>
      </c>
      <c r="AC47" s="4">
        <v>9.0086956521739125</v>
      </c>
      <c r="AD47" s="4">
        <v>0</v>
      </c>
      <c r="AE47" s="4">
        <v>0</v>
      </c>
      <c r="AF47" s="1">
        <v>365523</v>
      </c>
      <c r="AG47" s="1">
        <v>5</v>
      </c>
      <c r="AH47"/>
    </row>
    <row r="48" spans="1:34" x14ac:dyDescent="0.25">
      <c r="A48" t="s">
        <v>964</v>
      </c>
      <c r="B48" t="s">
        <v>195</v>
      </c>
      <c r="C48" t="s">
        <v>1273</v>
      </c>
      <c r="D48" t="s">
        <v>1057</v>
      </c>
      <c r="E48" s="4">
        <v>75.173913043478265</v>
      </c>
      <c r="F48" s="4">
        <f>Nurse[[#This Row],[Total Nurse Staff Hours]]/Nurse[[#This Row],[MDS Census]]</f>
        <v>3.3119823597455169</v>
      </c>
      <c r="G48" s="4">
        <f>Nurse[[#This Row],[Total Direct Care Staff Hours]]/Nurse[[#This Row],[MDS Census]]</f>
        <v>3.0275159051474834</v>
      </c>
      <c r="H48" s="4">
        <f>Nurse[[#This Row],[Total RN Hours (w/ Admin, DON)]]/Nurse[[#This Row],[MDS Census]]</f>
        <v>0.55751445922498566</v>
      </c>
      <c r="I48" s="4">
        <f>Nurse[[#This Row],[RN Hours (excl. Admin, DON)]]/Nurse[[#This Row],[MDS Census]]</f>
        <v>0.40849479467900524</v>
      </c>
      <c r="J48" s="4">
        <f>SUM(Nurse[[#This Row],[RN Hours (excl. Admin, DON)]],Nurse[[#This Row],[RN Admin Hours]],Nurse[[#This Row],[RN DON Hours]],Nurse[[#This Row],[LPN Hours (excl. Admin)]],Nurse[[#This Row],[LPN Admin Hours]],Nurse[[#This Row],[CNA Hours]],Nurse[[#This Row],[NA TR Hours]],Nurse[[#This Row],[Med Aide/Tech Hours]])</f>
        <v>248.97467391304343</v>
      </c>
      <c r="K48" s="4">
        <f>SUM(Nurse[[#This Row],[RN Hours (excl. Admin, DON)]],Nurse[[#This Row],[LPN Hours (excl. Admin)]],Nurse[[#This Row],[CNA Hours]],Nurse[[#This Row],[NA TR Hours]],Nurse[[#This Row],[Med Aide/Tech Hours]])</f>
        <v>227.59021739130429</v>
      </c>
      <c r="L48" s="4">
        <f>SUM(Nurse[[#This Row],[RN Hours (excl. Admin, DON)]],Nurse[[#This Row],[RN Admin Hours]],Nurse[[#This Row],[RN DON Hours]])</f>
        <v>41.910543478260877</v>
      </c>
      <c r="M48" s="4">
        <v>30.708152173913049</v>
      </c>
      <c r="N48" s="4">
        <v>6.050217391304348</v>
      </c>
      <c r="O48" s="4">
        <v>5.1521739130434785</v>
      </c>
      <c r="P48" s="4">
        <f>SUM(Nurse[[#This Row],[LPN Hours (excl. Admin)]],Nurse[[#This Row],[LPN Admin Hours]])</f>
        <v>41.641847826086945</v>
      </c>
      <c r="Q48" s="4">
        <v>31.459782608695644</v>
      </c>
      <c r="R48" s="4">
        <v>10.182065217391305</v>
      </c>
      <c r="S48" s="4">
        <f>SUM(Nurse[[#This Row],[CNA Hours]],Nurse[[#This Row],[NA TR Hours]],Nurse[[#This Row],[Med Aide/Tech Hours]])</f>
        <v>165.42228260869561</v>
      </c>
      <c r="T48" s="4">
        <v>165.42228260869561</v>
      </c>
      <c r="U48" s="4">
        <v>0</v>
      </c>
      <c r="V48" s="4">
        <v>0</v>
      </c>
      <c r="W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9.5108695652173919E-2</v>
      </c>
      <c r="X48" s="4">
        <v>0</v>
      </c>
      <c r="Y48" s="4">
        <v>0</v>
      </c>
      <c r="Z48" s="4">
        <v>0</v>
      </c>
      <c r="AA48" s="4">
        <v>0</v>
      </c>
      <c r="AB48" s="4">
        <v>9.5108695652173919E-2</v>
      </c>
      <c r="AC48" s="4">
        <v>0</v>
      </c>
      <c r="AD48" s="4">
        <v>0</v>
      </c>
      <c r="AE48" s="4">
        <v>0</v>
      </c>
      <c r="AF48" s="1">
        <v>365450</v>
      </c>
      <c r="AG48" s="1">
        <v>5</v>
      </c>
      <c r="AH48"/>
    </row>
    <row r="49" spans="1:34" x14ac:dyDescent="0.25">
      <c r="A49" t="s">
        <v>964</v>
      </c>
      <c r="B49" t="s">
        <v>241</v>
      </c>
      <c r="C49" t="s">
        <v>1098</v>
      </c>
      <c r="D49" t="s">
        <v>999</v>
      </c>
      <c r="E49" s="4">
        <v>28.315217391304348</v>
      </c>
      <c r="F49" s="4">
        <f>Nurse[[#This Row],[Total Nurse Staff Hours]]/Nurse[[#This Row],[MDS Census]]</f>
        <v>4.4730902111324378</v>
      </c>
      <c r="G49" s="4">
        <f>Nurse[[#This Row],[Total Direct Care Staff Hours]]/Nurse[[#This Row],[MDS Census]]</f>
        <v>3.8925681381957777</v>
      </c>
      <c r="H49" s="4">
        <f>Nurse[[#This Row],[Total RN Hours (w/ Admin, DON)]]/Nurse[[#This Row],[MDS Census]]</f>
        <v>1.8845067178502877</v>
      </c>
      <c r="I49" s="4">
        <f>Nurse[[#This Row],[RN Hours (excl. Admin, DON)]]/Nurse[[#This Row],[MDS Census]]</f>
        <v>1.4925642994241839</v>
      </c>
      <c r="J49" s="4">
        <f>SUM(Nurse[[#This Row],[RN Hours (excl. Admin, DON)]],Nurse[[#This Row],[RN Admin Hours]],Nurse[[#This Row],[RN DON Hours]],Nurse[[#This Row],[LPN Hours (excl. Admin)]],Nurse[[#This Row],[LPN Admin Hours]],Nurse[[#This Row],[CNA Hours]],Nurse[[#This Row],[NA TR Hours]],Nurse[[#This Row],[Med Aide/Tech Hours]])</f>
        <v>126.65652173913044</v>
      </c>
      <c r="K49" s="4">
        <f>SUM(Nurse[[#This Row],[RN Hours (excl. Admin, DON)]],Nurse[[#This Row],[LPN Hours (excl. Admin)]],Nurse[[#This Row],[CNA Hours]],Nurse[[#This Row],[NA TR Hours]],Nurse[[#This Row],[Med Aide/Tech Hours]])</f>
        <v>110.21891304347827</v>
      </c>
      <c r="L49" s="4">
        <f>SUM(Nurse[[#This Row],[RN Hours (excl. Admin, DON)]],Nurse[[#This Row],[RN Admin Hours]],Nurse[[#This Row],[RN DON Hours]])</f>
        <v>53.360217391304339</v>
      </c>
      <c r="M49" s="4">
        <v>42.262282608695642</v>
      </c>
      <c r="N49" s="4">
        <v>6.141413043478261</v>
      </c>
      <c r="O49" s="4">
        <v>4.9565217391304346</v>
      </c>
      <c r="P49" s="4">
        <f>SUM(Nurse[[#This Row],[LPN Hours (excl. Admin)]],Nurse[[#This Row],[LPN Admin Hours]])</f>
        <v>22.556195652173919</v>
      </c>
      <c r="Q49" s="4">
        <v>17.216521739130439</v>
      </c>
      <c r="R49" s="4">
        <v>5.3396739130434785</v>
      </c>
      <c r="S49" s="4">
        <f>SUM(Nurse[[#This Row],[CNA Hours]],Nurse[[#This Row],[NA TR Hours]],Nurse[[#This Row],[Med Aide/Tech Hours]])</f>
        <v>50.740108695652182</v>
      </c>
      <c r="T49" s="4">
        <v>50.740108695652182</v>
      </c>
      <c r="U49" s="4">
        <v>0</v>
      </c>
      <c r="V49" s="4">
        <v>0</v>
      </c>
      <c r="W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7.8572826086956518</v>
      </c>
      <c r="X49" s="4">
        <v>7.1097826086956522</v>
      </c>
      <c r="Y49" s="4">
        <v>0</v>
      </c>
      <c r="Z49" s="4">
        <v>0</v>
      </c>
      <c r="AA49" s="4">
        <v>0.17391304347826086</v>
      </c>
      <c r="AB49" s="4">
        <v>0.20923913043478262</v>
      </c>
      <c r="AC49" s="4">
        <v>0.36434782608695654</v>
      </c>
      <c r="AD49" s="4">
        <v>0</v>
      </c>
      <c r="AE49" s="4">
        <v>0</v>
      </c>
      <c r="AF49" s="1">
        <v>365527</v>
      </c>
      <c r="AG49" s="1">
        <v>5</v>
      </c>
      <c r="AH49"/>
    </row>
    <row r="50" spans="1:34" x14ac:dyDescent="0.25">
      <c r="A50" t="s">
        <v>964</v>
      </c>
      <c r="B50" t="s">
        <v>370</v>
      </c>
      <c r="C50" t="s">
        <v>1326</v>
      </c>
      <c r="D50" t="s">
        <v>1034</v>
      </c>
      <c r="E50" s="4">
        <v>105.55434782608695</v>
      </c>
      <c r="F50" s="4">
        <f>Nurse[[#This Row],[Total Nurse Staff Hours]]/Nurse[[#This Row],[MDS Census]]</f>
        <v>3.3566017917825146</v>
      </c>
      <c r="G50" s="4">
        <f>Nurse[[#This Row],[Total Direct Care Staff Hours]]/Nurse[[#This Row],[MDS Census]]</f>
        <v>3.0344918134074761</v>
      </c>
      <c r="H50" s="4">
        <f>Nurse[[#This Row],[Total RN Hours (w/ Admin, DON)]]/Nurse[[#This Row],[MDS Census]]</f>
        <v>0.35612089383173717</v>
      </c>
      <c r="I50" s="4">
        <f>Nurse[[#This Row],[RN Hours (excl. Admin, DON)]]/Nurse[[#This Row],[MDS Census]]</f>
        <v>0.23965503037792193</v>
      </c>
      <c r="J50" s="4">
        <f>SUM(Nurse[[#This Row],[RN Hours (excl. Admin, DON)]],Nurse[[#This Row],[RN Admin Hours]],Nurse[[#This Row],[RN DON Hours]],Nurse[[#This Row],[LPN Hours (excl. Admin)]],Nurse[[#This Row],[LPN Admin Hours]],Nurse[[#This Row],[CNA Hours]],Nurse[[#This Row],[NA TR Hours]],Nurse[[#This Row],[Med Aide/Tech Hours]])</f>
        <v>354.30391304347825</v>
      </c>
      <c r="K50" s="4">
        <f>SUM(Nurse[[#This Row],[RN Hours (excl. Admin, DON)]],Nurse[[#This Row],[LPN Hours (excl. Admin)]],Nurse[[#This Row],[CNA Hours]],Nurse[[#This Row],[NA TR Hours]],Nurse[[#This Row],[Med Aide/Tech Hours]])</f>
        <v>320.30380434782609</v>
      </c>
      <c r="L50" s="4">
        <f>SUM(Nurse[[#This Row],[RN Hours (excl. Admin, DON)]],Nurse[[#This Row],[RN Admin Hours]],Nurse[[#This Row],[RN DON Hours]])</f>
        <v>37.59010869565217</v>
      </c>
      <c r="M50" s="4">
        <v>25.296630434782607</v>
      </c>
      <c r="N50" s="4">
        <v>6.9891304347826084</v>
      </c>
      <c r="O50" s="4">
        <v>5.3043478260869561</v>
      </c>
      <c r="P50" s="4">
        <f>SUM(Nurse[[#This Row],[LPN Hours (excl. Admin)]],Nurse[[#This Row],[LPN Admin Hours]])</f>
        <v>111.10358695652175</v>
      </c>
      <c r="Q50" s="4">
        <v>89.396956521739142</v>
      </c>
      <c r="R50" s="4">
        <v>21.70663043478261</v>
      </c>
      <c r="S50" s="4">
        <f>SUM(Nurse[[#This Row],[CNA Hours]],Nurse[[#This Row],[NA TR Hours]],Nurse[[#This Row],[Med Aide/Tech Hours]])</f>
        <v>205.61021739130433</v>
      </c>
      <c r="T50" s="4">
        <v>205.61021739130433</v>
      </c>
      <c r="U50" s="4">
        <v>0</v>
      </c>
      <c r="V50" s="4">
        <v>0</v>
      </c>
      <c r="W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0" s="4">
        <v>0</v>
      </c>
      <c r="Y50" s="4">
        <v>0</v>
      </c>
      <c r="Z50" s="4">
        <v>0</v>
      </c>
      <c r="AA50" s="4">
        <v>0</v>
      </c>
      <c r="AB50" s="4">
        <v>0</v>
      </c>
      <c r="AC50" s="4">
        <v>0</v>
      </c>
      <c r="AD50" s="4">
        <v>0</v>
      </c>
      <c r="AE50" s="4">
        <v>0</v>
      </c>
      <c r="AF50" s="1">
        <v>365720</v>
      </c>
      <c r="AG50" s="1">
        <v>5</v>
      </c>
      <c r="AH50"/>
    </row>
    <row r="51" spans="1:34" x14ac:dyDescent="0.25">
      <c r="A51" t="s">
        <v>964</v>
      </c>
      <c r="B51" t="s">
        <v>369</v>
      </c>
      <c r="C51" t="s">
        <v>1325</v>
      </c>
      <c r="D51" t="s">
        <v>1035</v>
      </c>
      <c r="E51" s="4">
        <v>53.510869565217391</v>
      </c>
      <c r="F51" s="4">
        <f>Nurse[[#This Row],[Total Nurse Staff Hours]]/Nurse[[#This Row],[MDS Census]]</f>
        <v>3.4636684948202308</v>
      </c>
      <c r="G51" s="4">
        <f>Nurse[[#This Row],[Total Direct Care Staff Hours]]/Nurse[[#This Row],[MDS Census]]</f>
        <v>3.108041844403818</v>
      </c>
      <c r="H51" s="4">
        <f>Nurse[[#This Row],[Total RN Hours (w/ Admin, DON)]]/Nurse[[#This Row],[MDS Census]]</f>
        <v>0.5185354458663417</v>
      </c>
      <c r="I51" s="4">
        <f>Nurse[[#This Row],[RN Hours (excl. Admin, DON)]]/Nurse[[#This Row],[MDS Census]]</f>
        <v>0.4147877310582978</v>
      </c>
      <c r="J51" s="4">
        <f>SUM(Nurse[[#This Row],[RN Hours (excl. Admin, DON)]],Nurse[[#This Row],[RN Admin Hours]],Nurse[[#This Row],[RN DON Hours]],Nurse[[#This Row],[LPN Hours (excl. Admin)]],Nurse[[#This Row],[LPN Admin Hours]],Nurse[[#This Row],[CNA Hours]],Nurse[[#This Row],[NA TR Hours]],Nurse[[#This Row],[Med Aide/Tech Hours]])</f>
        <v>185.34391304347821</v>
      </c>
      <c r="K51" s="4">
        <f>SUM(Nurse[[#This Row],[RN Hours (excl. Admin, DON)]],Nurse[[#This Row],[LPN Hours (excl. Admin)]],Nurse[[#This Row],[CNA Hours]],Nurse[[#This Row],[NA TR Hours]],Nurse[[#This Row],[Med Aide/Tech Hours]])</f>
        <v>166.3140217391304</v>
      </c>
      <c r="L51" s="4">
        <f>SUM(Nurse[[#This Row],[RN Hours (excl. Admin, DON)]],Nurse[[#This Row],[RN Admin Hours]],Nurse[[#This Row],[RN DON Hours]])</f>
        <v>27.747282608695652</v>
      </c>
      <c r="M51" s="4">
        <v>22.195652173913043</v>
      </c>
      <c r="N51" s="4">
        <v>0.55706521739130432</v>
      </c>
      <c r="O51" s="4">
        <v>4.9945652173913047</v>
      </c>
      <c r="P51" s="4">
        <f>SUM(Nurse[[#This Row],[LPN Hours (excl. Admin)]],Nurse[[#This Row],[LPN Admin Hours]])</f>
        <v>47.607065217391288</v>
      </c>
      <c r="Q51" s="4">
        <v>34.128804347826069</v>
      </c>
      <c r="R51" s="4">
        <v>13.478260869565217</v>
      </c>
      <c r="S51" s="4">
        <f>SUM(Nurse[[#This Row],[CNA Hours]],Nurse[[#This Row],[NA TR Hours]],Nurse[[#This Row],[Med Aide/Tech Hours]])</f>
        <v>109.98956521739127</v>
      </c>
      <c r="T51" s="4">
        <v>109.98956521739127</v>
      </c>
      <c r="U51" s="4">
        <v>0</v>
      </c>
      <c r="V51" s="4">
        <v>0</v>
      </c>
      <c r="W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9.5351086956521716</v>
      </c>
      <c r="X51" s="4">
        <v>5.6184782608695647</v>
      </c>
      <c r="Y51" s="4">
        <v>0</v>
      </c>
      <c r="Z51" s="4">
        <v>0</v>
      </c>
      <c r="AA51" s="4">
        <v>0</v>
      </c>
      <c r="AB51" s="4">
        <v>0</v>
      </c>
      <c r="AC51" s="4">
        <v>3.9166304347826073</v>
      </c>
      <c r="AD51" s="4">
        <v>0</v>
      </c>
      <c r="AE51" s="4">
        <v>0</v>
      </c>
      <c r="AF51" s="1">
        <v>365718</v>
      </c>
      <c r="AG51" s="1">
        <v>5</v>
      </c>
      <c r="AH51"/>
    </row>
    <row r="52" spans="1:34" x14ac:dyDescent="0.25">
      <c r="A52" t="s">
        <v>964</v>
      </c>
      <c r="B52" t="s">
        <v>590</v>
      </c>
      <c r="C52" t="s">
        <v>1140</v>
      </c>
      <c r="D52" t="s">
        <v>1026</v>
      </c>
      <c r="E52" s="4">
        <v>58.391304347826086</v>
      </c>
      <c r="F52" s="4">
        <f>Nurse[[#This Row],[Total Nurse Staff Hours]]/Nurse[[#This Row],[MDS Census]]</f>
        <v>3.3009233060312728</v>
      </c>
      <c r="G52" s="4">
        <f>Nurse[[#This Row],[Total Direct Care Staff Hours]]/Nurse[[#This Row],[MDS Census]]</f>
        <v>2.8442032762472067</v>
      </c>
      <c r="H52" s="4">
        <f>Nurse[[#This Row],[Total RN Hours (w/ Admin, DON)]]/Nurse[[#This Row],[MDS Census]]</f>
        <v>0.64987341772151908</v>
      </c>
      <c r="I52" s="4">
        <f>Nurse[[#This Row],[RN Hours (excl. Admin, DON)]]/Nurse[[#This Row],[MDS Census]]</f>
        <v>0.2566306775874907</v>
      </c>
      <c r="J52" s="4">
        <f>SUM(Nurse[[#This Row],[RN Hours (excl. Admin, DON)]],Nurse[[#This Row],[RN Admin Hours]],Nurse[[#This Row],[RN DON Hours]],Nurse[[#This Row],[LPN Hours (excl. Admin)]],Nurse[[#This Row],[LPN Admin Hours]],Nurse[[#This Row],[CNA Hours]],Nurse[[#This Row],[NA TR Hours]],Nurse[[#This Row],[Med Aide/Tech Hours]])</f>
        <v>192.74521739130432</v>
      </c>
      <c r="K52" s="4">
        <f>SUM(Nurse[[#This Row],[RN Hours (excl. Admin, DON)]],Nurse[[#This Row],[LPN Hours (excl. Admin)]],Nurse[[#This Row],[CNA Hours]],Nurse[[#This Row],[NA TR Hours]],Nurse[[#This Row],[Med Aide/Tech Hours]])</f>
        <v>166.07673913043473</v>
      </c>
      <c r="L52" s="4">
        <f>SUM(Nurse[[#This Row],[RN Hours (excl. Admin, DON)]],Nurse[[#This Row],[RN Admin Hours]],Nurse[[#This Row],[RN DON Hours]])</f>
        <v>37.946956521739132</v>
      </c>
      <c r="M52" s="4">
        <v>14.984999999999999</v>
      </c>
      <c r="N52" s="4">
        <v>17.222826086956523</v>
      </c>
      <c r="O52" s="4">
        <v>5.7391304347826084</v>
      </c>
      <c r="P52" s="4">
        <f>SUM(Nurse[[#This Row],[LPN Hours (excl. Admin)]],Nurse[[#This Row],[LPN Admin Hours]])</f>
        <v>51.864673913043475</v>
      </c>
      <c r="Q52" s="4">
        <v>48.158152173913038</v>
      </c>
      <c r="R52" s="4">
        <v>3.7065217391304346</v>
      </c>
      <c r="S52" s="4">
        <f>SUM(Nurse[[#This Row],[CNA Hours]],Nurse[[#This Row],[NA TR Hours]],Nurse[[#This Row],[Med Aide/Tech Hours]])</f>
        <v>102.93358695652169</v>
      </c>
      <c r="T52" s="4">
        <v>102.93358695652169</v>
      </c>
      <c r="U52" s="4">
        <v>0</v>
      </c>
      <c r="V52" s="4">
        <v>0</v>
      </c>
      <c r="W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3.9328260869565219</v>
      </c>
      <c r="X52" s="4">
        <v>0</v>
      </c>
      <c r="Y52" s="4">
        <v>0</v>
      </c>
      <c r="Z52" s="4">
        <v>0</v>
      </c>
      <c r="AA52" s="4">
        <v>0.17119565217391305</v>
      </c>
      <c r="AB52" s="4">
        <v>0</v>
      </c>
      <c r="AC52" s="4">
        <v>3.7616304347826088</v>
      </c>
      <c r="AD52" s="4">
        <v>0</v>
      </c>
      <c r="AE52" s="4">
        <v>0</v>
      </c>
      <c r="AF52" s="1">
        <v>366060</v>
      </c>
      <c r="AG52" s="1">
        <v>5</v>
      </c>
      <c r="AH52"/>
    </row>
    <row r="53" spans="1:34" x14ac:dyDescent="0.25">
      <c r="A53" t="s">
        <v>964</v>
      </c>
      <c r="B53" t="s">
        <v>224</v>
      </c>
      <c r="C53" t="s">
        <v>1281</v>
      </c>
      <c r="D53" t="s">
        <v>994</v>
      </c>
      <c r="E53" s="4">
        <v>51.369565217391305</v>
      </c>
      <c r="F53" s="4">
        <f>Nurse[[#This Row],[Total Nurse Staff Hours]]/Nurse[[#This Row],[MDS Census]]</f>
        <v>3.4929411764705884</v>
      </c>
      <c r="G53" s="4">
        <f>Nurse[[#This Row],[Total Direct Care Staff Hours]]/Nurse[[#This Row],[MDS Census]]</f>
        <v>3.2106199746085484</v>
      </c>
      <c r="H53" s="4">
        <f>Nurse[[#This Row],[Total RN Hours (w/ Admin, DON)]]/Nurse[[#This Row],[MDS Census]]</f>
        <v>0.78611722386796445</v>
      </c>
      <c r="I53" s="4">
        <f>Nurse[[#This Row],[RN Hours (excl. Admin, DON)]]/Nurse[[#This Row],[MDS Census]]</f>
        <v>0.50633516716038929</v>
      </c>
      <c r="J53" s="4">
        <f>SUM(Nurse[[#This Row],[RN Hours (excl. Admin, DON)]],Nurse[[#This Row],[RN Admin Hours]],Nurse[[#This Row],[RN DON Hours]],Nurse[[#This Row],[LPN Hours (excl. Admin)]],Nurse[[#This Row],[LPN Admin Hours]],Nurse[[#This Row],[CNA Hours]],Nurse[[#This Row],[NA TR Hours]],Nurse[[#This Row],[Med Aide/Tech Hours]])</f>
        <v>179.43086956521739</v>
      </c>
      <c r="K53" s="4">
        <f>SUM(Nurse[[#This Row],[RN Hours (excl. Admin, DON)]],Nurse[[#This Row],[LPN Hours (excl. Admin)]],Nurse[[#This Row],[CNA Hours]],Nurse[[#This Row],[NA TR Hours]],Nurse[[#This Row],[Med Aide/Tech Hours]])</f>
        <v>164.92815217391305</v>
      </c>
      <c r="L53" s="4">
        <f>SUM(Nurse[[#This Row],[RN Hours (excl. Admin, DON)]],Nurse[[#This Row],[RN Admin Hours]],Nurse[[#This Row],[RN DON Hours]])</f>
        <v>40.3825</v>
      </c>
      <c r="M53" s="4">
        <v>26.010217391304344</v>
      </c>
      <c r="N53" s="4">
        <v>9.5027173913043477</v>
      </c>
      <c r="O53" s="4">
        <v>4.8695652173913047</v>
      </c>
      <c r="P53" s="4">
        <f>SUM(Nurse[[#This Row],[LPN Hours (excl. Admin)]],Nurse[[#This Row],[LPN Admin Hours]])</f>
        <v>21.865869565217391</v>
      </c>
      <c r="Q53" s="4">
        <v>21.735434782608696</v>
      </c>
      <c r="R53" s="4">
        <v>0.13043478260869565</v>
      </c>
      <c r="S53" s="4">
        <f>SUM(Nurse[[#This Row],[CNA Hours]],Nurse[[#This Row],[NA TR Hours]],Nurse[[#This Row],[Med Aide/Tech Hours]])</f>
        <v>117.1825</v>
      </c>
      <c r="T53" s="4">
        <v>117.1825</v>
      </c>
      <c r="U53" s="4">
        <v>0</v>
      </c>
      <c r="V53" s="4">
        <v>0</v>
      </c>
      <c r="W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0.13043478260869565</v>
      </c>
      <c r="X53" s="4">
        <v>0</v>
      </c>
      <c r="Y53" s="4">
        <v>0</v>
      </c>
      <c r="Z53" s="4">
        <v>0</v>
      </c>
      <c r="AA53" s="4">
        <v>0</v>
      </c>
      <c r="AB53" s="4">
        <v>0.13043478260869565</v>
      </c>
      <c r="AC53" s="4">
        <v>0</v>
      </c>
      <c r="AD53" s="4">
        <v>0</v>
      </c>
      <c r="AE53" s="4">
        <v>0</v>
      </c>
      <c r="AF53" s="1">
        <v>365496</v>
      </c>
      <c r="AG53" s="1">
        <v>5</v>
      </c>
      <c r="AH53"/>
    </row>
    <row r="54" spans="1:34" x14ac:dyDescent="0.25">
      <c r="A54" t="s">
        <v>964</v>
      </c>
      <c r="B54" t="s">
        <v>176</v>
      </c>
      <c r="C54" t="s">
        <v>1267</v>
      </c>
      <c r="D54" t="s">
        <v>985</v>
      </c>
      <c r="E54" s="4">
        <v>64.043478260869563</v>
      </c>
      <c r="F54" s="4">
        <f>Nurse[[#This Row],[Total Nurse Staff Hours]]/Nurse[[#This Row],[MDS Census]]</f>
        <v>3.3181890699253231</v>
      </c>
      <c r="G54" s="4">
        <f>Nurse[[#This Row],[Total Direct Care Staff Hours]]/Nurse[[#This Row],[MDS Census]]</f>
        <v>3.0682603530210466</v>
      </c>
      <c r="H54" s="4">
        <f>Nurse[[#This Row],[Total RN Hours (w/ Admin, DON)]]/Nurse[[#This Row],[MDS Census]]</f>
        <v>0.2595095044127631</v>
      </c>
      <c r="I54" s="4">
        <f>Nurse[[#This Row],[RN Hours (excl. Admin, DON)]]/Nurse[[#This Row],[MDS Census]]</f>
        <v>0.1754837067209776</v>
      </c>
      <c r="J54" s="4">
        <f>SUM(Nurse[[#This Row],[RN Hours (excl. Admin, DON)]],Nurse[[#This Row],[RN Admin Hours]],Nurse[[#This Row],[RN DON Hours]],Nurse[[#This Row],[LPN Hours (excl. Admin)]],Nurse[[#This Row],[LPN Admin Hours]],Nurse[[#This Row],[CNA Hours]],Nurse[[#This Row],[NA TR Hours]],Nurse[[#This Row],[Med Aide/Tech Hours]])</f>
        <v>212.50836956521744</v>
      </c>
      <c r="K54" s="4">
        <f>SUM(Nurse[[#This Row],[RN Hours (excl. Admin, DON)]],Nurse[[#This Row],[LPN Hours (excl. Admin)]],Nurse[[#This Row],[CNA Hours]],Nurse[[#This Row],[NA TR Hours]],Nurse[[#This Row],[Med Aide/Tech Hours]])</f>
        <v>196.50206521739136</v>
      </c>
      <c r="L54" s="4">
        <f>SUM(Nurse[[#This Row],[RN Hours (excl. Admin, DON)]],Nurse[[#This Row],[RN Admin Hours]],Nurse[[#This Row],[RN DON Hours]])</f>
        <v>16.619891304347828</v>
      </c>
      <c r="M54" s="4">
        <v>11.23858695652174</v>
      </c>
      <c r="N54" s="4">
        <v>2.2508695652173913</v>
      </c>
      <c r="O54" s="4">
        <v>3.1304347826086958</v>
      </c>
      <c r="P54" s="4">
        <f>SUM(Nurse[[#This Row],[LPN Hours (excl. Admin)]],Nurse[[#This Row],[LPN Admin Hours]])</f>
        <v>73.912608695652182</v>
      </c>
      <c r="Q54" s="4">
        <v>63.287608695652182</v>
      </c>
      <c r="R54" s="4">
        <v>10.625</v>
      </c>
      <c r="S54" s="4">
        <f>SUM(Nurse[[#This Row],[CNA Hours]],Nurse[[#This Row],[NA TR Hours]],Nurse[[#This Row],[Med Aide/Tech Hours]])</f>
        <v>121.97586956521742</v>
      </c>
      <c r="T54" s="4">
        <v>121.97586956521742</v>
      </c>
      <c r="U54" s="4">
        <v>0</v>
      </c>
      <c r="V54" s="4">
        <v>0</v>
      </c>
      <c r="W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21.588152173913038</v>
      </c>
      <c r="X54" s="4">
        <v>0</v>
      </c>
      <c r="Y54" s="4">
        <v>0</v>
      </c>
      <c r="Z54" s="4">
        <v>0</v>
      </c>
      <c r="AA54" s="4">
        <v>14.445543478260864</v>
      </c>
      <c r="AB54" s="4">
        <v>0.10326086956521739</v>
      </c>
      <c r="AC54" s="4">
        <v>7.0393478260869582</v>
      </c>
      <c r="AD54" s="4">
        <v>0</v>
      </c>
      <c r="AE54" s="4">
        <v>0</v>
      </c>
      <c r="AF54" s="1">
        <v>365426</v>
      </c>
      <c r="AG54" s="1">
        <v>5</v>
      </c>
      <c r="AH54"/>
    </row>
    <row r="55" spans="1:34" x14ac:dyDescent="0.25">
      <c r="A55" t="s">
        <v>964</v>
      </c>
      <c r="B55" t="s">
        <v>281</v>
      </c>
      <c r="C55" t="s">
        <v>1300</v>
      </c>
      <c r="D55" t="s">
        <v>1062</v>
      </c>
      <c r="E55" s="4">
        <v>47.445652173913047</v>
      </c>
      <c r="F55" s="4">
        <f>Nurse[[#This Row],[Total Nurse Staff Hours]]/Nurse[[#This Row],[MDS Census]]</f>
        <v>2.805340206185567</v>
      </c>
      <c r="G55" s="4">
        <f>Nurse[[#This Row],[Total Direct Care Staff Hours]]/Nurse[[#This Row],[MDS Census]]</f>
        <v>2.529349369988545</v>
      </c>
      <c r="H55" s="4">
        <f>Nurse[[#This Row],[Total RN Hours (w/ Admin, DON)]]/Nurse[[#This Row],[MDS Census]]</f>
        <v>0.59628636884306974</v>
      </c>
      <c r="I55" s="4">
        <f>Nurse[[#This Row],[RN Hours (excl. Admin, DON)]]/Nurse[[#This Row],[MDS Census]]</f>
        <v>0.32029553264604804</v>
      </c>
      <c r="J55" s="4">
        <f>SUM(Nurse[[#This Row],[RN Hours (excl. Admin, DON)]],Nurse[[#This Row],[RN Admin Hours]],Nurse[[#This Row],[RN DON Hours]],Nurse[[#This Row],[LPN Hours (excl. Admin)]],Nurse[[#This Row],[LPN Admin Hours]],Nurse[[#This Row],[CNA Hours]],Nurse[[#This Row],[NA TR Hours]],Nurse[[#This Row],[Med Aide/Tech Hours]])</f>
        <v>133.10119565217391</v>
      </c>
      <c r="K55" s="4">
        <f>SUM(Nurse[[#This Row],[RN Hours (excl. Admin, DON)]],Nurse[[#This Row],[LPN Hours (excl. Admin)]],Nurse[[#This Row],[CNA Hours]],Nurse[[#This Row],[NA TR Hours]],Nurse[[#This Row],[Med Aide/Tech Hours]])</f>
        <v>120.00663043478261</v>
      </c>
      <c r="L55" s="4">
        <f>SUM(Nurse[[#This Row],[RN Hours (excl. Admin, DON)]],Nurse[[#This Row],[RN Admin Hours]],Nurse[[#This Row],[RN DON Hours]])</f>
        <v>28.291195652173908</v>
      </c>
      <c r="M55" s="4">
        <v>15.196630434782605</v>
      </c>
      <c r="N55" s="4">
        <v>7.8554347826086941</v>
      </c>
      <c r="O55" s="4">
        <v>5.2391304347826084</v>
      </c>
      <c r="P55" s="4">
        <f>SUM(Nurse[[#This Row],[LPN Hours (excl. Admin)]],Nurse[[#This Row],[LPN Admin Hours]])</f>
        <v>35.486304347826092</v>
      </c>
      <c r="Q55" s="4">
        <v>35.486304347826092</v>
      </c>
      <c r="R55" s="4">
        <v>0</v>
      </c>
      <c r="S55" s="4">
        <f>SUM(Nurse[[#This Row],[CNA Hours]],Nurse[[#This Row],[NA TR Hours]],Nurse[[#This Row],[Med Aide/Tech Hours]])</f>
        <v>69.32369565217391</v>
      </c>
      <c r="T55" s="4">
        <v>36.42260869565218</v>
      </c>
      <c r="U55" s="4">
        <v>32.901086956521731</v>
      </c>
      <c r="V55" s="4">
        <v>0</v>
      </c>
      <c r="W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5" s="4">
        <v>0</v>
      </c>
      <c r="Y55" s="4">
        <v>0</v>
      </c>
      <c r="Z55" s="4">
        <v>0</v>
      </c>
      <c r="AA55" s="4">
        <v>0</v>
      </c>
      <c r="AB55" s="4">
        <v>0</v>
      </c>
      <c r="AC55" s="4">
        <v>0</v>
      </c>
      <c r="AD55" s="4">
        <v>0</v>
      </c>
      <c r="AE55" s="4">
        <v>0</v>
      </c>
      <c r="AF55" s="1">
        <v>365588</v>
      </c>
      <c r="AG55" s="1">
        <v>5</v>
      </c>
      <c r="AH55"/>
    </row>
    <row r="56" spans="1:34" x14ac:dyDescent="0.25">
      <c r="A56" t="s">
        <v>964</v>
      </c>
      <c r="B56" t="s">
        <v>778</v>
      </c>
      <c r="C56" t="s">
        <v>1213</v>
      </c>
      <c r="D56" t="s">
        <v>1008</v>
      </c>
      <c r="E56" s="4">
        <v>40.782608695652172</v>
      </c>
      <c r="F56" s="4">
        <f>Nurse[[#This Row],[Total Nurse Staff Hours]]/Nurse[[#This Row],[MDS Census]]</f>
        <v>6.5400346481876337</v>
      </c>
      <c r="G56" s="4">
        <f>Nurse[[#This Row],[Total Direct Care Staff Hours]]/Nurse[[#This Row],[MDS Census]]</f>
        <v>5.8210021321961625</v>
      </c>
      <c r="H56" s="4">
        <f>Nurse[[#This Row],[Total RN Hours (w/ Admin, DON)]]/Nurse[[#This Row],[MDS Census]]</f>
        <v>1.2190378464818763</v>
      </c>
      <c r="I56" s="4">
        <f>Nurse[[#This Row],[RN Hours (excl. Admin, DON)]]/Nurse[[#This Row],[MDS Census]]</f>
        <v>0.6759275053304904</v>
      </c>
      <c r="J56" s="4">
        <f>SUM(Nurse[[#This Row],[RN Hours (excl. Admin, DON)]],Nurse[[#This Row],[RN Admin Hours]],Nurse[[#This Row],[RN DON Hours]],Nurse[[#This Row],[LPN Hours (excl. Admin)]],Nurse[[#This Row],[LPN Admin Hours]],Nurse[[#This Row],[CNA Hours]],Nurse[[#This Row],[NA TR Hours]],Nurse[[#This Row],[Med Aide/Tech Hours]])</f>
        <v>266.71967391304349</v>
      </c>
      <c r="K56" s="4">
        <f>SUM(Nurse[[#This Row],[RN Hours (excl. Admin, DON)]],Nurse[[#This Row],[LPN Hours (excl. Admin)]],Nurse[[#This Row],[CNA Hours]],Nurse[[#This Row],[NA TR Hours]],Nurse[[#This Row],[Med Aide/Tech Hours]])</f>
        <v>237.39565217391305</v>
      </c>
      <c r="L56" s="4">
        <f>SUM(Nurse[[#This Row],[RN Hours (excl. Admin, DON)]],Nurse[[#This Row],[RN Admin Hours]],Nurse[[#This Row],[RN DON Hours]])</f>
        <v>49.715543478260869</v>
      </c>
      <c r="M56" s="4">
        <v>27.566086956521737</v>
      </c>
      <c r="N56" s="4">
        <v>17.421195652173914</v>
      </c>
      <c r="O56" s="4">
        <v>4.7282608695652177</v>
      </c>
      <c r="P56" s="4">
        <f>SUM(Nurse[[#This Row],[LPN Hours (excl. Admin)]],Nurse[[#This Row],[LPN Admin Hours]])</f>
        <v>55.616956521739127</v>
      </c>
      <c r="Q56" s="4">
        <v>48.442391304347822</v>
      </c>
      <c r="R56" s="4">
        <v>7.1745652173913061</v>
      </c>
      <c r="S56" s="4">
        <f>SUM(Nurse[[#This Row],[CNA Hours]],Nurse[[#This Row],[NA TR Hours]],Nurse[[#This Row],[Med Aide/Tech Hours]])</f>
        <v>161.38717391304348</v>
      </c>
      <c r="T56" s="4">
        <v>161.38717391304348</v>
      </c>
      <c r="U56" s="4">
        <v>0</v>
      </c>
      <c r="V56" s="4">
        <v>0</v>
      </c>
      <c r="W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6" s="4">
        <v>0</v>
      </c>
      <c r="Y56" s="4">
        <v>0</v>
      </c>
      <c r="Z56" s="4">
        <v>0</v>
      </c>
      <c r="AA56" s="4">
        <v>0</v>
      </c>
      <c r="AB56" s="4">
        <v>0</v>
      </c>
      <c r="AC56" s="4">
        <v>0</v>
      </c>
      <c r="AD56" s="4">
        <v>0</v>
      </c>
      <c r="AE56" s="4">
        <v>0</v>
      </c>
      <c r="AF56" s="1">
        <v>366316</v>
      </c>
      <c r="AG56" s="1">
        <v>5</v>
      </c>
      <c r="AH56"/>
    </row>
    <row r="57" spans="1:34" x14ac:dyDescent="0.25">
      <c r="A57" t="s">
        <v>964</v>
      </c>
      <c r="B57" t="s">
        <v>295</v>
      </c>
      <c r="C57" t="s">
        <v>1175</v>
      </c>
      <c r="D57" t="s">
        <v>1032</v>
      </c>
      <c r="E57" s="4">
        <v>135.33695652173913</v>
      </c>
      <c r="F57" s="4">
        <f>Nurse[[#This Row],[Total Nurse Staff Hours]]/Nurse[[#This Row],[MDS Census]]</f>
        <v>2.7827756806682196</v>
      </c>
      <c r="G57" s="4">
        <f>Nurse[[#This Row],[Total Direct Care Staff Hours]]/Nurse[[#This Row],[MDS Census]]</f>
        <v>2.6321853666372186</v>
      </c>
      <c r="H57" s="4">
        <f>Nurse[[#This Row],[Total RN Hours (w/ Admin, DON)]]/Nurse[[#This Row],[MDS Census]]</f>
        <v>0.34234117741546877</v>
      </c>
      <c r="I57" s="4">
        <f>Nurse[[#This Row],[RN Hours (excl. Admin, DON)]]/Nurse[[#This Row],[MDS Census]]</f>
        <v>0.27246727170508406</v>
      </c>
      <c r="J57" s="4">
        <f>SUM(Nurse[[#This Row],[RN Hours (excl. Admin, DON)]],Nurse[[#This Row],[RN Admin Hours]],Nurse[[#This Row],[RN DON Hours]],Nurse[[#This Row],[LPN Hours (excl. Admin)]],Nurse[[#This Row],[LPN Admin Hours]],Nurse[[#This Row],[CNA Hours]],Nurse[[#This Row],[NA TR Hours]],Nurse[[#This Row],[Med Aide/Tech Hours]])</f>
        <v>376.61239130434785</v>
      </c>
      <c r="K57" s="4">
        <f>SUM(Nurse[[#This Row],[RN Hours (excl. Admin, DON)]],Nurse[[#This Row],[LPN Hours (excl. Admin)]],Nurse[[#This Row],[CNA Hours]],Nurse[[#This Row],[NA TR Hours]],Nurse[[#This Row],[Med Aide/Tech Hours]])</f>
        <v>356.23195652173922</v>
      </c>
      <c r="L57" s="4">
        <f>SUM(Nurse[[#This Row],[RN Hours (excl. Admin, DON)]],Nurse[[#This Row],[RN Admin Hours]],Nurse[[#This Row],[RN DON Hours]])</f>
        <v>46.331413043478278</v>
      </c>
      <c r="M57" s="4">
        <v>36.874891304347841</v>
      </c>
      <c r="N57" s="4">
        <v>4.0760869565217392</v>
      </c>
      <c r="O57" s="4">
        <v>5.3804347826086953</v>
      </c>
      <c r="P57" s="4">
        <f>SUM(Nurse[[#This Row],[LPN Hours (excl. Admin)]],Nurse[[#This Row],[LPN Admin Hours]])</f>
        <v>101.55423913043481</v>
      </c>
      <c r="Q57" s="4">
        <v>90.630326086956543</v>
      </c>
      <c r="R57" s="4">
        <v>10.923913043478262</v>
      </c>
      <c r="S57" s="4">
        <f>SUM(Nurse[[#This Row],[CNA Hours]],Nurse[[#This Row],[NA TR Hours]],Nurse[[#This Row],[Med Aide/Tech Hours]])</f>
        <v>228.72673913043482</v>
      </c>
      <c r="T57" s="4">
        <v>228.60173913043482</v>
      </c>
      <c r="U57" s="4">
        <v>0.125</v>
      </c>
      <c r="V57" s="4">
        <v>0</v>
      </c>
      <c r="W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7" s="4">
        <v>0</v>
      </c>
      <c r="Y57" s="4">
        <v>0</v>
      </c>
      <c r="Z57" s="4">
        <v>0</v>
      </c>
      <c r="AA57" s="4">
        <v>0</v>
      </c>
      <c r="AB57" s="4">
        <v>0</v>
      </c>
      <c r="AC57" s="4">
        <v>0</v>
      </c>
      <c r="AD57" s="4">
        <v>0</v>
      </c>
      <c r="AE57" s="4">
        <v>0</v>
      </c>
      <c r="AF57" s="1">
        <v>365608</v>
      </c>
      <c r="AG57" s="1">
        <v>5</v>
      </c>
      <c r="AH57"/>
    </row>
    <row r="58" spans="1:34" x14ac:dyDescent="0.25">
      <c r="A58" t="s">
        <v>964</v>
      </c>
      <c r="B58" t="s">
        <v>187</v>
      </c>
      <c r="C58" t="s">
        <v>1109</v>
      </c>
      <c r="D58" t="s">
        <v>1055</v>
      </c>
      <c r="E58" s="4">
        <v>103.83695652173913</v>
      </c>
      <c r="F58" s="4">
        <f>Nurse[[#This Row],[Total Nurse Staff Hours]]/Nurse[[#This Row],[MDS Census]]</f>
        <v>3.2899350989218048</v>
      </c>
      <c r="G58" s="4">
        <f>Nurse[[#This Row],[Total Direct Care Staff Hours]]/Nurse[[#This Row],[MDS Census]]</f>
        <v>2.9337642625353295</v>
      </c>
      <c r="H58" s="4">
        <f>Nurse[[#This Row],[Total RN Hours (w/ Admin, DON)]]/Nurse[[#This Row],[MDS Census]]</f>
        <v>0.36292264210195746</v>
      </c>
      <c r="I58" s="4">
        <f>Nurse[[#This Row],[RN Hours (excl. Admin, DON)]]/Nurse[[#This Row],[MDS Census]]</f>
        <v>0.26201193342405527</v>
      </c>
      <c r="J58" s="4">
        <f>SUM(Nurse[[#This Row],[RN Hours (excl. Admin, DON)]],Nurse[[#This Row],[RN Admin Hours]],Nurse[[#This Row],[RN DON Hours]],Nurse[[#This Row],[LPN Hours (excl. Admin)]],Nurse[[#This Row],[LPN Admin Hours]],Nurse[[#This Row],[CNA Hours]],Nurse[[#This Row],[NA TR Hours]],Nurse[[#This Row],[Med Aide/Tech Hours]])</f>
        <v>341.61684782608694</v>
      </c>
      <c r="K58" s="4">
        <f>SUM(Nurse[[#This Row],[RN Hours (excl. Admin, DON)]],Nurse[[#This Row],[LPN Hours (excl. Admin)]],Nurse[[#This Row],[CNA Hours]],Nurse[[#This Row],[NA TR Hours]],Nurse[[#This Row],[Med Aide/Tech Hours]])</f>
        <v>304.63315217391306</v>
      </c>
      <c r="L58" s="4">
        <f>SUM(Nurse[[#This Row],[RN Hours (excl. Admin, DON)]],Nurse[[#This Row],[RN Admin Hours]],Nurse[[#This Row],[RN DON Hours]])</f>
        <v>37.684782608695649</v>
      </c>
      <c r="M58" s="4">
        <v>27.206521739130434</v>
      </c>
      <c r="N58" s="4">
        <v>5.3043478260869561</v>
      </c>
      <c r="O58" s="4">
        <v>5.1739130434782608</v>
      </c>
      <c r="P58" s="4">
        <f>SUM(Nurse[[#This Row],[LPN Hours (excl. Admin)]],Nurse[[#This Row],[LPN Admin Hours]])</f>
        <v>110.82608695652175</v>
      </c>
      <c r="Q58" s="4">
        <v>84.320652173913047</v>
      </c>
      <c r="R58" s="4">
        <v>26.505434782608695</v>
      </c>
      <c r="S58" s="4">
        <f>SUM(Nurse[[#This Row],[CNA Hours]],Nurse[[#This Row],[NA TR Hours]],Nurse[[#This Row],[Med Aide/Tech Hours]])</f>
        <v>193.10597826086956</v>
      </c>
      <c r="T58" s="4">
        <v>162.02989130434781</v>
      </c>
      <c r="U58" s="4">
        <v>31.076086956521738</v>
      </c>
      <c r="V58" s="4">
        <v>0</v>
      </c>
      <c r="W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8" s="4">
        <v>0</v>
      </c>
      <c r="Y58" s="4">
        <v>0</v>
      </c>
      <c r="Z58" s="4">
        <v>0</v>
      </c>
      <c r="AA58" s="4">
        <v>0</v>
      </c>
      <c r="AB58" s="4">
        <v>0</v>
      </c>
      <c r="AC58" s="4">
        <v>0</v>
      </c>
      <c r="AD58" s="4">
        <v>0</v>
      </c>
      <c r="AE58" s="4">
        <v>0</v>
      </c>
      <c r="AF58" s="1">
        <v>365440</v>
      </c>
      <c r="AG58" s="1">
        <v>5</v>
      </c>
      <c r="AH58"/>
    </row>
    <row r="59" spans="1:34" x14ac:dyDescent="0.25">
      <c r="A59" t="s">
        <v>964</v>
      </c>
      <c r="B59" t="s">
        <v>519</v>
      </c>
      <c r="C59" t="s">
        <v>1116</v>
      </c>
      <c r="D59" t="s">
        <v>980</v>
      </c>
      <c r="E59" s="4">
        <v>71.336956521739125</v>
      </c>
      <c r="F59" s="4">
        <f>Nurse[[#This Row],[Total Nurse Staff Hours]]/Nurse[[#This Row],[MDS Census]]</f>
        <v>3.5100944689928388</v>
      </c>
      <c r="G59" s="4">
        <f>Nurse[[#This Row],[Total Direct Care Staff Hours]]/Nurse[[#This Row],[MDS Census]]</f>
        <v>3.0717278683528875</v>
      </c>
      <c r="H59" s="4">
        <f>Nurse[[#This Row],[Total RN Hours (w/ Admin, DON)]]/Nurse[[#This Row],[MDS Census]]</f>
        <v>0.44857534664025595</v>
      </c>
      <c r="I59" s="4">
        <f>Nurse[[#This Row],[RN Hours (excl. Admin, DON)]]/Nurse[[#This Row],[MDS Census]]</f>
        <v>0.16886332469907056</v>
      </c>
      <c r="J59" s="4">
        <f>SUM(Nurse[[#This Row],[RN Hours (excl. Admin, DON)]],Nurse[[#This Row],[RN Admin Hours]],Nurse[[#This Row],[RN DON Hours]],Nurse[[#This Row],[LPN Hours (excl. Admin)]],Nurse[[#This Row],[LPN Admin Hours]],Nurse[[#This Row],[CNA Hours]],Nurse[[#This Row],[NA TR Hours]],Nurse[[#This Row],[Med Aide/Tech Hours]])</f>
        <v>250.39945652173913</v>
      </c>
      <c r="K59" s="4">
        <f>SUM(Nurse[[#This Row],[RN Hours (excl. Admin, DON)]],Nurse[[#This Row],[LPN Hours (excl. Admin)]],Nurse[[#This Row],[CNA Hours]],Nurse[[#This Row],[NA TR Hours]],Nurse[[#This Row],[Med Aide/Tech Hours]])</f>
        <v>219.12771739130434</v>
      </c>
      <c r="L59" s="4">
        <f>SUM(Nurse[[#This Row],[RN Hours (excl. Admin, DON)]],Nurse[[#This Row],[RN Admin Hours]],Nurse[[#This Row],[RN DON Hours]])</f>
        <v>31.999999999999996</v>
      </c>
      <c r="M59" s="4">
        <v>12.046195652173912</v>
      </c>
      <c r="N59" s="4">
        <v>14.388586956521738</v>
      </c>
      <c r="O59" s="4">
        <v>5.5652173913043477</v>
      </c>
      <c r="P59" s="4">
        <f>SUM(Nurse[[#This Row],[LPN Hours (excl. Admin)]],Nurse[[#This Row],[LPN Admin Hours]])</f>
        <v>104.12771739130434</v>
      </c>
      <c r="Q59" s="4">
        <v>92.809782608695656</v>
      </c>
      <c r="R59" s="4">
        <v>11.317934782608695</v>
      </c>
      <c r="S59" s="4">
        <f>SUM(Nurse[[#This Row],[CNA Hours]],Nurse[[#This Row],[NA TR Hours]],Nurse[[#This Row],[Med Aide/Tech Hours]])</f>
        <v>114.27173913043478</v>
      </c>
      <c r="T59" s="4">
        <v>114.27173913043478</v>
      </c>
      <c r="U59" s="4">
        <v>0</v>
      </c>
      <c r="V59" s="4">
        <v>0</v>
      </c>
      <c r="W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24.891304347826086</v>
      </c>
      <c r="X59" s="4">
        <v>5.8043478260869561</v>
      </c>
      <c r="Y59" s="4">
        <v>0</v>
      </c>
      <c r="Z59" s="4">
        <v>0</v>
      </c>
      <c r="AA59" s="4">
        <v>10.997282608695652</v>
      </c>
      <c r="AB59" s="4">
        <v>0</v>
      </c>
      <c r="AC59" s="4">
        <v>8.0896739130434785</v>
      </c>
      <c r="AD59" s="4">
        <v>0</v>
      </c>
      <c r="AE59" s="4">
        <v>0</v>
      </c>
      <c r="AF59" s="1">
        <v>365950</v>
      </c>
      <c r="AG59" s="1">
        <v>5</v>
      </c>
      <c r="AH59"/>
    </row>
    <row r="60" spans="1:34" x14ac:dyDescent="0.25">
      <c r="A60" t="s">
        <v>964</v>
      </c>
      <c r="B60" t="s">
        <v>483</v>
      </c>
      <c r="C60" t="s">
        <v>1183</v>
      </c>
      <c r="D60" t="s">
        <v>1011</v>
      </c>
      <c r="E60" s="4">
        <v>39.336956521739133</v>
      </c>
      <c r="F60" s="4">
        <f>Nurse[[#This Row],[Total Nurse Staff Hours]]/Nurse[[#This Row],[MDS Census]]</f>
        <v>3.0875683890577501</v>
      </c>
      <c r="G60" s="4">
        <f>Nurse[[#This Row],[Total Direct Care Staff Hours]]/Nurse[[#This Row],[MDS Census]]</f>
        <v>2.896264161370544</v>
      </c>
      <c r="H60" s="4">
        <f>Nurse[[#This Row],[Total RN Hours (w/ Admin, DON)]]/Nurse[[#This Row],[MDS Census]]</f>
        <v>0.38898038132080687</v>
      </c>
      <c r="I60" s="4">
        <f>Nurse[[#This Row],[RN Hours (excl. Admin, DON)]]/Nurse[[#This Row],[MDS Census]]</f>
        <v>0.19767615363360044</v>
      </c>
      <c r="J60" s="4">
        <f>SUM(Nurse[[#This Row],[RN Hours (excl. Admin, DON)]],Nurse[[#This Row],[RN Admin Hours]],Nurse[[#This Row],[RN DON Hours]],Nurse[[#This Row],[LPN Hours (excl. Admin)]],Nurse[[#This Row],[LPN Admin Hours]],Nurse[[#This Row],[CNA Hours]],Nurse[[#This Row],[NA TR Hours]],Nurse[[#This Row],[Med Aide/Tech Hours]])</f>
        <v>121.45554347826085</v>
      </c>
      <c r="K60" s="4">
        <f>SUM(Nurse[[#This Row],[RN Hours (excl. Admin, DON)]],Nurse[[#This Row],[LPN Hours (excl. Admin)]],Nurse[[#This Row],[CNA Hours]],Nurse[[#This Row],[NA TR Hours]],Nurse[[#This Row],[Med Aide/Tech Hours]])</f>
        <v>113.93021739130434</v>
      </c>
      <c r="L60" s="4">
        <f>SUM(Nurse[[#This Row],[RN Hours (excl. Admin, DON)]],Nurse[[#This Row],[RN Admin Hours]],Nurse[[#This Row],[RN DON Hours]])</f>
        <v>15.301304347826088</v>
      </c>
      <c r="M60" s="4">
        <v>7.7759782608695662</v>
      </c>
      <c r="N60" s="4">
        <v>1.5253260869565215</v>
      </c>
      <c r="O60" s="4">
        <v>6</v>
      </c>
      <c r="P60" s="4">
        <f>SUM(Nurse[[#This Row],[LPN Hours (excl. Admin)]],Nurse[[#This Row],[LPN Admin Hours]])</f>
        <v>24.191630434782606</v>
      </c>
      <c r="Q60" s="4">
        <v>24.191630434782606</v>
      </c>
      <c r="R60" s="4">
        <v>0</v>
      </c>
      <c r="S60" s="4">
        <f>SUM(Nurse[[#This Row],[CNA Hours]],Nurse[[#This Row],[NA TR Hours]],Nurse[[#This Row],[Med Aide/Tech Hours]])</f>
        <v>81.962608695652165</v>
      </c>
      <c r="T60" s="4">
        <v>76.607173913043468</v>
      </c>
      <c r="U60" s="4">
        <v>0</v>
      </c>
      <c r="V60" s="4">
        <v>5.3554347826086959</v>
      </c>
      <c r="W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0.86956521739130432</v>
      </c>
      <c r="X60" s="4">
        <v>0.34782608695652173</v>
      </c>
      <c r="Y60" s="4">
        <v>0</v>
      </c>
      <c r="Z60" s="4">
        <v>0.52173913043478259</v>
      </c>
      <c r="AA60" s="4">
        <v>0</v>
      </c>
      <c r="AB60" s="4">
        <v>0</v>
      </c>
      <c r="AC60" s="4">
        <v>0</v>
      </c>
      <c r="AD60" s="4">
        <v>0</v>
      </c>
      <c r="AE60" s="4">
        <v>0</v>
      </c>
      <c r="AF60" s="1">
        <v>365887</v>
      </c>
      <c r="AG60" s="1">
        <v>5</v>
      </c>
      <c r="AH60"/>
    </row>
    <row r="61" spans="1:34" x14ac:dyDescent="0.25">
      <c r="A61" t="s">
        <v>964</v>
      </c>
      <c r="B61" t="s">
        <v>879</v>
      </c>
      <c r="C61" t="s">
        <v>1100</v>
      </c>
      <c r="D61" t="s">
        <v>991</v>
      </c>
      <c r="E61" s="4">
        <v>76.413043478260875</v>
      </c>
      <c r="F61" s="4">
        <f>Nurse[[#This Row],[Total Nurse Staff Hours]]/Nurse[[#This Row],[MDS Census]]</f>
        <v>3.9800526315789462</v>
      </c>
      <c r="G61" s="4">
        <f>Nurse[[#This Row],[Total Direct Care Staff Hours]]/Nurse[[#This Row],[MDS Census]]</f>
        <v>3.9112048364153611</v>
      </c>
      <c r="H61" s="4">
        <f>Nurse[[#This Row],[Total RN Hours (w/ Admin, DON)]]/Nurse[[#This Row],[MDS Census]]</f>
        <v>0.58599999999999974</v>
      </c>
      <c r="I61" s="4">
        <f>Nurse[[#This Row],[RN Hours (excl. Admin, DON)]]/Nurse[[#This Row],[MDS Census]]</f>
        <v>0.51715220483641511</v>
      </c>
      <c r="J61" s="4">
        <f>SUM(Nurse[[#This Row],[RN Hours (excl. Admin, DON)]],Nurse[[#This Row],[RN Admin Hours]],Nurse[[#This Row],[RN DON Hours]],Nurse[[#This Row],[LPN Hours (excl. Admin)]],Nurse[[#This Row],[LPN Admin Hours]],Nurse[[#This Row],[CNA Hours]],Nurse[[#This Row],[NA TR Hours]],Nurse[[#This Row],[Med Aide/Tech Hours]])</f>
        <v>304.12793478260863</v>
      </c>
      <c r="K61" s="4">
        <f>SUM(Nurse[[#This Row],[RN Hours (excl. Admin, DON)]],Nurse[[#This Row],[LPN Hours (excl. Admin)]],Nurse[[#This Row],[CNA Hours]],Nurse[[#This Row],[NA TR Hours]],Nurse[[#This Row],[Med Aide/Tech Hours]])</f>
        <v>298.8670652173912</v>
      </c>
      <c r="L61" s="4">
        <f>SUM(Nurse[[#This Row],[RN Hours (excl. Admin, DON)]],Nurse[[#This Row],[RN Admin Hours]],Nurse[[#This Row],[RN DON Hours]])</f>
        <v>44.778043478260855</v>
      </c>
      <c r="M61" s="4">
        <v>39.517173913043464</v>
      </c>
      <c r="N61" s="4">
        <v>0</v>
      </c>
      <c r="O61" s="4">
        <v>5.2608695652173916</v>
      </c>
      <c r="P61" s="4">
        <f>SUM(Nurse[[#This Row],[LPN Hours (excl. Admin)]],Nurse[[#This Row],[LPN Admin Hours]])</f>
        <v>106.52999999999999</v>
      </c>
      <c r="Q61" s="4">
        <v>106.52999999999999</v>
      </c>
      <c r="R61" s="4">
        <v>0</v>
      </c>
      <c r="S61" s="4">
        <f>SUM(Nurse[[#This Row],[CNA Hours]],Nurse[[#This Row],[NA TR Hours]],Nurse[[#This Row],[Med Aide/Tech Hours]])</f>
        <v>152.81989130434778</v>
      </c>
      <c r="T61" s="4">
        <v>152.81989130434778</v>
      </c>
      <c r="U61" s="4">
        <v>0</v>
      </c>
      <c r="V61" s="4">
        <v>0</v>
      </c>
      <c r="W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36.378804347826083</v>
      </c>
      <c r="X61" s="4">
        <v>4.2983695652173921</v>
      </c>
      <c r="Y61" s="4">
        <v>0</v>
      </c>
      <c r="Z61" s="4">
        <v>0</v>
      </c>
      <c r="AA61" s="4">
        <v>8.9497826086956529</v>
      </c>
      <c r="AB61" s="4">
        <v>0</v>
      </c>
      <c r="AC61" s="4">
        <v>23.130652173913038</v>
      </c>
      <c r="AD61" s="4">
        <v>0</v>
      </c>
      <c r="AE61" s="4">
        <v>0</v>
      </c>
      <c r="AF61" s="1">
        <v>366437</v>
      </c>
      <c r="AG61" s="1">
        <v>5</v>
      </c>
      <c r="AH61"/>
    </row>
    <row r="62" spans="1:34" x14ac:dyDescent="0.25">
      <c r="A62" t="s">
        <v>964</v>
      </c>
      <c r="B62" t="s">
        <v>386</v>
      </c>
      <c r="C62" t="s">
        <v>1329</v>
      </c>
      <c r="D62" t="s">
        <v>1045</v>
      </c>
      <c r="E62" s="4">
        <v>103.14130434782609</v>
      </c>
      <c r="F62" s="4">
        <f>Nurse[[#This Row],[Total Nurse Staff Hours]]/Nurse[[#This Row],[MDS Census]]</f>
        <v>3.5601665085888925</v>
      </c>
      <c r="G62" s="4">
        <f>Nurse[[#This Row],[Total Direct Care Staff Hours]]/Nurse[[#This Row],[MDS Census]]</f>
        <v>3.1396532827484451</v>
      </c>
      <c r="H62" s="4">
        <f>Nurse[[#This Row],[Total RN Hours (w/ Admin, DON)]]/Nurse[[#This Row],[MDS Census]]</f>
        <v>0.37335335651807355</v>
      </c>
      <c r="I62" s="4">
        <f>Nurse[[#This Row],[RN Hours (excl. Admin, DON)]]/Nurse[[#This Row],[MDS Census]]</f>
        <v>0.10870481610285594</v>
      </c>
      <c r="J62" s="4">
        <f>SUM(Nurse[[#This Row],[RN Hours (excl. Admin, DON)]],Nurse[[#This Row],[RN Admin Hours]],Nurse[[#This Row],[RN DON Hours]],Nurse[[#This Row],[LPN Hours (excl. Admin)]],Nurse[[#This Row],[LPN Admin Hours]],Nurse[[#This Row],[CNA Hours]],Nurse[[#This Row],[NA TR Hours]],Nurse[[#This Row],[Med Aide/Tech Hours]])</f>
        <v>367.20021739130436</v>
      </c>
      <c r="K62" s="4">
        <f>SUM(Nurse[[#This Row],[RN Hours (excl. Admin, DON)]],Nurse[[#This Row],[LPN Hours (excl. Admin)]],Nurse[[#This Row],[CNA Hours]],Nurse[[#This Row],[NA TR Hours]],Nurse[[#This Row],[Med Aide/Tech Hours]])</f>
        <v>323.82793478260868</v>
      </c>
      <c r="L62" s="4">
        <f>SUM(Nurse[[#This Row],[RN Hours (excl. Admin, DON)]],Nurse[[#This Row],[RN Admin Hours]],Nurse[[#This Row],[RN DON Hours]])</f>
        <v>38.508152173913047</v>
      </c>
      <c r="M62" s="4">
        <v>11.211956521739131</v>
      </c>
      <c r="N62" s="4">
        <v>22.75</v>
      </c>
      <c r="O62" s="4">
        <v>4.5461956521739131</v>
      </c>
      <c r="P62" s="4">
        <f>SUM(Nurse[[#This Row],[LPN Hours (excl. Admin)]],Nurse[[#This Row],[LPN Admin Hours]])</f>
        <v>127.24619565217392</v>
      </c>
      <c r="Q62" s="4">
        <v>111.17010869565219</v>
      </c>
      <c r="R62" s="4">
        <v>16.076086956521738</v>
      </c>
      <c r="S62" s="4">
        <f>SUM(Nurse[[#This Row],[CNA Hours]],Nurse[[#This Row],[NA TR Hours]],Nurse[[#This Row],[Med Aide/Tech Hours]])</f>
        <v>201.44586956521735</v>
      </c>
      <c r="T62" s="4">
        <v>201.44586956521735</v>
      </c>
      <c r="U62" s="4">
        <v>0</v>
      </c>
      <c r="V62" s="4">
        <v>0</v>
      </c>
      <c r="W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92.678478260869554</v>
      </c>
      <c r="X62" s="4">
        <v>7.3369565217391311E-2</v>
      </c>
      <c r="Y62" s="4">
        <v>0</v>
      </c>
      <c r="Z62" s="4">
        <v>0</v>
      </c>
      <c r="AA62" s="4">
        <v>47.221739130434791</v>
      </c>
      <c r="AB62" s="4">
        <v>0</v>
      </c>
      <c r="AC62" s="4">
        <v>45.383369565217379</v>
      </c>
      <c r="AD62" s="4">
        <v>0</v>
      </c>
      <c r="AE62" s="4">
        <v>0</v>
      </c>
      <c r="AF62" s="1">
        <v>365741</v>
      </c>
      <c r="AG62" s="1">
        <v>5</v>
      </c>
      <c r="AH62"/>
    </row>
    <row r="63" spans="1:34" x14ac:dyDescent="0.25">
      <c r="A63" t="s">
        <v>964</v>
      </c>
      <c r="B63" t="s">
        <v>416</v>
      </c>
      <c r="C63" t="s">
        <v>1323</v>
      </c>
      <c r="D63" t="s">
        <v>1039</v>
      </c>
      <c r="E63" s="4">
        <v>105.41304347826087</v>
      </c>
      <c r="F63" s="4">
        <f>Nurse[[#This Row],[Total Nurse Staff Hours]]/Nurse[[#This Row],[MDS Census]]</f>
        <v>4.27753969890699</v>
      </c>
      <c r="G63" s="4">
        <f>Nurse[[#This Row],[Total Direct Care Staff Hours]]/Nurse[[#This Row],[MDS Census]]</f>
        <v>3.9679140028871931</v>
      </c>
      <c r="H63" s="4">
        <f>Nurse[[#This Row],[Total RN Hours (w/ Admin, DON)]]/Nurse[[#This Row],[MDS Census]]</f>
        <v>0.61274695813569802</v>
      </c>
      <c r="I63" s="4">
        <f>Nurse[[#This Row],[RN Hours (excl. Admin, DON)]]/Nurse[[#This Row],[MDS Census]]</f>
        <v>0.35055372241699317</v>
      </c>
      <c r="J63" s="4">
        <f>SUM(Nurse[[#This Row],[RN Hours (excl. Admin, DON)]],Nurse[[#This Row],[RN Admin Hours]],Nurse[[#This Row],[RN DON Hours]],Nurse[[#This Row],[LPN Hours (excl. Admin)]],Nurse[[#This Row],[LPN Admin Hours]],Nurse[[#This Row],[CNA Hours]],Nurse[[#This Row],[NA TR Hours]],Nurse[[#This Row],[Med Aide/Tech Hours]])</f>
        <v>450.90847826086951</v>
      </c>
      <c r="K63" s="4">
        <f>SUM(Nurse[[#This Row],[RN Hours (excl. Admin, DON)]],Nurse[[#This Row],[LPN Hours (excl. Admin)]],Nurse[[#This Row],[CNA Hours]],Nurse[[#This Row],[NA TR Hours]],Nurse[[#This Row],[Med Aide/Tech Hours]])</f>
        <v>418.26989130434782</v>
      </c>
      <c r="L63" s="4">
        <f>SUM(Nurse[[#This Row],[RN Hours (excl. Admin, DON)]],Nurse[[#This Row],[RN Admin Hours]],Nurse[[#This Row],[RN DON Hours]])</f>
        <v>64.591521739130428</v>
      </c>
      <c r="M63" s="4">
        <v>36.952934782608693</v>
      </c>
      <c r="N63" s="4">
        <v>23.073369565217391</v>
      </c>
      <c r="O63" s="4">
        <v>4.5652173913043477</v>
      </c>
      <c r="P63" s="4">
        <f>SUM(Nurse[[#This Row],[LPN Hours (excl. Admin)]],Nurse[[#This Row],[LPN Admin Hours]])</f>
        <v>134.1983695652174</v>
      </c>
      <c r="Q63" s="4">
        <v>129.1983695652174</v>
      </c>
      <c r="R63" s="4">
        <v>5</v>
      </c>
      <c r="S63" s="4">
        <f>SUM(Nurse[[#This Row],[CNA Hours]],Nurse[[#This Row],[NA TR Hours]],Nurse[[#This Row],[Med Aide/Tech Hours]])</f>
        <v>252.11858695652171</v>
      </c>
      <c r="T63" s="4">
        <v>252.11858695652171</v>
      </c>
      <c r="U63" s="4">
        <v>0</v>
      </c>
      <c r="V63" s="4">
        <v>0</v>
      </c>
      <c r="W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20.918913043478263</v>
      </c>
      <c r="X63" s="4">
        <v>0</v>
      </c>
      <c r="Y63" s="4">
        <v>0</v>
      </c>
      <c r="Z63" s="4">
        <v>0</v>
      </c>
      <c r="AA63" s="4">
        <v>6.3158695652173904</v>
      </c>
      <c r="AB63" s="4">
        <v>0</v>
      </c>
      <c r="AC63" s="4">
        <v>14.60304347826087</v>
      </c>
      <c r="AD63" s="4">
        <v>0</v>
      </c>
      <c r="AE63" s="4">
        <v>0</v>
      </c>
      <c r="AF63" s="1">
        <v>365783</v>
      </c>
      <c r="AG63" s="1">
        <v>5</v>
      </c>
      <c r="AH63"/>
    </row>
    <row r="64" spans="1:34" x14ac:dyDescent="0.25">
      <c r="A64" t="s">
        <v>964</v>
      </c>
      <c r="B64" t="s">
        <v>759</v>
      </c>
      <c r="C64" t="s">
        <v>1401</v>
      </c>
      <c r="D64" t="s">
        <v>982</v>
      </c>
      <c r="E64" s="4">
        <v>39.021739130434781</v>
      </c>
      <c r="F64" s="4">
        <f>Nurse[[#This Row],[Total Nurse Staff Hours]]/Nurse[[#This Row],[MDS Census]]</f>
        <v>3.0583481894150411</v>
      </c>
      <c r="G64" s="4">
        <f>Nurse[[#This Row],[Total Direct Care Staff Hours]]/Nurse[[#This Row],[MDS Census]]</f>
        <v>2.7970250696378827</v>
      </c>
      <c r="H64" s="4">
        <f>Nurse[[#This Row],[Total RN Hours (w/ Admin, DON)]]/Nurse[[#This Row],[MDS Census]]</f>
        <v>0.67938718662952646</v>
      </c>
      <c r="I64" s="4">
        <f>Nurse[[#This Row],[RN Hours (excl. Admin, DON)]]/Nurse[[#This Row],[MDS Census]]</f>
        <v>0.41866295264623954</v>
      </c>
      <c r="J64" s="4">
        <f>SUM(Nurse[[#This Row],[RN Hours (excl. Admin, DON)]],Nurse[[#This Row],[RN Admin Hours]],Nurse[[#This Row],[RN DON Hours]],Nurse[[#This Row],[LPN Hours (excl. Admin)]],Nurse[[#This Row],[LPN Admin Hours]],Nurse[[#This Row],[CNA Hours]],Nurse[[#This Row],[NA TR Hours]],Nurse[[#This Row],[Med Aide/Tech Hours]])</f>
        <v>119.34206521739128</v>
      </c>
      <c r="K64" s="4">
        <f>SUM(Nurse[[#This Row],[RN Hours (excl. Admin, DON)]],Nurse[[#This Row],[LPN Hours (excl. Admin)]],Nurse[[#This Row],[CNA Hours]],Nurse[[#This Row],[NA TR Hours]],Nurse[[#This Row],[Med Aide/Tech Hours]])</f>
        <v>109.14478260869564</v>
      </c>
      <c r="L64" s="4">
        <f>SUM(Nurse[[#This Row],[RN Hours (excl. Admin, DON)]],Nurse[[#This Row],[RN Admin Hours]],Nurse[[#This Row],[RN DON Hours]])</f>
        <v>26.510869565217391</v>
      </c>
      <c r="M64" s="4">
        <v>16.336956521739129</v>
      </c>
      <c r="N64" s="4">
        <v>5.6521739130434785</v>
      </c>
      <c r="O64" s="4">
        <v>4.5217391304347823</v>
      </c>
      <c r="P64" s="4">
        <f>SUM(Nurse[[#This Row],[LPN Hours (excl. Admin)]],Nurse[[#This Row],[LPN Admin Hours]])</f>
        <v>23.892934782608695</v>
      </c>
      <c r="Q64" s="4">
        <v>23.869565217391305</v>
      </c>
      <c r="R64" s="4">
        <v>2.3369565217391305E-2</v>
      </c>
      <c r="S64" s="4">
        <f>SUM(Nurse[[#This Row],[CNA Hours]],Nurse[[#This Row],[NA TR Hours]],Nurse[[#This Row],[Med Aide/Tech Hours]])</f>
        <v>68.938260869565198</v>
      </c>
      <c r="T64" s="4">
        <v>67.392065217391291</v>
      </c>
      <c r="U64" s="4">
        <v>1.5461956521739131</v>
      </c>
      <c r="V64" s="4">
        <v>0</v>
      </c>
      <c r="W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24.799673913043481</v>
      </c>
      <c r="X64" s="4">
        <v>0</v>
      </c>
      <c r="Y64" s="4">
        <v>0</v>
      </c>
      <c r="Z64" s="4">
        <v>0</v>
      </c>
      <c r="AA64" s="4">
        <v>0.25815217391304346</v>
      </c>
      <c r="AB64" s="4">
        <v>0</v>
      </c>
      <c r="AC64" s="4">
        <v>24.313260869565219</v>
      </c>
      <c r="AD64" s="4">
        <v>0.22826086956521738</v>
      </c>
      <c r="AE64" s="4">
        <v>0</v>
      </c>
      <c r="AF64" s="1">
        <v>366291</v>
      </c>
      <c r="AG64" s="1">
        <v>5</v>
      </c>
      <c r="AH64"/>
    </row>
    <row r="65" spans="1:34" x14ac:dyDescent="0.25">
      <c r="A65" t="s">
        <v>964</v>
      </c>
      <c r="B65" t="s">
        <v>735</v>
      </c>
      <c r="C65" t="s">
        <v>1125</v>
      </c>
      <c r="D65" t="s">
        <v>1060</v>
      </c>
      <c r="E65" s="4">
        <v>34.532608695652172</v>
      </c>
      <c r="F65" s="4">
        <f>Nurse[[#This Row],[Total Nurse Staff Hours]]/Nurse[[#This Row],[MDS Census]]</f>
        <v>1.5482184450739691</v>
      </c>
      <c r="G65" s="4">
        <f>Nurse[[#This Row],[Total Direct Care Staff Hours]]/Nurse[[#This Row],[MDS Census]]</f>
        <v>1.4953383695310041</v>
      </c>
      <c r="H65" s="4">
        <f>Nurse[[#This Row],[Total RN Hours (w/ Admin, DON)]]/Nurse[[#This Row],[MDS Census]]</f>
        <v>0.14401322001888575</v>
      </c>
      <c r="I65" s="4">
        <f>Nurse[[#This Row],[RN Hours (excl. Admin, DON)]]/Nurse[[#This Row],[MDS Census]]</f>
        <v>9.1133144475920691E-2</v>
      </c>
      <c r="J65" s="4">
        <f>SUM(Nurse[[#This Row],[RN Hours (excl. Admin, DON)]],Nurse[[#This Row],[RN Admin Hours]],Nurse[[#This Row],[RN DON Hours]],Nurse[[#This Row],[LPN Hours (excl. Admin)]],Nurse[[#This Row],[LPN Admin Hours]],Nurse[[#This Row],[CNA Hours]],Nurse[[#This Row],[NA TR Hours]],Nurse[[#This Row],[Med Aide/Tech Hours]])</f>
        <v>53.46402173913043</v>
      </c>
      <c r="K65" s="4">
        <f>SUM(Nurse[[#This Row],[RN Hours (excl. Admin, DON)]],Nurse[[#This Row],[LPN Hours (excl. Admin)]],Nurse[[#This Row],[CNA Hours]],Nurse[[#This Row],[NA TR Hours]],Nurse[[#This Row],[Med Aide/Tech Hours]])</f>
        <v>51.637934782608696</v>
      </c>
      <c r="L65" s="4">
        <f>SUM(Nurse[[#This Row],[RN Hours (excl. Admin, DON)]],Nurse[[#This Row],[RN Admin Hours]],Nurse[[#This Row],[RN DON Hours]])</f>
        <v>4.9731521739130438</v>
      </c>
      <c r="M65" s="4">
        <v>3.1470652173913045</v>
      </c>
      <c r="N65" s="4">
        <v>0</v>
      </c>
      <c r="O65" s="4">
        <v>1.826086956521739</v>
      </c>
      <c r="P65" s="4">
        <f>SUM(Nurse[[#This Row],[LPN Hours (excl. Admin)]],Nurse[[#This Row],[LPN Admin Hours]])</f>
        <v>15.786847826086955</v>
      </c>
      <c r="Q65" s="4">
        <v>15.786847826086955</v>
      </c>
      <c r="R65" s="4">
        <v>0</v>
      </c>
      <c r="S65" s="4">
        <f>SUM(Nurse[[#This Row],[CNA Hours]],Nurse[[#This Row],[NA TR Hours]],Nurse[[#This Row],[Med Aide/Tech Hours]])</f>
        <v>32.704021739130432</v>
      </c>
      <c r="T65" s="4">
        <v>32.704021739130432</v>
      </c>
      <c r="U65" s="4">
        <v>0</v>
      </c>
      <c r="V65" s="4">
        <v>0</v>
      </c>
      <c r="W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5" s="4">
        <v>0</v>
      </c>
      <c r="Y65" s="4">
        <v>0</v>
      </c>
      <c r="Z65" s="4">
        <v>0</v>
      </c>
      <c r="AA65" s="4">
        <v>0</v>
      </c>
      <c r="AB65" s="4">
        <v>0</v>
      </c>
      <c r="AC65" s="4">
        <v>0</v>
      </c>
      <c r="AD65" s="4">
        <v>0</v>
      </c>
      <c r="AE65" s="4">
        <v>0</v>
      </c>
      <c r="AF65" s="1">
        <v>366261</v>
      </c>
      <c r="AG65" s="1">
        <v>5</v>
      </c>
      <c r="AH65"/>
    </row>
    <row r="66" spans="1:34" x14ac:dyDescent="0.25">
      <c r="A66" t="s">
        <v>964</v>
      </c>
      <c r="B66" t="s">
        <v>745</v>
      </c>
      <c r="C66" t="s">
        <v>1181</v>
      </c>
      <c r="D66" t="s">
        <v>1065</v>
      </c>
      <c r="E66" s="4">
        <v>35.152173913043477</v>
      </c>
      <c r="F66" s="4">
        <f>Nurse[[#This Row],[Total Nurse Staff Hours]]/Nurse[[#This Row],[MDS Census]]</f>
        <v>1.8272325293753864</v>
      </c>
      <c r="G66" s="4">
        <f>Nurse[[#This Row],[Total Direct Care Staff Hours]]/Nurse[[#This Row],[MDS Census]]</f>
        <v>1.7802319109461968</v>
      </c>
      <c r="H66" s="4">
        <f>Nurse[[#This Row],[Total RN Hours (w/ Admin, DON)]]/Nurse[[#This Row],[MDS Census]]</f>
        <v>0.50604514533085965</v>
      </c>
      <c r="I66" s="4">
        <f>Nurse[[#This Row],[RN Hours (excl. Admin, DON)]]/Nurse[[#This Row],[MDS Census]]</f>
        <v>0.45904452690166986</v>
      </c>
      <c r="J66" s="4">
        <f>SUM(Nurse[[#This Row],[RN Hours (excl. Admin, DON)]],Nurse[[#This Row],[RN Admin Hours]],Nurse[[#This Row],[RN DON Hours]],Nurse[[#This Row],[LPN Hours (excl. Admin)]],Nurse[[#This Row],[LPN Admin Hours]],Nurse[[#This Row],[CNA Hours]],Nurse[[#This Row],[NA TR Hours]],Nurse[[#This Row],[Med Aide/Tech Hours]])</f>
        <v>64.231195652173909</v>
      </c>
      <c r="K66" s="4">
        <f>SUM(Nurse[[#This Row],[RN Hours (excl. Admin, DON)]],Nurse[[#This Row],[LPN Hours (excl. Admin)]],Nurse[[#This Row],[CNA Hours]],Nurse[[#This Row],[NA TR Hours]],Nurse[[#This Row],[Med Aide/Tech Hours]])</f>
        <v>62.57902173913044</v>
      </c>
      <c r="L66" s="4">
        <f>SUM(Nurse[[#This Row],[RN Hours (excl. Admin, DON)]],Nurse[[#This Row],[RN Admin Hours]],Nurse[[#This Row],[RN DON Hours]])</f>
        <v>17.78858695652174</v>
      </c>
      <c r="M66" s="4">
        <v>16.136413043478264</v>
      </c>
      <c r="N66" s="4">
        <v>0</v>
      </c>
      <c r="O66" s="4">
        <v>1.6521739130434783</v>
      </c>
      <c r="P66" s="4">
        <f>SUM(Nurse[[#This Row],[LPN Hours (excl. Admin)]],Nurse[[#This Row],[LPN Admin Hours]])</f>
        <v>11.110326086956521</v>
      </c>
      <c r="Q66" s="4">
        <v>11.110326086956521</v>
      </c>
      <c r="R66" s="4">
        <v>0</v>
      </c>
      <c r="S66" s="4">
        <f>SUM(Nurse[[#This Row],[CNA Hours]],Nurse[[#This Row],[NA TR Hours]],Nurse[[#This Row],[Med Aide/Tech Hours]])</f>
        <v>35.332282608695657</v>
      </c>
      <c r="T66" s="4">
        <v>35.332282608695657</v>
      </c>
      <c r="U66" s="4">
        <v>0</v>
      </c>
      <c r="V66" s="4">
        <v>0</v>
      </c>
      <c r="W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6" s="4">
        <v>0</v>
      </c>
      <c r="Y66" s="4">
        <v>0</v>
      </c>
      <c r="Z66" s="4">
        <v>0</v>
      </c>
      <c r="AA66" s="4">
        <v>0</v>
      </c>
      <c r="AB66" s="4">
        <v>0</v>
      </c>
      <c r="AC66" s="4">
        <v>0</v>
      </c>
      <c r="AD66" s="4">
        <v>0</v>
      </c>
      <c r="AE66" s="4">
        <v>0</v>
      </c>
      <c r="AF66" s="1">
        <v>366273</v>
      </c>
      <c r="AG66" s="1">
        <v>5</v>
      </c>
      <c r="AH66"/>
    </row>
    <row r="67" spans="1:34" x14ac:dyDescent="0.25">
      <c r="A67" t="s">
        <v>964</v>
      </c>
      <c r="B67" t="s">
        <v>651</v>
      </c>
      <c r="C67" t="s">
        <v>1213</v>
      </c>
      <c r="D67" t="s">
        <v>1008</v>
      </c>
      <c r="E67" s="4">
        <v>70.163043478260875</v>
      </c>
      <c r="F67" s="4">
        <f>Nurse[[#This Row],[Total Nurse Staff Hours]]/Nurse[[#This Row],[MDS Census]]</f>
        <v>1.3615491866769944</v>
      </c>
      <c r="G67" s="4">
        <f>Nurse[[#This Row],[Total Direct Care Staff Hours]]/Nurse[[#This Row],[MDS Census]]</f>
        <v>1.2190240123934932</v>
      </c>
      <c r="H67" s="4">
        <f>Nurse[[#This Row],[Total RN Hours (w/ Admin, DON)]]/Nurse[[#This Row],[MDS Census]]</f>
        <v>0.50951200619674675</v>
      </c>
      <c r="I67" s="4">
        <f>Nurse[[#This Row],[RN Hours (excl. Admin, DON)]]/Nurse[[#This Row],[MDS Census]]</f>
        <v>0.3669868319132456</v>
      </c>
      <c r="J67" s="4">
        <f>SUM(Nurse[[#This Row],[RN Hours (excl. Admin, DON)]],Nurse[[#This Row],[RN Admin Hours]],Nurse[[#This Row],[RN DON Hours]],Nurse[[#This Row],[LPN Hours (excl. Admin)]],Nurse[[#This Row],[LPN Admin Hours]],Nurse[[#This Row],[CNA Hours]],Nurse[[#This Row],[NA TR Hours]],Nurse[[#This Row],[Med Aide/Tech Hours]])</f>
        <v>95.530434782608694</v>
      </c>
      <c r="K67" s="4">
        <f>SUM(Nurse[[#This Row],[RN Hours (excl. Admin, DON)]],Nurse[[#This Row],[LPN Hours (excl. Admin)]],Nurse[[#This Row],[CNA Hours]],Nurse[[#This Row],[NA TR Hours]],Nurse[[#This Row],[Med Aide/Tech Hours]])</f>
        <v>85.530434782608694</v>
      </c>
      <c r="L67" s="4">
        <f>SUM(Nurse[[#This Row],[RN Hours (excl. Admin, DON)]],Nurse[[#This Row],[RN Admin Hours]],Nurse[[#This Row],[RN DON Hours]])</f>
        <v>35.748913043478268</v>
      </c>
      <c r="M67" s="4">
        <v>25.748913043478268</v>
      </c>
      <c r="N67" s="4">
        <v>10</v>
      </c>
      <c r="O67" s="4">
        <v>0</v>
      </c>
      <c r="P67" s="4">
        <f>SUM(Nurse[[#This Row],[LPN Hours (excl. Admin)]],Nurse[[#This Row],[LPN Admin Hours]])</f>
        <v>59.781521739130433</v>
      </c>
      <c r="Q67" s="4">
        <v>59.781521739130433</v>
      </c>
      <c r="R67" s="4">
        <v>0</v>
      </c>
      <c r="S67" s="4">
        <f>SUM(Nurse[[#This Row],[CNA Hours]],Nurse[[#This Row],[NA TR Hours]],Nurse[[#This Row],[Med Aide/Tech Hours]])</f>
        <v>0</v>
      </c>
      <c r="T67" s="4">
        <v>0</v>
      </c>
      <c r="U67" s="4">
        <v>0</v>
      </c>
      <c r="V67" s="4">
        <v>0</v>
      </c>
      <c r="W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7" s="4">
        <v>0</v>
      </c>
      <c r="Y67" s="4">
        <v>0</v>
      </c>
      <c r="Z67" s="4">
        <v>0</v>
      </c>
      <c r="AA67" s="4">
        <v>0</v>
      </c>
      <c r="AB67" s="4">
        <v>0</v>
      </c>
      <c r="AC67" s="4">
        <v>0</v>
      </c>
      <c r="AD67" s="4">
        <v>0</v>
      </c>
      <c r="AE67" s="4">
        <v>0</v>
      </c>
      <c r="AF67" s="1">
        <v>366150</v>
      </c>
      <c r="AG67" s="1">
        <v>5</v>
      </c>
      <c r="AH67"/>
    </row>
    <row r="68" spans="1:34" x14ac:dyDescent="0.25">
      <c r="A68" t="s">
        <v>964</v>
      </c>
      <c r="B68" t="s">
        <v>385</v>
      </c>
      <c r="C68" t="s">
        <v>1169</v>
      </c>
      <c r="D68" t="s">
        <v>1038</v>
      </c>
      <c r="E68" s="4">
        <v>56.695652173913047</v>
      </c>
      <c r="F68" s="4">
        <f>Nurse[[#This Row],[Total Nurse Staff Hours]]/Nurse[[#This Row],[MDS Census]]</f>
        <v>2.4913842024539874</v>
      </c>
      <c r="G68" s="4">
        <f>Nurse[[#This Row],[Total Direct Care Staff Hours]]/Nurse[[#This Row],[MDS Census]]</f>
        <v>2.2999233128834349</v>
      </c>
      <c r="H68" s="4">
        <f>Nurse[[#This Row],[Total RN Hours (w/ Admin, DON)]]/Nurse[[#This Row],[MDS Census]]</f>
        <v>0.61712615030674844</v>
      </c>
      <c r="I68" s="4">
        <f>Nurse[[#This Row],[RN Hours (excl. Admin, DON)]]/Nurse[[#This Row],[MDS Census]]</f>
        <v>0.51589915644171769</v>
      </c>
      <c r="J68" s="4">
        <f>SUM(Nurse[[#This Row],[RN Hours (excl. Admin, DON)]],Nurse[[#This Row],[RN Admin Hours]],Nurse[[#This Row],[RN DON Hours]],Nurse[[#This Row],[LPN Hours (excl. Admin)]],Nurse[[#This Row],[LPN Admin Hours]],Nurse[[#This Row],[CNA Hours]],Nurse[[#This Row],[NA TR Hours]],Nurse[[#This Row],[Med Aide/Tech Hours]])</f>
        <v>141.25065217391304</v>
      </c>
      <c r="K68" s="4">
        <f>SUM(Nurse[[#This Row],[RN Hours (excl. Admin, DON)]],Nurse[[#This Row],[LPN Hours (excl. Admin)]],Nurse[[#This Row],[CNA Hours]],Nurse[[#This Row],[NA TR Hours]],Nurse[[#This Row],[Med Aide/Tech Hours]])</f>
        <v>130.39565217391302</v>
      </c>
      <c r="L68" s="4">
        <f>SUM(Nurse[[#This Row],[RN Hours (excl. Admin, DON)]],Nurse[[#This Row],[RN Admin Hours]],Nurse[[#This Row],[RN DON Hours]])</f>
        <v>34.98836956521739</v>
      </c>
      <c r="M68" s="4">
        <v>29.249239130434781</v>
      </c>
      <c r="N68" s="4">
        <v>0</v>
      </c>
      <c r="O68" s="4">
        <v>5.7391304347826084</v>
      </c>
      <c r="P68" s="4">
        <f>SUM(Nurse[[#This Row],[LPN Hours (excl. Admin)]],Nurse[[#This Row],[LPN Admin Hours]])</f>
        <v>42.520326086956501</v>
      </c>
      <c r="Q68" s="4">
        <v>37.404456521739114</v>
      </c>
      <c r="R68" s="4">
        <v>5.1158695652173911</v>
      </c>
      <c r="S68" s="4">
        <f>SUM(Nurse[[#This Row],[CNA Hours]],Nurse[[#This Row],[NA TR Hours]],Nurse[[#This Row],[Med Aide/Tech Hours]])</f>
        <v>63.741956521739134</v>
      </c>
      <c r="T68" s="4">
        <v>63.741956521739134</v>
      </c>
      <c r="U68" s="4">
        <v>0</v>
      </c>
      <c r="V68" s="4">
        <v>0</v>
      </c>
      <c r="W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8" s="4">
        <v>0</v>
      </c>
      <c r="Y68" s="4">
        <v>0</v>
      </c>
      <c r="Z68" s="4">
        <v>0</v>
      </c>
      <c r="AA68" s="4">
        <v>0</v>
      </c>
      <c r="AB68" s="4">
        <v>0</v>
      </c>
      <c r="AC68" s="4">
        <v>0</v>
      </c>
      <c r="AD68" s="4">
        <v>0</v>
      </c>
      <c r="AE68" s="4">
        <v>0</v>
      </c>
      <c r="AF68" s="1">
        <v>365740</v>
      </c>
      <c r="AG68" s="1">
        <v>5</v>
      </c>
      <c r="AH68"/>
    </row>
    <row r="69" spans="1:34" x14ac:dyDescent="0.25">
      <c r="A69" t="s">
        <v>964</v>
      </c>
      <c r="B69" t="s">
        <v>391</v>
      </c>
      <c r="C69" t="s">
        <v>1185</v>
      </c>
      <c r="D69" t="s">
        <v>1026</v>
      </c>
      <c r="E69" s="4">
        <v>74.673913043478265</v>
      </c>
      <c r="F69" s="4">
        <f>Nurse[[#This Row],[Total Nurse Staff Hours]]/Nurse[[#This Row],[MDS Census]]</f>
        <v>2.950407569141194</v>
      </c>
      <c r="G69" s="4">
        <f>Nurse[[#This Row],[Total Direct Care Staff Hours]]/Nurse[[#This Row],[MDS Census]]</f>
        <v>2.7730058224163026</v>
      </c>
      <c r="H69" s="4">
        <f>Nurse[[#This Row],[Total RN Hours (w/ Admin, DON)]]/Nurse[[#This Row],[MDS Census]]</f>
        <v>0.43035516739446872</v>
      </c>
      <c r="I69" s="4">
        <f>Nurse[[#This Row],[RN Hours (excl. Admin, DON)]]/Nurse[[#This Row],[MDS Census]]</f>
        <v>0.29993304221251821</v>
      </c>
      <c r="J69" s="4">
        <f>SUM(Nurse[[#This Row],[RN Hours (excl. Admin, DON)]],Nurse[[#This Row],[RN Admin Hours]],Nurse[[#This Row],[RN DON Hours]],Nurse[[#This Row],[LPN Hours (excl. Admin)]],Nurse[[#This Row],[LPN Admin Hours]],Nurse[[#This Row],[CNA Hours]],Nurse[[#This Row],[NA TR Hours]],Nurse[[#This Row],[Med Aide/Tech Hours]])</f>
        <v>220.3184782608696</v>
      </c>
      <c r="K69" s="4">
        <f>SUM(Nurse[[#This Row],[RN Hours (excl. Admin, DON)]],Nurse[[#This Row],[LPN Hours (excl. Admin)]],Nurse[[#This Row],[CNA Hours]],Nurse[[#This Row],[NA TR Hours]],Nurse[[#This Row],[Med Aide/Tech Hours]])</f>
        <v>207.07119565217391</v>
      </c>
      <c r="L69" s="4">
        <f>SUM(Nurse[[#This Row],[RN Hours (excl. Admin, DON)]],Nurse[[#This Row],[RN Admin Hours]],Nurse[[#This Row],[RN DON Hours]])</f>
        <v>32.136304347826091</v>
      </c>
      <c r="M69" s="4">
        <v>22.397173913043481</v>
      </c>
      <c r="N69" s="4">
        <v>5.2173913043478262</v>
      </c>
      <c r="O69" s="4">
        <v>4.5217391304347823</v>
      </c>
      <c r="P69" s="4">
        <f>SUM(Nurse[[#This Row],[LPN Hours (excl. Admin)]],Nurse[[#This Row],[LPN Admin Hours]])</f>
        <v>53.815326086956524</v>
      </c>
      <c r="Q69" s="4">
        <v>50.307173913043478</v>
      </c>
      <c r="R69" s="4">
        <v>3.5081521739130435</v>
      </c>
      <c r="S69" s="4">
        <f>SUM(Nurse[[#This Row],[CNA Hours]],Nurse[[#This Row],[NA TR Hours]],Nurse[[#This Row],[Med Aide/Tech Hours]])</f>
        <v>134.36684782608697</v>
      </c>
      <c r="T69" s="4">
        <v>134.36684782608697</v>
      </c>
      <c r="U69" s="4">
        <v>0</v>
      </c>
      <c r="V69" s="4">
        <v>0</v>
      </c>
      <c r="W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9" s="4">
        <v>0</v>
      </c>
      <c r="Y69" s="4">
        <v>0</v>
      </c>
      <c r="Z69" s="4">
        <v>0</v>
      </c>
      <c r="AA69" s="4">
        <v>0</v>
      </c>
      <c r="AB69" s="4">
        <v>0</v>
      </c>
      <c r="AC69" s="4">
        <v>0</v>
      </c>
      <c r="AD69" s="4">
        <v>0</v>
      </c>
      <c r="AE69" s="4">
        <v>0</v>
      </c>
      <c r="AF69" s="1">
        <v>365747</v>
      </c>
      <c r="AG69" s="1">
        <v>5</v>
      </c>
      <c r="AH69"/>
    </row>
    <row r="70" spans="1:34" x14ac:dyDescent="0.25">
      <c r="A70" t="s">
        <v>964</v>
      </c>
      <c r="B70" t="s">
        <v>838</v>
      </c>
      <c r="C70" t="s">
        <v>1126</v>
      </c>
      <c r="D70" t="s">
        <v>1017</v>
      </c>
      <c r="E70" s="4">
        <v>65.423913043478265</v>
      </c>
      <c r="F70" s="4">
        <f>Nurse[[#This Row],[Total Nurse Staff Hours]]/Nurse[[#This Row],[MDS Census]]</f>
        <v>3.093789666057484</v>
      </c>
      <c r="G70" s="4">
        <f>Nurse[[#This Row],[Total Direct Care Staff Hours]]/Nurse[[#This Row],[MDS Census]]</f>
        <v>2.7441884033892672</v>
      </c>
      <c r="H70" s="4">
        <f>Nurse[[#This Row],[Total RN Hours (w/ Admin, DON)]]/Nurse[[#This Row],[MDS Census]]</f>
        <v>0.55612892507060974</v>
      </c>
      <c r="I70" s="4">
        <f>Nurse[[#This Row],[RN Hours (excl. Admin, DON)]]/Nurse[[#This Row],[MDS Census]]</f>
        <v>0.31763415849808935</v>
      </c>
      <c r="J70" s="4">
        <f>SUM(Nurse[[#This Row],[RN Hours (excl. Admin, DON)]],Nurse[[#This Row],[RN Admin Hours]],Nurse[[#This Row],[RN DON Hours]],Nurse[[#This Row],[LPN Hours (excl. Admin)]],Nurse[[#This Row],[LPN Admin Hours]],Nurse[[#This Row],[CNA Hours]],Nurse[[#This Row],[NA TR Hours]],Nurse[[#This Row],[Med Aide/Tech Hours]])</f>
        <v>202.4078260869565</v>
      </c>
      <c r="K70" s="4">
        <f>SUM(Nurse[[#This Row],[RN Hours (excl. Admin, DON)]],Nurse[[#This Row],[LPN Hours (excl. Admin)]],Nurse[[#This Row],[CNA Hours]],Nurse[[#This Row],[NA TR Hours]],Nurse[[#This Row],[Med Aide/Tech Hours]])</f>
        <v>179.53554347826088</v>
      </c>
      <c r="L70" s="4">
        <f>SUM(Nurse[[#This Row],[RN Hours (excl. Admin, DON)]],Nurse[[#This Row],[RN Admin Hours]],Nurse[[#This Row],[RN DON Hours]])</f>
        <v>36.384130434782612</v>
      </c>
      <c r="M70" s="4">
        <v>20.78086956521739</v>
      </c>
      <c r="N70" s="4">
        <v>9.5271739130434785</v>
      </c>
      <c r="O70" s="4">
        <v>6.0760869565217392</v>
      </c>
      <c r="P70" s="4">
        <f>SUM(Nurse[[#This Row],[LPN Hours (excl. Admin)]],Nurse[[#This Row],[LPN Admin Hours]])</f>
        <v>65.75</v>
      </c>
      <c r="Q70" s="4">
        <v>58.480978260869563</v>
      </c>
      <c r="R70" s="4">
        <v>7.2690217391304346</v>
      </c>
      <c r="S70" s="4">
        <f>SUM(Nurse[[#This Row],[CNA Hours]],Nurse[[#This Row],[NA TR Hours]],Nurse[[#This Row],[Med Aide/Tech Hours]])</f>
        <v>100.27369565217391</v>
      </c>
      <c r="T70" s="4">
        <v>100.27369565217391</v>
      </c>
      <c r="U70" s="4">
        <v>0</v>
      </c>
      <c r="V70" s="4">
        <v>0</v>
      </c>
      <c r="W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22.801630434782609</v>
      </c>
      <c r="X70" s="4">
        <v>1.8233695652173914</v>
      </c>
      <c r="Y70" s="4">
        <v>0</v>
      </c>
      <c r="Z70" s="4">
        <v>0</v>
      </c>
      <c r="AA70" s="4">
        <v>4.4048913043478262</v>
      </c>
      <c r="AB70" s="4">
        <v>0.76902173913043481</v>
      </c>
      <c r="AC70" s="4">
        <v>15.804347826086957</v>
      </c>
      <c r="AD70" s="4">
        <v>0</v>
      </c>
      <c r="AE70" s="4">
        <v>0</v>
      </c>
      <c r="AF70" s="1">
        <v>366391</v>
      </c>
      <c r="AG70" s="1">
        <v>5</v>
      </c>
      <c r="AH70"/>
    </row>
    <row r="71" spans="1:34" x14ac:dyDescent="0.25">
      <c r="A71" t="s">
        <v>964</v>
      </c>
      <c r="B71" t="s">
        <v>852</v>
      </c>
      <c r="C71" t="s">
        <v>1213</v>
      </c>
      <c r="D71" t="s">
        <v>1056</v>
      </c>
      <c r="E71" s="4">
        <v>23.684782608695652</v>
      </c>
      <c r="F71" s="4">
        <f>Nurse[[#This Row],[Total Nurse Staff Hours]]/Nurse[[#This Row],[MDS Census]]</f>
        <v>5.29903166590179</v>
      </c>
      <c r="G71" s="4">
        <f>Nurse[[#This Row],[Total Direct Care Staff Hours]]/Nurse[[#This Row],[MDS Census]]</f>
        <v>5.0509821018815968</v>
      </c>
      <c r="H71" s="4">
        <f>Nurse[[#This Row],[Total RN Hours (w/ Admin, DON)]]/Nurse[[#This Row],[MDS Census]]</f>
        <v>1.0580266177145481</v>
      </c>
      <c r="I71" s="4">
        <f>Nurse[[#This Row],[RN Hours (excl. Admin, DON)]]/Nurse[[#This Row],[MDS Census]]</f>
        <v>0.80997705369435535</v>
      </c>
      <c r="J71" s="4">
        <f>SUM(Nurse[[#This Row],[RN Hours (excl. Admin, DON)]],Nurse[[#This Row],[RN Admin Hours]],Nurse[[#This Row],[RN DON Hours]],Nurse[[#This Row],[LPN Hours (excl. Admin)]],Nurse[[#This Row],[LPN Admin Hours]],Nurse[[#This Row],[CNA Hours]],Nurse[[#This Row],[NA TR Hours]],Nurse[[#This Row],[Med Aide/Tech Hours]])</f>
        <v>125.50641304347826</v>
      </c>
      <c r="K71" s="4">
        <f>SUM(Nurse[[#This Row],[RN Hours (excl. Admin, DON)]],Nurse[[#This Row],[LPN Hours (excl. Admin)]],Nurse[[#This Row],[CNA Hours]],Nurse[[#This Row],[NA TR Hours]],Nurse[[#This Row],[Med Aide/Tech Hours]])</f>
        <v>119.63141304347826</v>
      </c>
      <c r="L71" s="4">
        <f>SUM(Nurse[[#This Row],[RN Hours (excl. Admin, DON)]],Nurse[[#This Row],[RN Admin Hours]],Nurse[[#This Row],[RN DON Hours]])</f>
        <v>25.059130434782613</v>
      </c>
      <c r="M71" s="4">
        <v>19.184130434782613</v>
      </c>
      <c r="N71" s="4">
        <v>0</v>
      </c>
      <c r="O71" s="4">
        <v>5.875</v>
      </c>
      <c r="P71" s="4">
        <f>SUM(Nurse[[#This Row],[LPN Hours (excl. Admin)]],Nurse[[#This Row],[LPN Admin Hours]])</f>
        <v>43.853152173913053</v>
      </c>
      <c r="Q71" s="4">
        <v>43.853152173913053</v>
      </c>
      <c r="R71" s="4">
        <v>0</v>
      </c>
      <c r="S71" s="4">
        <f>SUM(Nurse[[#This Row],[CNA Hours]],Nurse[[#This Row],[NA TR Hours]],Nurse[[#This Row],[Med Aide/Tech Hours]])</f>
        <v>56.594130434782606</v>
      </c>
      <c r="T71" s="4">
        <v>56.594130434782606</v>
      </c>
      <c r="U71" s="4">
        <v>0</v>
      </c>
      <c r="V71" s="4">
        <v>0</v>
      </c>
      <c r="W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0.62608695652173907</v>
      </c>
      <c r="X71" s="4">
        <v>0.2608695652173913</v>
      </c>
      <c r="Y71" s="4">
        <v>0</v>
      </c>
      <c r="Z71" s="4">
        <v>0</v>
      </c>
      <c r="AA71" s="4">
        <v>0</v>
      </c>
      <c r="AB71" s="4">
        <v>0</v>
      </c>
      <c r="AC71" s="4">
        <v>0.36521739130434783</v>
      </c>
      <c r="AD71" s="4">
        <v>0</v>
      </c>
      <c r="AE71" s="4">
        <v>0</v>
      </c>
      <c r="AF71" s="1">
        <v>366408</v>
      </c>
      <c r="AG71" s="1">
        <v>5</v>
      </c>
      <c r="AH71"/>
    </row>
    <row r="72" spans="1:34" x14ac:dyDescent="0.25">
      <c r="A72" t="s">
        <v>964</v>
      </c>
      <c r="B72" t="s">
        <v>700</v>
      </c>
      <c r="C72" t="s">
        <v>1081</v>
      </c>
      <c r="D72" t="s">
        <v>1064</v>
      </c>
      <c r="E72" s="4">
        <v>38.282608695652172</v>
      </c>
      <c r="F72" s="4">
        <f>Nurse[[#This Row],[Total Nurse Staff Hours]]/Nurse[[#This Row],[MDS Census]]</f>
        <v>3.3188188529244749</v>
      </c>
      <c r="G72" s="4">
        <f>Nurse[[#This Row],[Total Direct Care Staff Hours]]/Nurse[[#This Row],[MDS Census]]</f>
        <v>2.8882396365701313</v>
      </c>
      <c r="H72" s="4">
        <f>Nurse[[#This Row],[Total RN Hours (w/ Admin, DON)]]/Nurse[[#This Row],[MDS Census]]</f>
        <v>0.42951448040885859</v>
      </c>
      <c r="I72" s="4">
        <f>Nurse[[#This Row],[RN Hours (excl. Admin, DON)]]/Nurse[[#This Row],[MDS Census]]</f>
        <v>0.28428449744463374</v>
      </c>
      <c r="J72" s="4">
        <f>SUM(Nurse[[#This Row],[RN Hours (excl. Admin, DON)]],Nurse[[#This Row],[RN Admin Hours]],Nurse[[#This Row],[RN DON Hours]],Nurse[[#This Row],[LPN Hours (excl. Admin)]],Nurse[[#This Row],[LPN Admin Hours]],Nurse[[#This Row],[CNA Hours]],Nurse[[#This Row],[NA TR Hours]],Nurse[[#This Row],[Med Aide/Tech Hours]])</f>
        <v>127.05304347826088</v>
      </c>
      <c r="K72" s="4">
        <f>SUM(Nurse[[#This Row],[RN Hours (excl. Admin, DON)]],Nurse[[#This Row],[LPN Hours (excl. Admin)]],Nurse[[#This Row],[CNA Hours]],Nurse[[#This Row],[NA TR Hours]],Nurse[[#This Row],[Med Aide/Tech Hours]])</f>
        <v>110.56934782608697</v>
      </c>
      <c r="L72" s="4">
        <f>SUM(Nurse[[#This Row],[RN Hours (excl. Admin, DON)]],Nurse[[#This Row],[RN Admin Hours]],Nurse[[#This Row],[RN DON Hours]])</f>
        <v>16.442934782608695</v>
      </c>
      <c r="M72" s="4">
        <v>10.883152173913043</v>
      </c>
      <c r="N72" s="4">
        <v>1.3858695652173914</v>
      </c>
      <c r="O72" s="4">
        <v>4.1739130434782608</v>
      </c>
      <c r="P72" s="4">
        <f>SUM(Nurse[[#This Row],[LPN Hours (excl. Admin)]],Nurse[[#This Row],[LPN Admin Hours]])</f>
        <v>49.354456521739138</v>
      </c>
      <c r="Q72" s="4">
        <v>38.430543478260873</v>
      </c>
      <c r="R72" s="4">
        <v>10.923913043478262</v>
      </c>
      <c r="S72" s="4">
        <f>SUM(Nurse[[#This Row],[CNA Hours]],Nurse[[#This Row],[NA TR Hours]],Nurse[[#This Row],[Med Aide/Tech Hours]])</f>
        <v>61.255652173913042</v>
      </c>
      <c r="T72" s="4">
        <v>56.184999999999995</v>
      </c>
      <c r="U72" s="4">
        <v>5.0706521739130439</v>
      </c>
      <c r="V72" s="4">
        <v>0</v>
      </c>
      <c r="W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0.17391304347826086</v>
      </c>
      <c r="X72" s="4">
        <v>0</v>
      </c>
      <c r="Y72" s="4">
        <v>0</v>
      </c>
      <c r="Z72" s="4">
        <v>0</v>
      </c>
      <c r="AA72" s="4">
        <v>0</v>
      </c>
      <c r="AB72" s="4">
        <v>0.17391304347826086</v>
      </c>
      <c r="AC72" s="4">
        <v>0</v>
      </c>
      <c r="AD72" s="4">
        <v>0</v>
      </c>
      <c r="AE72" s="4">
        <v>0</v>
      </c>
      <c r="AF72" s="1">
        <v>366218</v>
      </c>
      <c r="AG72" s="1">
        <v>5</v>
      </c>
      <c r="AH72"/>
    </row>
    <row r="73" spans="1:34" x14ac:dyDescent="0.25">
      <c r="A73" t="s">
        <v>964</v>
      </c>
      <c r="B73" t="s">
        <v>596</v>
      </c>
      <c r="C73" t="s">
        <v>1126</v>
      </c>
      <c r="D73" t="s">
        <v>1017</v>
      </c>
      <c r="E73" s="4">
        <v>31.663043478260871</v>
      </c>
      <c r="F73" s="4">
        <f>Nurse[[#This Row],[Total Nurse Staff Hours]]/Nurse[[#This Row],[MDS Census]]</f>
        <v>6.3552214212152416</v>
      </c>
      <c r="G73" s="4">
        <f>Nurse[[#This Row],[Total Direct Care Staff Hours]]/Nurse[[#This Row],[MDS Census]]</f>
        <v>5.6846069344318559</v>
      </c>
      <c r="H73" s="4">
        <f>Nurse[[#This Row],[Total RN Hours (w/ Admin, DON)]]/Nurse[[#This Row],[MDS Census]]</f>
        <v>3.03161002403021</v>
      </c>
      <c r="I73" s="4">
        <f>Nurse[[#This Row],[RN Hours (excl. Admin, DON)]]/Nurse[[#This Row],[MDS Census]]</f>
        <v>2.3609955372468248</v>
      </c>
      <c r="J73" s="4">
        <f>SUM(Nurse[[#This Row],[RN Hours (excl. Admin, DON)]],Nurse[[#This Row],[RN Admin Hours]],Nurse[[#This Row],[RN DON Hours]],Nurse[[#This Row],[LPN Hours (excl. Admin)]],Nurse[[#This Row],[LPN Admin Hours]],Nurse[[#This Row],[CNA Hours]],Nurse[[#This Row],[NA TR Hours]],Nurse[[#This Row],[Med Aide/Tech Hours]])</f>
        <v>201.22565217391303</v>
      </c>
      <c r="K73" s="4">
        <f>SUM(Nurse[[#This Row],[RN Hours (excl. Admin, DON)]],Nurse[[#This Row],[LPN Hours (excl. Admin)]],Nurse[[#This Row],[CNA Hours]],Nurse[[#This Row],[NA TR Hours]],Nurse[[#This Row],[Med Aide/Tech Hours]])</f>
        <v>179.9919565217391</v>
      </c>
      <c r="L73" s="4">
        <f>SUM(Nurse[[#This Row],[RN Hours (excl. Admin, DON)]],Nurse[[#This Row],[RN Admin Hours]],Nurse[[#This Row],[RN DON Hours]])</f>
        <v>95.990000000000023</v>
      </c>
      <c r="M73" s="4">
        <v>74.756304347826102</v>
      </c>
      <c r="N73" s="4">
        <v>16.016304347826086</v>
      </c>
      <c r="O73" s="4">
        <v>5.2173913043478262</v>
      </c>
      <c r="P73" s="4">
        <f>SUM(Nurse[[#This Row],[LPN Hours (excl. Admin)]],Nurse[[#This Row],[LPN Admin Hours]])</f>
        <v>35.899999999999984</v>
      </c>
      <c r="Q73" s="4">
        <v>35.899999999999984</v>
      </c>
      <c r="R73" s="4">
        <v>0</v>
      </c>
      <c r="S73" s="4">
        <f>SUM(Nurse[[#This Row],[CNA Hours]],Nurse[[#This Row],[NA TR Hours]],Nurse[[#This Row],[Med Aide/Tech Hours]])</f>
        <v>69.335652173913033</v>
      </c>
      <c r="T73" s="4">
        <v>69.335652173913033</v>
      </c>
      <c r="U73" s="4">
        <v>0</v>
      </c>
      <c r="V73" s="4">
        <v>0</v>
      </c>
      <c r="W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10.847826086956522</v>
      </c>
      <c r="X73" s="4">
        <v>0</v>
      </c>
      <c r="Y73" s="4">
        <v>0</v>
      </c>
      <c r="Z73" s="4">
        <v>0</v>
      </c>
      <c r="AA73" s="4">
        <v>3.0217391304347827</v>
      </c>
      <c r="AB73" s="4">
        <v>0</v>
      </c>
      <c r="AC73" s="4">
        <v>7.8260869565217392</v>
      </c>
      <c r="AD73" s="4">
        <v>0</v>
      </c>
      <c r="AE73" s="4">
        <v>0</v>
      </c>
      <c r="AF73" s="1">
        <v>366074</v>
      </c>
      <c r="AG73" s="1">
        <v>5</v>
      </c>
      <c r="AH73"/>
    </row>
    <row r="74" spans="1:34" x14ac:dyDescent="0.25">
      <c r="A74" t="s">
        <v>964</v>
      </c>
      <c r="B74" t="s">
        <v>457</v>
      </c>
      <c r="C74" t="s">
        <v>1092</v>
      </c>
      <c r="D74" t="s">
        <v>1035</v>
      </c>
      <c r="E74" s="4">
        <v>56.510869565217391</v>
      </c>
      <c r="F74" s="4">
        <f>Nurse[[#This Row],[Total Nurse Staff Hours]]/Nurse[[#This Row],[MDS Census]]</f>
        <v>2.8639315252933257</v>
      </c>
      <c r="G74" s="4">
        <f>Nurse[[#This Row],[Total Direct Care Staff Hours]]/Nurse[[#This Row],[MDS Census]]</f>
        <v>2.6882727447586077</v>
      </c>
      <c r="H74" s="4">
        <f>Nurse[[#This Row],[Total RN Hours (w/ Admin, DON)]]/Nurse[[#This Row],[MDS Census]]</f>
        <v>0.36468551644547031</v>
      </c>
      <c r="I74" s="4">
        <f>Nurse[[#This Row],[RN Hours (excl. Admin, DON)]]/Nurse[[#This Row],[MDS Census]]</f>
        <v>0.19215233698788228</v>
      </c>
      <c r="J74" s="4">
        <f>SUM(Nurse[[#This Row],[RN Hours (excl. Admin, DON)]],Nurse[[#This Row],[RN Admin Hours]],Nurse[[#This Row],[RN DON Hours]],Nurse[[#This Row],[LPN Hours (excl. Admin)]],Nurse[[#This Row],[LPN Admin Hours]],Nurse[[#This Row],[CNA Hours]],Nurse[[#This Row],[NA TR Hours]],Nurse[[#This Row],[Med Aide/Tech Hours]])</f>
        <v>161.84326086956523</v>
      </c>
      <c r="K74" s="4">
        <f>SUM(Nurse[[#This Row],[RN Hours (excl. Admin, DON)]],Nurse[[#This Row],[LPN Hours (excl. Admin)]],Nurse[[#This Row],[CNA Hours]],Nurse[[#This Row],[NA TR Hours]],Nurse[[#This Row],[Med Aide/Tech Hours]])</f>
        <v>151.91663043478263</v>
      </c>
      <c r="L74" s="4">
        <f>SUM(Nurse[[#This Row],[RN Hours (excl. Admin, DON)]],Nurse[[#This Row],[RN Admin Hours]],Nurse[[#This Row],[RN DON Hours]])</f>
        <v>20.608695652173914</v>
      </c>
      <c r="M74" s="4">
        <v>10.858695652173912</v>
      </c>
      <c r="N74" s="4">
        <v>4.9673913043478262</v>
      </c>
      <c r="O74" s="4">
        <v>4.7826086956521738</v>
      </c>
      <c r="P74" s="4">
        <f>SUM(Nurse[[#This Row],[LPN Hours (excl. Admin)]],Nurse[[#This Row],[LPN Admin Hours]])</f>
        <v>39.296521739130455</v>
      </c>
      <c r="Q74" s="4">
        <v>39.119891304347846</v>
      </c>
      <c r="R74" s="4">
        <v>0.1766304347826087</v>
      </c>
      <c r="S74" s="4">
        <f>SUM(Nurse[[#This Row],[CNA Hours]],Nurse[[#This Row],[NA TR Hours]],Nurse[[#This Row],[Med Aide/Tech Hours]])</f>
        <v>101.93804347826088</v>
      </c>
      <c r="T74" s="4">
        <v>94.448913043478271</v>
      </c>
      <c r="U74" s="4">
        <v>7.4891304347826084</v>
      </c>
      <c r="V74" s="4">
        <v>0</v>
      </c>
      <c r="W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50.723695652173923</v>
      </c>
      <c r="X74" s="4">
        <v>1.9211956521739131</v>
      </c>
      <c r="Y74" s="4">
        <v>0</v>
      </c>
      <c r="Z74" s="4">
        <v>0</v>
      </c>
      <c r="AA74" s="4">
        <v>2.0438043478260868</v>
      </c>
      <c r="AB74" s="4">
        <v>0</v>
      </c>
      <c r="AC74" s="4">
        <v>45.785869565217403</v>
      </c>
      <c r="AD74" s="4">
        <v>0.97282608695652173</v>
      </c>
      <c r="AE74" s="4">
        <v>0</v>
      </c>
      <c r="AF74" s="1">
        <v>365844</v>
      </c>
      <c r="AG74" s="1">
        <v>5</v>
      </c>
      <c r="AH74"/>
    </row>
    <row r="75" spans="1:34" x14ac:dyDescent="0.25">
      <c r="A75" t="s">
        <v>964</v>
      </c>
      <c r="B75" t="s">
        <v>907</v>
      </c>
      <c r="C75" t="s">
        <v>1133</v>
      </c>
      <c r="D75" t="s">
        <v>982</v>
      </c>
      <c r="E75" s="4">
        <v>60.130434782608695</v>
      </c>
      <c r="F75" s="4">
        <f>Nurse[[#This Row],[Total Nurse Staff Hours]]/Nurse[[#This Row],[MDS Census]]</f>
        <v>4.11255784526392</v>
      </c>
      <c r="G75" s="4">
        <f>Nurse[[#This Row],[Total Direct Care Staff Hours]]/Nurse[[#This Row],[MDS Census]]</f>
        <v>3.8367082429501087</v>
      </c>
      <c r="H75" s="4">
        <f>Nurse[[#This Row],[Total RN Hours (w/ Admin, DON)]]/Nurse[[#This Row],[MDS Census]]</f>
        <v>0.67032537960954452</v>
      </c>
      <c r="I75" s="4">
        <f>Nurse[[#This Row],[RN Hours (excl. Admin, DON)]]/Nurse[[#This Row],[MDS Census]]</f>
        <v>0.52562183658712947</v>
      </c>
      <c r="J75" s="4">
        <f>SUM(Nurse[[#This Row],[RN Hours (excl. Admin, DON)]],Nurse[[#This Row],[RN Admin Hours]],Nurse[[#This Row],[RN DON Hours]],Nurse[[#This Row],[LPN Hours (excl. Admin)]],Nurse[[#This Row],[LPN Admin Hours]],Nurse[[#This Row],[CNA Hours]],Nurse[[#This Row],[NA TR Hours]],Nurse[[#This Row],[Med Aide/Tech Hours]])</f>
        <v>247.28989130434786</v>
      </c>
      <c r="K75" s="4">
        <f>SUM(Nurse[[#This Row],[RN Hours (excl. Admin, DON)]],Nurse[[#This Row],[LPN Hours (excl. Admin)]],Nurse[[#This Row],[CNA Hours]],Nurse[[#This Row],[NA TR Hours]],Nurse[[#This Row],[Med Aide/Tech Hours]])</f>
        <v>230.70293478260871</v>
      </c>
      <c r="L75" s="4">
        <f>SUM(Nurse[[#This Row],[RN Hours (excl. Admin, DON)]],Nurse[[#This Row],[RN Admin Hours]],Nurse[[#This Row],[RN DON Hours]])</f>
        <v>40.306956521739131</v>
      </c>
      <c r="M75" s="4">
        <v>31.605869565217393</v>
      </c>
      <c r="N75" s="4">
        <v>2.527173913043478</v>
      </c>
      <c r="O75" s="4">
        <v>6.1739130434782608</v>
      </c>
      <c r="P75" s="4">
        <f>SUM(Nurse[[#This Row],[LPN Hours (excl. Admin)]],Nurse[[#This Row],[LPN Admin Hours]])</f>
        <v>82.511413043478257</v>
      </c>
      <c r="Q75" s="4">
        <v>74.625543478260866</v>
      </c>
      <c r="R75" s="4">
        <v>7.8858695652173916</v>
      </c>
      <c r="S75" s="4">
        <f>SUM(Nurse[[#This Row],[CNA Hours]],Nurse[[#This Row],[NA TR Hours]],Nurse[[#This Row],[Med Aide/Tech Hours]])</f>
        <v>124.47152173913045</v>
      </c>
      <c r="T75" s="4">
        <v>108.67293478260872</v>
      </c>
      <c r="U75" s="4">
        <v>15.798586956521737</v>
      </c>
      <c r="V75" s="4">
        <v>0</v>
      </c>
      <c r="W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47.251847826086966</v>
      </c>
      <c r="X75" s="4">
        <v>2.5949999999999998</v>
      </c>
      <c r="Y75" s="4">
        <v>0</v>
      </c>
      <c r="Z75" s="4">
        <v>0</v>
      </c>
      <c r="AA75" s="4">
        <v>23.0983695652174</v>
      </c>
      <c r="AB75" s="4">
        <v>0</v>
      </c>
      <c r="AC75" s="4">
        <v>18.675652173913047</v>
      </c>
      <c r="AD75" s="4">
        <v>2.8828260869565212</v>
      </c>
      <c r="AE75" s="4">
        <v>0</v>
      </c>
      <c r="AF75" s="1">
        <v>366466</v>
      </c>
      <c r="AG75" s="1">
        <v>5</v>
      </c>
      <c r="AH75"/>
    </row>
    <row r="76" spans="1:34" x14ac:dyDescent="0.25">
      <c r="A76" t="s">
        <v>964</v>
      </c>
      <c r="B76" t="s">
        <v>605</v>
      </c>
      <c r="C76" t="s">
        <v>1372</v>
      </c>
      <c r="D76" t="s">
        <v>1045</v>
      </c>
      <c r="E76" s="4">
        <v>72.173913043478265</v>
      </c>
      <c r="F76" s="4">
        <f>Nurse[[#This Row],[Total Nurse Staff Hours]]/Nurse[[#This Row],[MDS Census]]</f>
        <v>3.300242469879517</v>
      </c>
      <c r="G76" s="4">
        <f>Nurse[[#This Row],[Total Direct Care Staff Hours]]/Nurse[[#This Row],[MDS Census]]</f>
        <v>3.039850903614457</v>
      </c>
      <c r="H76" s="4">
        <f>Nurse[[#This Row],[Total RN Hours (w/ Admin, DON)]]/Nurse[[#This Row],[MDS Census]]</f>
        <v>0.41196686746987948</v>
      </c>
      <c r="I76" s="4">
        <f>Nurse[[#This Row],[RN Hours (excl. Admin, DON)]]/Nurse[[#This Row],[MDS Census]]</f>
        <v>0.15157530120481927</v>
      </c>
      <c r="J76" s="4">
        <f>SUM(Nurse[[#This Row],[RN Hours (excl. Admin, DON)]],Nurse[[#This Row],[RN Admin Hours]],Nurse[[#This Row],[RN DON Hours]],Nurse[[#This Row],[LPN Hours (excl. Admin)]],Nurse[[#This Row],[LPN Admin Hours]],Nurse[[#This Row],[CNA Hours]],Nurse[[#This Row],[NA TR Hours]],Nurse[[#This Row],[Med Aide/Tech Hours]])</f>
        <v>238.19141304347821</v>
      </c>
      <c r="K76" s="4">
        <f>SUM(Nurse[[#This Row],[RN Hours (excl. Admin, DON)]],Nurse[[#This Row],[LPN Hours (excl. Admin)]],Nurse[[#This Row],[CNA Hours]],Nurse[[#This Row],[NA TR Hours]],Nurse[[#This Row],[Med Aide/Tech Hours]])</f>
        <v>219.39793478260864</v>
      </c>
      <c r="L76" s="4">
        <f>SUM(Nurse[[#This Row],[RN Hours (excl. Admin, DON)]],Nurse[[#This Row],[RN Admin Hours]],Nurse[[#This Row],[RN DON Hours]])</f>
        <v>29.733260869565218</v>
      </c>
      <c r="M76" s="4">
        <v>10.939782608695651</v>
      </c>
      <c r="N76" s="4">
        <v>14.956521739130435</v>
      </c>
      <c r="O76" s="4">
        <v>3.8369565217391304</v>
      </c>
      <c r="P76" s="4">
        <f>SUM(Nurse[[#This Row],[LPN Hours (excl. Admin)]],Nurse[[#This Row],[LPN Admin Hours]])</f>
        <v>82.407499999999985</v>
      </c>
      <c r="Q76" s="4">
        <v>82.407499999999985</v>
      </c>
      <c r="R76" s="4">
        <v>0</v>
      </c>
      <c r="S76" s="4">
        <f>SUM(Nurse[[#This Row],[CNA Hours]],Nurse[[#This Row],[NA TR Hours]],Nurse[[#This Row],[Med Aide/Tech Hours]])</f>
        <v>126.05065217391302</v>
      </c>
      <c r="T76" s="4">
        <v>79.606304347826068</v>
      </c>
      <c r="U76" s="4">
        <v>46.444347826086961</v>
      </c>
      <c r="V76" s="4">
        <v>0</v>
      </c>
      <c r="W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6.3339130434782609</v>
      </c>
      <c r="X76" s="4">
        <v>1.2218478260869567</v>
      </c>
      <c r="Y76" s="4">
        <v>0</v>
      </c>
      <c r="Z76" s="4">
        <v>0</v>
      </c>
      <c r="AA76" s="4">
        <v>4.2645652173913042</v>
      </c>
      <c r="AB76" s="4">
        <v>0</v>
      </c>
      <c r="AC76" s="4">
        <v>0.125</v>
      </c>
      <c r="AD76" s="4">
        <v>0.72250000000000003</v>
      </c>
      <c r="AE76" s="4">
        <v>0</v>
      </c>
      <c r="AF76" s="1">
        <v>366088</v>
      </c>
      <c r="AG76" s="1">
        <v>5</v>
      </c>
      <c r="AH76"/>
    </row>
    <row r="77" spans="1:34" x14ac:dyDescent="0.25">
      <c r="A77" t="s">
        <v>964</v>
      </c>
      <c r="B77" t="s">
        <v>378</v>
      </c>
      <c r="C77" t="s">
        <v>1222</v>
      </c>
      <c r="D77" t="s">
        <v>1039</v>
      </c>
      <c r="E77" s="4">
        <v>64.108695652173907</v>
      </c>
      <c r="F77" s="4">
        <f>Nurse[[#This Row],[Total Nurse Staff Hours]]/Nurse[[#This Row],[MDS Census]]</f>
        <v>3.2318328246863355</v>
      </c>
      <c r="G77" s="4">
        <f>Nurse[[#This Row],[Total Direct Care Staff Hours]]/Nurse[[#This Row],[MDS Census]]</f>
        <v>3.1566378433367257</v>
      </c>
      <c r="H77" s="4">
        <f>Nurse[[#This Row],[Total RN Hours (w/ Admin, DON)]]/Nurse[[#This Row],[MDS Census]]</f>
        <v>0.46371651407256703</v>
      </c>
      <c r="I77" s="4">
        <f>Nurse[[#This Row],[RN Hours (excl. Admin, DON)]]/Nurse[[#This Row],[MDS Census]]</f>
        <v>0.38852153272295697</v>
      </c>
      <c r="J77" s="4">
        <f>SUM(Nurse[[#This Row],[RN Hours (excl. Admin, DON)]],Nurse[[#This Row],[RN Admin Hours]],Nurse[[#This Row],[RN DON Hours]],Nurse[[#This Row],[LPN Hours (excl. Admin)]],Nurse[[#This Row],[LPN Admin Hours]],Nurse[[#This Row],[CNA Hours]],Nurse[[#This Row],[NA TR Hours]],Nurse[[#This Row],[Med Aide/Tech Hours]])</f>
        <v>207.18858695652179</v>
      </c>
      <c r="K77" s="4">
        <f>SUM(Nurse[[#This Row],[RN Hours (excl. Admin, DON)]],Nurse[[#This Row],[LPN Hours (excl. Admin)]],Nurse[[#This Row],[CNA Hours]],Nurse[[#This Row],[NA TR Hours]],Nurse[[#This Row],[Med Aide/Tech Hours]])</f>
        <v>202.36793478260876</v>
      </c>
      <c r="L77" s="4">
        <f>SUM(Nurse[[#This Row],[RN Hours (excl. Admin, DON)]],Nurse[[#This Row],[RN Admin Hours]],Nurse[[#This Row],[RN DON Hours]])</f>
        <v>29.728260869565219</v>
      </c>
      <c r="M77" s="4">
        <v>24.907608695652176</v>
      </c>
      <c r="N77" s="4">
        <v>0.55978260869565222</v>
      </c>
      <c r="O77" s="4">
        <v>4.2608695652173916</v>
      </c>
      <c r="P77" s="4">
        <f>SUM(Nurse[[#This Row],[LPN Hours (excl. Admin)]],Nurse[[#This Row],[LPN Admin Hours]])</f>
        <v>48.172499999999999</v>
      </c>
      <c r="Q77" s="4">
        <v>48.172499999999999</v>
      </c>
      <c r="R77" s="4">
        <v>0</v>
      </c>
      <c r="S77" s="4">
        <f>SUM(Nurse[[#This Row],[CNA Hours]],Nurse[[#This Row],[NA TR Hours]],Nurse[[#This Row],[Med Aide/Tech Hours]])</f>
        <v>129.28782608695656</v>
      </c>
      <c r="T77" s="4">
        <v>113.02173913043482</v>
      </c>
      <c r="U77" s="4">
        <v>16.26608695652174</v>
      </c>
      <c r="V77" s="4">
        <v>0</v>
      </c>
      <c r="W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7" s="4">
        <v>0</v>
      </c>
      <c r="Y77" s="4">
        <v>0</v>
      </c>
      <c r="Z77" s="4">
        <v>0</v>
      </c>
      <c r="AA77" s="4">
        <v>0</v>
      </c>
      <c r="AB77" s="4">
        <v>0</v>
      </c>
      <c r="AC77" s="4">
        <v>0</v>
      </c>
      <c r="AD77" s="4">
        <v>0</v>
      </c>
      <c r="AE77" s="4">
        <v>0</v>
      </c>
      <c r="AF77" s="1">
        <v>365732</v>
      </c>
      <c r="AG77" s="1">
        <v>5</v>
      </c>
      <c r="AH77"/>
    </row>
    <row r="78" spans="1:34" x14ac:dyDescent="0.25">
      <c r="A78" t="s">
        <v>964</v>
      </c>
      <c r="B78" t="s">
        <v>325</v>
      </c>
      <c r="C78" t="s">
        <v>1314</v>
      </c>
      <c r="D78" t="s">
        <v>1039</v>
      </c>
      <c r="E78" s="4">
        <v>79.228260869565219</v>
      </c>
      <c r="F78" s="4">
        <f>Nurse[[#This Row],[Total Nurse Staff Hours]]/Nurse[[#This Row],[MDS Census]]</f>
        <v>4.3959939635066547</v>
      </c>
      <c r="G78" s="4">
        <f>Nurse[[#This Row],[Total Direct Care Staff Hours]]/Nurse[[#This Row],[MDS Census]]</f>
        <v>4.0261215530251064</v>
      </c>
      <c r="H78" s="4">
        <f>Nurse[[#This Row],[Total RN Hours (w/ Admin, DON)]]/Nurse[[#This Row],[MDS Census]]</f>
        <v>0.29383317327479763</v>
      </c>
      <c r="I78" s="4">
        <f>Nurse[[#This Row],[RN Hours (excl. Admin, DON)]]/Nurse[[#This Row],[MDS Census]]</f>
        <v>8.7666346549595278E-2</v>
      </c>
      <c r="J78" s="4">
        <f>SUM(Nurse[[#This Row],[RN Hours (excl. Admin, DON)]],Nurse[[#This Row],[RN Admin Hours]],Nurse[[#This Row],[RN DON Hours]],Nurse[[#This Row],[LPN Hours (excl. Admin)]],Nurse[[#This Row],[LPN Admin Hours]],Nurse[[#This Row],[CNA Hours]],Nurse[[#This Row],[NA TR Hours]],Nurse[[#This Row],[Med Aide/Tech Hours]])</f>
        <v>348.28695652173917</v>
      </c>
      <c r="K78" s="4">
        <f>SUM(Nurse[[#This Row],[RN Hours (excl. Admin, DON)]],Nurse[[#This Row],[LPN Hours (excl. Admin)]],Nurse[[#This Row],[CNA Hours]],Nurse[[#This Row],[NA TR Hours]],Nurse[[#This Row],[Med Aide/Tech Hours]])</f>
        <v>318.98260869565217</v>
      </c>
      <c r="L78" s="4">
        <f>SUM(Nurse[[#This Row],[RN Hours (excl. Admin, DON)]],Nurse[[#This Row],[RN Admin Hours]],Nurse[[#This Row],[RN DON Hours]])</f>
        <v>23.279891304347824</v>
      </c>
      <c r="M78" s="4">
        <v>6.9456521739130439</v>
      </c>
      <c r="N78" s="4">
        <v>16.334239130434781</v>
      </c>
      <c r="O78" s="4">
        <v>0</v>
      </c>
      <c r="P78" s="4">
        <f>SUM(Nurse[[#This Row],[LPN Hours (excl. Admin)]],Nurse[[#This Row],[LPN Admin Hours]])</f>
        <v>128.5733695652174</v>
      </c>
      <c r="Q78" s="4">
        <v>115.60326086956522</v>
      </c>
      <c r="R78" s="4">
        <v>12.970108695652174</v>
      </c>
      <c r="S78" s="4">
        <f>SUM(Nurse[[#This Row],[CNA Hours]],Nurse[[#This Row],[NA TR Hours]],Nurse[[#This Row],[Med Aide/Tech Hours]])</f>
        <v>196.43369565217392</v>
      </c>
      <c r="T78" s="4">
        <v>196.43369565217392</v>
      </c>
      <c r="U78" s="4">
        <v>0</v>
      </c>
      <c r="V78" s="4">
        <v>0</v>
      </c>
      <c r="W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8" s="4">
        <v>0</v>
      </c>
      <c r="Y78" s="4">
        <v>0</v>
      </c>
      <c r="Z78" s="4">
        <v>0</v>
      </c>
      <c r="AA78" s="4">
        <v>0</v>
      </c>
      <c r="AB78" s="4">
        <v>0</v>
      </c>
      <c r="AC78" s="4">
        <v>0</v>
      </c>
      <c r="AD78" s="4">
        <v>0</v>
      </c>
      <c r="AE78" s="4">
        <v>0</v>
      </c>
      <c r="AF78" s="1">
        <v>365654</v>
      </c>
      <c r="AG78" s="1">
        <v>5</v>
      </c>
      <c r="AH78"/>
    </row>
    <row r="79" spans="1:34" x14ac:dyDescent="0.25">
      <c r="A79" t="s">
        <v>964</v>
      </c>
      <c r="B79" t="s">
        <v>513</v>
      </c>
      <c r="C79" t="s">
        <v>1287</v>
      </c>
      <c r="D79" t="s">
        <v>1041</v>
      </c>
      <c r="E79" s="4">
        <v>72</v>
      </c>
      <c r="F79" s="4">
        <f>Nurse[[#This Row],[Total Nurse Staff Hours]]/Nurse[[#This Row],[MDS Census]]</f>
        <v>3.4407246376811602</v>
      </c>
      <c r="G79" s="4">
        <f>Nurse[[#This Row],[Total Direct Care Staff Hours]]/Nurse[[#This Row],[MDS Census]]</f>
        <v>3.3475166062801938</v>
      </c>
      <c r="H79" s="4">
        <f>Nurse[[#This Row],[Total RN Hours (w/ Admin, DON)]]/Nurse[[#This Row],[MDS Census]]</f>
        <v>0.52810537439613536</v>
      </c>
      <c r="I79" s="4">
        <f>Nurse[[#This Row],[RN Hours (excl. Admin, DON)]]/Nurse[[#This Row],[MDS Census]]</f>
        <v>0.44839522946859911</v>
      </c>
      <c r="J79" s="4">
        <f>SUM(Nurse[[#This Row],[RN Hours (excl. Admin, DON)]],Nurse[[#This Row],[RN Admin Hours]],Nurse[[#This Row],[RN DON Hours]],Nurse[[#This Row],[LPN Hours (excl. Admin)]],Nurse[[#This Row],[LPN Admin Hours]],Nurse[[#This Row],[CNA Hours]],Nurse[[#This Row],[NA TR Hours]],Nurse[[#This Row],[Med Aide/Tech Hours]])</f>
        <v>247.73217391304354</v>
      </c>
      <c r="K79" s="4">
        <f>SUM(Nurse[[#This Row],[RN Hours (excl. Admin, DON)]],Nurse[[#This Row],[LPN Hours (excl. Admin)]],Nurse[[#This Row],[CNA Hours]],Nurse[[#This Row],[NA TR Hours]],Nurse[[#This Row],[Med Aide/Tech Hours]])</f>
        <v>241.02119565217396</v>
      </c>
      <c r="L79" s="4">
        <f>SUM(Nurse[[#This Row],[RN Hours (excl. Admin, DON)]],Nurse[[#This Row],[RN Admin Hours]],Nurse[[#This Row],[RN DON Hours]])</f>
        <v>38.023586956521747</v>
      </c>
      <c r="M79" s="4">
        <v>32.284456521739138</v>
      </c>
      <c r="N79" s="4">
        <v>0</v>
      </c>
      <c r="O79" s="4">
        <v>5.7391304347826084</v>
      </c>
      <c r="P79" s="4">
        <f>SUM(Nurse[[#This Row],[LPN Hours (excl. Admin)]],Nurse[[#This Row],[LPN Admin Hours]])</f>
        <v>54.567282608695663</v>
      </c>
      <c r="Q79" s="4">
        <v>53.595434782608706</v>
      </c>
      <c r="R79" s="4">
        <v>0.97184782608695652</v>
      </c>
      <c r="S79" s="4">
        <f>SUM(Nurse[[#This Row],[CNA Hours]],Nurse[[#This Row],[NA TR Hours]],Nurse[[#This Row],[Med Aide/Tech Hours]])</f>
        <v>155.14130434782612</v>
      </c>
      <c r="T79" s="4">
        <v>155.14130434782612</v>
      </c>
      <c r="U79" s="4">
        <v>0</v>
      </c>
      <c r="V79" s="4">
        <v>0</v>
      </c>
      <c r="W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9" s="4">
        <v>0</v>
      </c>
      <c r="Y79" s="4">
        <v>0</v>
      </c>
      <c r="Z79" s="4">
        <v>0</v>
      </c>
      <c r="AA79" s="4">
        <v>0</v>
      </c>
      <c r="AB79" s="4">
        <v>0</v>
      </c>
      <c r="AC79" s="4">
        <v>0</v>
      </c>
      <c r="AD79" s="4">
        <v>0</v>
      </c>
      <c r="AE79" s="4">
        <v>0</v>
      </c>
      <c r="AF79" s="1">
        <v>365940</v>
      </c>
      <c r="AG79" s="1">
        <v>5</v>
      </c>
      <c r="AH79"/>
    </row>
    <row r="80" spans="1:34" x14ac:dyDescent="0.25">
      <c r="A80" t="s">
        <v>964</v>
      </c>
      <c r="B80" t="s">
        <v>699</v>
      </c>
      <c r="C80" t="s">
        <v>1153</v>
      </c>
      <c r="D80" t="s">
        <v>1007</v>
      </c>
      <c r="E80" s="4">
        <v>46.760869565217391</v>
      </c>
      <c r="F80" s="4">
        <f>Nurse[[#This Row],[Total Nurse Staff Hours]]/Nurse[[#This Row],[MDS Census]]</f>
        <v>2.8454788470478851</v>
      </c>
      <c r="G80" s="4">
        <f>Nurse[[#This Row],[Total Direct Care Staff Hours]]/Nurse[[#This Row],[MDS Census]]</f>
        <v>2.6875290562529059</v>
      </c>
      <c r="H80" s="4">
        <f>Nurse[[#This Row],[Total RN Hours (w/ Admin, DON)]]/Nurse[[#This Row],[MDS Census]]</f>
        <v>0.31746861924686193</v>
      </c>
      <c r="I80" s="4">
        <f>Nurse[[#This Row],[RN Hours (excl. Admin, DON)]]/Nurse[[#This Row],[MDS Census]]</f>
        <v>0.22873082287308227</v>
      </c>
      <c r="J80" s="4">
        <f>SUM(Nurse[[#This Row],[RN Hours (excl. Admin, DON)]],Nurse[[#This Row],[RN Admin Hours]],Nurse[[#This Row],[RN DON Hours]],Nurse[[#This Row],[LPN Hours (excl. Admin)]],Nurse[[#This Row],[LPN Admin Hours]],Nurse[[#This Row],[CNA Hours]],Nurse[[#This Row],[NA TR Hours]],Nurse[[#This Row],[Med Aide/Tech Hours]])</f>
        <v>133.05706521739131</v>
      </c>
      <c r="K80" s="4">
        <f>SUM(Nurse[[#This Row],[RN Hours (excl. Admin, DON)]],Nurse[[#This Row],[LPN Hours (excl. Admin)]],Nurse[[#This Row],[CNA Hours]],Nurse[[#This Row],[NA TR Hours]],Nurse[[#This Row],[Med Aide/Tech Hours]])</f>
        <v>125.67119565217392</v>
      </c>
      <c r="L80" s="4">
        <f>SUM(Nurse[[#This Row],[RN Hours (excl. Admin, DON)]],Nurse[[#This Row],[RN Admin Hours]],Nurse[[#This Row],[RN DON Hours]])</f>
        <v>14.845108695652174</v>
      </c>
      <c r="M80" s="4">
        <v>10.695652173913043</v>
      </c>
      <c r="N80" s="4">
        <v>0</v>
      </c>
      <c r="O80" s="4">
        <v>4.1494565217391308</v>
      </c>
      <c r="P80" s="4">
        <f>SUM(Nurse[[#This Row],[LPN Hours (excl. Admin)]],Nurse[[#This Row],[LPN Admin Hours]])</f>
        <v>45.766304347826086</v>
      </c>
      <c r="Q80" s="4">
        <v>42.529891304347828</v>
      </c>
      <c r="R80" s="4">
        <v>3.2364130434782608</v>
      </c>
      <c r="S80" s="4">
        <f>SUM(Nurse[[#This Row],[CNA Hours]],Nurse[[#This Row],[NA TR Hours]],Nurse[[#This Row],[Med Aide/Tech Hours]])</f>
        <v>72.445652173913047</v>
      </c>
      <c r="T80" s="4">
        <v>72.445652173913047</v>
      </c>
      <c r="U80" s="4">
        <v>0</v>
      </c>
      <c r="V80" s="4">
        <v>0</v>
      </c>
      <c r="W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0" s="4">
        <v>0</v>
      </c>
      <c r="Y80" s="4">
        <v>0</v>
      </c>
      <c r="Z80" s="4">
        <v>0</v>
      </c>
      <c r="AA80" s="4">
        <v>0</v>
      </c>
      <c r="AB80" s="4">
        <v>0</v>
      </c>
      <c r="AC80" s="4">
        <v>0</v>
      </c>
      <c r="AD80" s="4">
        <v>0</v>
      </c>
      <c r="AE80" s="4">
        <v>0</v>
      </c>
      <c r="AF80" s="1">
        <v>366217</v>
      </c>
      <c r="AG80" s="1">
        <v>5</v>
      </c>
      <c r="AH80"/>
    </row>
    <row r="81" spans="1:34" x14ac:dyDescent="0.25">
      <c r="A81" t="s">
        <v>964</v>
      </c>
      <c r="B81" t="s">
        <v>338</v>
      </c>
      <c r="C81" t="s">
        <v>1150</v>
      </c>
      <c r="D81" t="s">
        <v>1047</v>
      </c>
      <c r="E81" s="4">
        <v>91.923913043478265</v>
      </c>
      <c r="F81" s="4">
        <f>Nurse[[#This Row],[Total Nurse Staff Hours]]/Nurse[[#This Row],[MDS Census]]</f>
        <v>2.8218659098971273</v>
      </c>
      <c r="G81" s="4">
        <f>Nurse[[#This Row],[Total Direct Care Staff Hours]]/Nurse[[#This Row],[MDS Census]]</f>
        <v>2.6034787749793069</v>
      </c>
      <c r="H81" s="4">
        <f>Nurse[[#This Row],[Total RN Hours (w/ Admin, DON)]]/Nurse[[#This Row],[MDS Census]]</f>
        <v>0.23201135154310035</v>
      </c>
      <c r="I81" s="4">
        <f>Nurse[[#This Row],[RN Hours (excl. Admin, DON)]]/Nurse[[#This Row],[MDS Census]]</f>
        <v>8.4796026959914839E-2</v>
      </c>
      <c r="J81" s="4">
        <f>SUM(Nurse[[#This Row],[RN Hours (excl. Admin, DON)]],Nurse[[#This Row],[RN Admin Hours]],Nurse[[#This Row],[RN DON Hours]],Nurse[[#This Row],[LPN Hours (excl. Admin)]],Nurse[[#This Row],[LPN Admin Hours]],Nurse[[#This Row],[CNA Hours]],Nurse[[#This Row],[NA TR Hours]],Nurse[[#This Row],[Med Aide/Tech Hours]])</f>
        <v>259.39695652173918</v>
      </c>
      <c r="K81" s="4">
        <f>SUM(Nurse[[#This Row],[RN Hours (excl. Admin, DON)]],Nurse[[#This Row],[LPN Hours (excl. Admin)]],Nurse[[#This Row],[CNA Hours]],Nurse[[#This Row],[NA TR Hours]],Nurse[[#This Row],[Med Aide/Tech Hours]])</f>
        <v>239.32195652173914</v>
      </c>
      <c r="L81" s="4">
        <f>SUM(Nurse[[#This Row],[RN Hours (excl. Admin, DON)]],Nurse[[#This Row],[RN Admin Hours]],Nurse[[#This Row],[RN DON Hours]])</f>
        <v>21.327391304347824</v>
      </c>
      <c r="M81" s="4">
        <v>7.7947826086956509</v>
      </c>
      <c r="N81" s="4">
        <v>7.9673913043478262</v>
      </c>
      <c r="O81" s="4">
        <v>5.5652173913043477</v>
      </c>
      <c r="P81" s="4">
        <f>SUM(Nurse[[#This Row],[LPN Hours (excl. Admin)]],Nurse[[#This Row],[LPN Admin Hours]])</f>
        <v>99.527282608695643</v>
      </c>
      <c r="Q81" s="4">
        <v>92.984891304347812</v>
      </c>
      <c r="R81" s="4">
        <v>6.5423913043478255</v>
      </c>
      <c r="S81" s="4">
        <f>SUM(Nurse[[#This Row],[CNA Hours]],Nurse[[#This Row],[NA TR Hours]],Nurse[[#This Row],[Med Aide/Tech Hours]])</f>
        <v>138.54228260869567</v>
      </c>
      <c r="T81" s="4">
        <v>133.68771739130437</v>
      </c>
      <c r="U81" s="4">
        <v>4.8545652173913041</v>
      </c>
      <c r="V81" s="4">
        <v>0</v>
      </c>
      <c r="W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1" s="4">
        <v>0</v>
      </c>
      <c r="Y81" s="4">
        <v>0</v>
      </c>
      <c r="Z81" s="4">
        <v>0</v>
      </c>
      <c r="AA81" s="4">
        <v>0</v>
      </c>
      <c r="AB81" s="4">
        <v>0</v>
      </c>
      <c r="AC81" s="4">
        <v>0</v>
      </c>
      <c r="AD81" s="4">
        <v>0</v>
      </c>
      <c r="AE81" s="4">
        <v>0</v>
      </c>
      <c r="AF81" s="1">
        <v>365672</v>
      </c>
      <c r="AG81" s="1">
        <v>5</v>
      </c>
      <c r="AH81"/>
    </row>
    <row r="82" spans="1:34" x14ac:dyDescent="0.25">
      <c r="A82" t="s">
        <v>964</v>
      </c>
      <c r="B82" t="s">
        <v>606</v>
      </c>
      <c r="C82" t="s">
        <v>1373</v>
      </c>
      <c r="D82" t="s">
        <v>1016</v>
      </c>
      <c r="E82" s="4">
        <v>30.489130434782609</v>
      </c>
      <c r="F82" s="4">
        <f>Nurse[[#This Row],[Total Nurse Staff Hours]]/Nurse[[#This Row],[MDS Census]]</f>
        <v>3.527540106951871</v>
      </c>
      <c r="G82" s="4">
        <f>Nurse[[#This Row],[Total Direct Care Staff Hours]]/Nurse[[#This Row],[MDS Census]]</f>
        <v>3.2583422459893043</v>
      </c>
      <c r="H82" s="4">
        <f>Nurse[[#This Row],[Total RN Hours (w/ Admin, DON)]]/Nurse[[#This Row],[MDS Census]]</f>
        <v>0.6865775401069516</v>
      </c>
      <c r="I82" s="4">
        <f>Nurse[[#This Row],[RN Hours (excl. Admin, DON)]]/Nurse[[#This Row],[MDS Census]]</f>
        <v>0.42401069518716555</v>
      </c>
      <c r="J82" s="4">
        <f>SUM(Nurse[[#This Row],[RN Hours (excl. Admin, DON)]],Nurse[[#This Row],[RN Admin Hours]],Nurse[[#This Row],[RN DON Hours]],Nurse[[#This Row],[LPN Hours (excl. Admin)]],Nurse[[#This Row],[LPN Admin Hours]],Nurse[[#This Row],[CNA Hours]],Nurse[[#This Row],[NA TR Hours]],Nurse[[#This Row],[Med Aide/Tech Hours]])</f>
        <v>107.5516304347826</v>
      </c>
      <c r="K82" s="4">
        <f>SUM(Nurse[[#This Row],[RN Hours (excl. Admin, DON)]],Nurse[[#This Row],[LPN Hours (excl. Admin)]],Nurse[[#This Row],[CNA Hours]],Nurse[[#This Row],[NA TR Hours]],Nurse[[#This Row],[Med Aide/Tech Hours]])</f>
        <v>99.344021739130426</v>
      </c>
      <c r="L82" s="4">
        <f>SUM(Nurse[[#This Row],[RN Hours (excl. Admin, DON)]],Nurse[[#This Row],[RN Admin Hours]],Nurse[[#This Row],[RN DON Hours]])</f>
        <v>20.933152173913037</v>
      </c>
      <c r="M82" s="4">
        <v>12.927717391304341</v>
      </c>
      <c r="N82" s="4">
        <v>2.3532608695652173</v>
      </c>
      <c r="O82" s="4">
        <v>5.6521739130434785</v>
      </c>
      <c r="P82" s="4">
        <f>SUM(Nurse[[#This Row],[LPN Hours (excl. Admin)]],Nurse[[#This Row],[LPN Admin Hours]])</f>
        <v>26.917391304347831</v>
      </c>
      <c r="Q82" s="4">
        <v>26.715217391304353</v>
      </c>
      <c r="R82" s="4">
        <v>0.20217391304347829</v>
      </c>
      <c r="S82" s="4">
        <f>SUM(Nurse[[#This Row],[CNA Hours]],Nurse[[#This Row],[NA TR Hours]],Nurse[[#This Row],[Med Aide/Tech Hours]])</f>
        <v>59.701086956521728</v>
      </c>
      <c r="T82" s="4">
        <v>59.701086956521728</v>
      </c>
      <c r="U82" s="4">
        <v>0</v>
      </c>
      <c r="V82" s="4">
        <v>0</v>
      </c>
      <c r="W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2" s="4">
        <v>0</v>
      </c>
      <c r="Y82" s="4">
        <v>0</v>
      </c>
      <c r="Z82" s="4">
        <v>0</v>
      </c>
      <c r="AA82" s="4">
        <v>0</v>
      </c>
      <c r="AB82" s="4">
        <v>0</v>
      </c>
      <c r="AC82" s="4">
        <v>0</v>
      </c>
      <c r="AD82" s="4">
        <v>0</v>
      </c>
      <c r="AE82" s="4">
        <v>0</v>
      </c>
      <c r="AF82" s="1">
        <v>366091</v>
      </c>
      <c r="AG82" s="1">
        <v>5</v>
      </c>
      <c r="AH82"/>
    </row>
    <row r="83" spans="1:34" x14ac:dyDescent="0.25">
      <c r="A83" t="s">
        <v>964</v>
      </c>
      <c r="B83" t="s">
        <v>148</v>
      </c>
      <c r="C83" t="s">
        <v>1257</v>
      </c>
      <c r="D83" t="s">
        <v>1030</v>
      </c>
      <c r="E83" s="4">
        <v>66.652173913043484</v>
      </c>
      <c r="F83" s="4">
        <f>Nurse[[#This Row],[Total Nurse Staff Hours]]/Nurse[[#This Row],[MDS Census]]</f>
        <v>3.3979093281148076</v>
      </c>
      <c r="G83" s="4">
        <f>Nurse[[#This Row],[Total Direct Care Staff Hours]]/Nurse[[#This Row],[MDS Census]]</f>
        <v>3.1107729941291589</v>
      </c>
      <c r="H83" s="4">
        <f>Nurse[[#This Row],[Total RN Hours (w/ Admin, DON)]]/Nurse[[#This Row],[MDS Census]]</f>
        <v>0.39795825179386818</v>
      </c>
      <c r="I83" s="4">
        <f>Nurse[[#This Row],[RN Hours (excl. Admin, DON)]]/Nurse[[#This Row],[MDS Census]]</f>
        <v>0.16724722765818656</v>
      </c>
      <c r="J83" s="4">
        <f>SUM(Nurse[[#This Row],[RN Hours (excl. Admin, DON)]],Nurse[[#This Row],[RN Admin Hours]],Nurse[[#This Row],[RN DON Hours]],Nurse[[#This Row],[LPN Hours (excl. Admin)]],Nurse[[#This Row],[LPN Admin Hours]],Nurse[[#This Row],[CNA Hours]],Nurse[[#This Row],[NA TR Hours]],Nurse[[#This Row],[Med Aide/Tech Hours]])</f>
        <v>226.4780434782609</v>
      </c>
      <c r="K83" s="4">
        <f>SUM(Nurse[[#This Row],[RN Hours (excl. Admin, DON)]],Nurse[[#This Row],[LPN Hours (excl. Admin)]],Nurse[[#This Row],[CNA Hours]],Nurse[[#This Row],[NA TR Hours]],Nurse[[#This Row],[Med Aide/Tech Hours]])</f>
        <v>207.33978260869569</v>
      </c>
      <c r="L83" s="4">
        <f>SUM(Nurse[[#This Row],[RN Hours (excl. Admin, DON)]],Nurse[[#This Row],[RN Admin Hours]],Nurse[[#This Row],[RN DON Hours]])</f>
        <v>26.524782608695652</v>
      </c>
      <c r="M83" s="4">
        <v>11.147391304347826</v>
      </c>
      <c r="N83" s="4">
        <v>10.382826086956522</v>
      </c>
      <c r="O83" s="4">
        <v>4.9945652173913047</v>
      </c>
      <c r="P83" s="4">
        <f>SUM(Nurse[[#This Row],[LPN Hours (excl. Admin)]],Nurse[[#This Row],[LPN Admin Hours]])</f>
        <v>65.984565217391307</v>
      </c>
      <c r="Q83" s="4">
        <v>62.223695652173909</v>
      </c>
      <c r="R83" s="4">
        <v>3.7608695652173911</v>
      </c>
      <c r="S83" s="4">
        <f>SUM(Nurse[[#This Row],[CNA Hours]],Nurse[[#This Row],[NA TR Hours]],Nurse[[#This Row],[Med Aide/Tech Hours]])</f>
        <v>133.96869565217395</v>
      </c>
      <c r="T83" s="4">
        <v>133.96869565217395</v>
      </c>
      <c r="U83" s="4">
        <v>0</v>
      </c>
      <c r="V83" s="4">
        <v>0</v>
      </c>
      <c r="W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32.277826086956523</v>
      </c>
      <c r="X83" s="4">
        <v>0</v>
      </c>
      <c r="Y83" s="4">
        <v>0</v>
      </c>
      <c r="Z83" s="4">
        <v>0</v>
      </c>
      <c r="AA83" s="4">
        <v>13.939021739130435</v>
      </c>
      <c r="AB83" s="4">
        <v>0</v>
      </c>
      <c r="AC83" s="4">
        <v>18.338804347826088</v>
      </c>
      <c r="AD83" s="4">
        <v>0</v>
      </c>
      <c r="AE83" s="4">
        <v>0</v>
      </c>
      <c r="AF83" s="1">
        <v>365380</v>
      </c>
      <c r="AG83" s="1">
        <v>5</v>
      </c>
      <c r="AH83"/>
    </row>
    <row r="84" spans="1:34" x14ac:dyDescent="0.25">
      <c r="A84" t="s">
        <v>964</v>
      </c>
      <c r="B84" t="s">
        <v>262</v>
      </c>
      <c r="C84" t="s">
        <v>1291</v>
      </c>
      <c r="D84" t="s">
        <v>1012</v>
      </c>
      <c r="E84" s="4">
        <v>53</v>
      </c>
      <c r="F84" s="4">
        <f>Nurse[[#This Row],[Total Nurse Staff Hours]]/Nurse[[#This Row],[MDS Census]]</f>
        <v>2.8454675963904839</v>
      </c>
      <c r="G84" s="4">
        <f>Nurse[[#This Row],[Total Direct Care Staff Hours]]/Nurse[[#This Row],[MDS Census]]</f>
        <v>2.5189704675963904</v>
      </c>
      <c r="H84" s="4">
        <f>Nurse[[#This Row],[Total RN Hours (w/ Admin, DON)]]/Nurse[[#This Row],[MDS Census]]</f>
        <v>0.25025635767022147</v>
      </c>
      <c r="I84" s="4">
        <f>Nurse[[#This Row],[RN Hours (excl. Admin, DON)]]/Nurse[[#This Row],[MDS Census]]</f>
        <v>0.14033018867924529</v>
      </c>
      <c r="J84" s="4">
        <f>SUM(Nurse[[#This Row],[RN Hours (excl. Admin, DON)]],Nurse[[#This Row],[RN Admin Hours]],Nurse[[#This Row],[RN DON Hours]],Nurse[[#This Row],[LPN Hours (excl. Admin)]],Nurse[[#This Row],[LPN Admin Hours]],Nurse[[#This Row],[CNA Hours]],Nurse[[#This Row],[NA TR Hours]],Nurse[[#This Row],[Med Aide/Tech Hours]])</f>
        <v>150.80978260869566</v>
      </c>
      <c r="K84" s="4">
        <f>SUM(Nurse[[#This Row],[RN Hours (excl. Admin, DON)]],Nurse[[#This Row],[LPN Hours (excl. Admin)]],Nurse[[#This Row],[CNA Hours]],Nurse[[#This Row],[NA TR Hours]],Nurse[[#This Row],[Med Aide/Tech Hours]])</f>
        <v>133.50543478260869</v>
      </c>
      <c r="L84" s="4">
        <f>SUM(Nurse[[#This Row],[RN Hours (excl. Admin, DON)]],Nurse[[#This Row],[RN Admin Hours]],Nurse[[#This Row],[RN DON Hours]])</f>
        <v>13.263586956521738</v>
      </c>
      <c r="M84" s="4">
        <v>7.4375</v>
      </c>
      <c r="N84" s="4">
        <v>0</v>
      </c>
      <c r="O84" s="4">
        <v>5.8260869565217392</v>
      </c>
      <c r="P84" s="4">
        <f>SUM(Nurse[[#This Row],[LPN Hours (excl. Admin)]],Nurse[[#This Row],[LPN Admin Hours]])</f>
        <v>57.475543478260867</v>
      </c>
      <c r="Q84" s="4">
        <v>45.997282608695649</v>
      </c>
      <c r="R84" s="4">
        <v>11.478260869565217</v>
      </c>
      <c r="S84" s="4">
        <f>SUM(Nurse[[#This Row],[CNA Hours]],Nurse[[#This Row],[NA TR Hours]],Nurse[[#This Row],[Med Aide/Tech Hours]])</f>
        <v>80.070652173913047</v>
      </c>
      <c r="T84" s="4">
        <v>80.070652173913047</v>
      </c>
      <c r="U84" s="4">
        <v>0</v>
      </c>
      <c r="V84" s="4">
        <v>0</v>
      </c>
      <c r="W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4" s="4">
        <v>0</v>
      </c>
      <c r="Y84" s="4">
        <v>0</v>
      </c>
      <c r="Z84" s="4">
        <v>0</v>
      </c>
      <c r="AA84" s="4">
        <v>0</v>
      </c>
      <c r="AB84" s="4">
        <v>0</v>
      </c>
      <c r="AC84" s="4">
        <v>0</v>
      </c>
      <c r="AD84" s="4">
        <v>0</v>
      </c>
      <c r="AE84" s="4">
        <v>0</v>
      </c>
      <c r="AF84" s="1">
        <v>365563</v>
      </c>
      <c r="AG84" s="1">
        <v>5</v>
      </c>
      <c r="AH84"/>
    </row>
    <row r="85" spans="1:34" x14ac:dyDescent="0.25">
      <c r="A85" t="s">
        <v>964</v>
      </c>
      <c r="B85" t="s">
        <v>805</v>
      </c>
      <c r="C85" t="s">
        <v>1286</v>
      </c>
      <c r="D85" t="s">
        <v>1049</v>
      </c>
      <c r="E85" s="4">
        <v>45.869565217391305</v>
      </c>
      <c r="F85" s="4">
        <f>Nurse[[#This Row],[Total Nurse Staff Hours]]/Nurse[[#This Row],[MDS Census]]</f>
        <v>5.4999668246445497</v>
      </c>
      <c r="G85" s="4">
        <f>Nurse[[#This Row],[Total Direct Care Staff Hours]]/Nurse[[#This Row],[MDS Census]]</f>
        <v>5.251625592417061</v>
      </c>
      <c r="H85" s="4">
        <f>Nurse[[#This Row],[Total RN Hours (w/ Admin, DON)]]/Nurse[[#This Row],[MDS Census]]</f>
        <v>0.28088151658767768</v>
      </c>
      <c r="I85" s="4">
        <f>Nurse[[#This Row],[RN Hours (excl. Admin, DON)]]/Nurse[[#This Row],[MDS Census]]</f>
        <v>0.15197156398104264</v>
      </c>
      <c r="J85" s="4">
        <f>SUM(Nurse[[#This Row],[RN Hours (excl. Admin, DON)]],Nurse[[#This Row],[RN Admin Hours]],Nurse[[#This Row],[RN DON Hours]],Nurse[[#This Row],[LPN Hours (excl. Admin)]],Nurse[[#This Row],[LPN Admin Hours]],Nurse[[#This Row],[CNA Hours]],Nurse[[#This Row],[NA TR Hours]],Nurse[[#This Row],[Med Aide/Tech Hours]])</f>
        <v>252.28108695652173</v>
      </c>
      <c r="K85" s="4">
        <f>SUM(Nurse[[#This Row],[RN Hours (excl. Admin, DON)]],Nurse[[#This Row],[LPN Hours (excl. Admin)]],Nurse[[#This Row],[CNA Hours]],Nurse[[#This Row],[NA TR Hours]],Nurse[[#This Row],[Med Aide/Tech Hours]])</f>
        <v>240.88978260869564</v>
      </c>
      <c r="L85" s="4">
        <f>SUM(Nurse[[#This Row],[RN Hours (excl. Admin, DON)]],Nurse[[#This Row],[RN Admin Hours]],Nurse[[#This Row],[RN DON Hours]])</f>
        <v>12.883913043478259</v>
      </c>
      <c r="M85" s="4">
        <v>6.9708695652173907</v>
      </c>
      <c r="N85" s="4">
        <v>0.52173913043478259</v>
      </c>
      <c r="O85" s="4">
        <v>5.3913043478260869</v>
      </c>
      <c r="P85" s="4">
        <f>SUM(Nurse[[#This Row],[LPN Hours (excl. Admin)]],Nurse[[#This Row],[LPN Admin Hours]])</f>
        <v>43.470869565217377</v>
      </c>
      <c r="Q85" s="4">
        <v>37.992608695652159</v>
      </c>
      <c r="R85" s="4">
        <v>5.4782608695652177</v>
      </c>
      <c r="S85" s="4">
        <f>SUM(Nurse[[#This Row],[CNA Hours]],Nurse[[#This Row],[NA TR Hours]],Nurse[[#This Row],[Med Aide/Tech Hours]])</f>
        <v>195.92630434782609</v>
      </c>
      <c r="T85" s="4">
        <v>195.36380434782609</v>
      </c>
      <c r="U85" s="4">
        <v>0.5625</v>
      </c>
      <c r="V85" s="4">
        <v>0</v>
      </c>
      <c r="W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16.332173913043476</v>
      </c>
      <c r="X85" s="4">
        <v>2.6801086956521742</v>
      </c>
      <c r="Y85" s="4">
        <v>0</v>
      </c>
      <c r="Z85" s="4">
        <v>0</v>
      </c>
      <c r="AA85" s="4">
        <v>13.557826086956521</v>
      </c>
      <c r="AB85" s="4">
        <v>0</v>
      </c>
      <c r="AC85" s="4">
        <v>9.4239130434782603E-2</v>
      </c>
      <c r="AD85" s="4">
        <v>0</v>
      </c>
      <c r="AE85" s="4">
        <v>0</v>
      </c>
      <c r="AF85" s="1">
        <v>366354</v>
      </c>
      <c r="AG85" s="1">
        <v>5</v>
      </c>
      <c r="AH85"/>
    </row>
    <row r="86" spans="1:34" x14ac:dyDescent="0.25">
      <c r="A86" t="s">
        <v>964</v>
      </c>
      <c r="B86" t="s">
        <v>873</v>
      </c>
      <c r="C86" t="s">
        <v>1092</v>
      </c>
      <c r="D86" t="s">
        <v>1035</v>
      </c>
      <c r="E86" s="4">
        <v>86.358695652173907</v>
      </c>
      <c r="F86" s="4">
        <f>Nurse[[#This Row],[Total Nurse Staff Hours]]/Nurse[[#This Row],[MDS Census]]</f>
        <v>3.6622592825676525</v>
      </c>
      <c r="G86" s="4">
        <f>Nurse[[#This Row],[Total Direct Care Staff Hours]]/Nurse[[#This Row],[MDS Census]]</f>
        <v>3.5365827564505983</v>
      </c>
      <c r="H86" s="4">
        <f>Nurse[[#This Row],[Total RN Hours (w/ Admin, DON)]]/Nurse[[#This Row],[MDS Census]]</f>
        <v>0.68146633102580234</v>
      </c>
      <c r="I86" s="4">
        <f>Nurse[[#This Row],[RN Hours (excl. Admin, DON)]]/Nurse[[#This Row],[MDS Census]]</f>
        <v>0.55578980490874763</v>
      </c>
      <c r="J86" s="4">
        <f>SUM(Nurse[[#This Row],[RN Hours (excl. Admin, DON)]],Nurse[[#This Row],[RN Admin Hours]],Nurse[[#This Row],[RN DON Hours]],Nurse[[#This Row],[LPN Hours (excl. Admin)]],Nurse[[#This Row],[LPN Admin Hours]],Nurse[[#This Row],[CNA Hours]],Nurse[[#This Row],[NA TR Hours]],Nurse[[#This Row],[Med Aide/Tech Hours]])</f>
        <v>316.26793478260868</v>
      </c>
      <c r="K86" s="4">
        <f>SUM(Nurse[[#This Row],[RN Hours (excl. Admin, DON)]],Nurse[[#This Row],[LPN Hours (excl. Admin)]],Nurse[[#This Row],[CNA Hours]],Nurse[[#This Row],[NA TR Hours]],Nurse[[#This Row],[Med Aide/Tech Hours]])</f>
        <v>305.41467391304349</v>
      </c>
      <c r="L86" s="4">
        <f>SUM(Nurse[[#This Row],[RN Hours (excl. Admin, DON)]],Nurse[[#This Row],[RN Admin Hours]],Nurse[[#This Row],[RN DON Hours]])</f>
        <v>58.85054347826086</v>
      </c>
      <c r="M86" s="4">
        <v>47.997282608695649</v>
      </c>
      <c r="N86" s="4">
        <v>5.5597826086956523</v>
      </c>
      <c r="O86" s="4">
        <v>5.2934782608695654</v>
      </c>
      <c r="P86" s="4">
        <f>SUM(Nurse[[#This Row],[LPN Hours (excl. Admin)]],Nurse[[#This Row],[LPN Admin Hours]])</f>
        <v>91.899239130434779</v>
      </c>
      <c r="Q86" s="4">
        <v>91.899239130434779</v>
      </c>
      <c r="R86" s="4">
        <v>0</v>
      </c>
      <c r="S86" s="4">
        <f>SUM(Nurse[[#This Row],[CNA Hours]],Nurse[[#This Row],[NA TR Hours]],Nurse[[#This Row],[Med Aide/Tech Hours]])</f>
        <v>165.51815217391305</v>
      </c>
      <c r="T86" s="4">
        <v>165.51815217391305</v>
      </c>
      <c r="U86" s="4">
        <v>0</v>
      </c>
      <c r="V86" s="4">
        <v>0</v>
      </c>
      <c r="W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47.920108695652168</v>
      </c>
      <c r="X86" s="4">
        <v>0</v>
      </c>
      <c r="Y86" s="4">
        <v>0</v>
      </c>
      <c r="Z86" s="4">
        <v>0</v>
      </c>
      <c r="AA86" s="4">
        <v>4.4997826086956509</v>
      </c>
      <c r="AB86" s="4">
        <v>0</v>
      </c>
      <c r="AC86" s="4">
        <v>43.420326086956514</v>
      </c>
      <c r="AD86" s="4">
        <v>0</v>
      </c>
      <c r="AE86" s="4">
        <v>0</v>
      </c>
      <c r="AF86" s="1">
        <v>366431</v>
      </c>
      <c r="AG86" s="1">
        <v>5</v>
      </c>
      <c r="AH86"/>
    </row>
    <row r="87" spans="1:34" x14ac:dyDescent="0.25">
      <c r="A87" t="s">
        <v>964</v>
      </c>
      <c r="B87" t="s">
        <v>912</v>
      </c>
      <c r="C87" t="s">
        <v>1315</v>
      </c>
      <c r="D87" t="s">
        <v>1032</v>
      </c>
      <c r="E87" s="4">
        <v>54.5</v>
      </c>
      <c r="F87" s="4">
        <f>Nurse[[#This Row],[Total Nurse Staff Hours]]/Nurse[[#This Row],[MDS Census]]</f>
        <v>3.9773115277223776</v>
      </c>
      <c r="G87" s="4">
        <f>Nurse[[#This Row],[Total Direct Care Staff Hours]]/Nurse[[#This Row],[MDS Census]]</f>
        <v>3.7714878340646192</v>
      </c>
      <c r="H87" s="4">
        <f>Nurse[[#This Row],[Total RN Hours (w/ Admin, DON)]]/Nurse[[#This Row],[MDS Census]]</f>
        <v>0.53963901076984444</v>
      </c>
      <c r="I87" s="4">
        <f>Nurse[[#This Row],[RN Hours (excl. Admin, DON)]]/Nurse[[#This Row],[MDS Census]]</f>
        <v>0.33381531711208617</v>
      </c>
      <c r="J87" s="4">
        <f>SUM(Nurse[[#This Row],[RN Hours (excl. Admin, DON)]],Nurse[[#This Row],[RN Admin Hours]],Nurse[[#This Row],[RN DON Hours]],Nurse[[#This Row],[LPN Hours (excl. Admin)]],Nurse[[#This Row],[LPN Admin Hours]],Nurse[[#This Row],[CNA Hours]],Nurse[[#This Row],[NA TR Hours]],Nurse[[#This Row],[Med Aide/Tech Hours]])</f>
        <v>216.76347826086959</v>
      </c>
      <c r="K87" s="4">
        <f>SUM(Nurse[[#This Row],[RN Hours (excl. Admin, DON)]],Nurse[[#This Row],[LPN Hours (excl. Admin)]],Nurse[[#This Row],[CNA Hours]],Nurse[[#This Row],[NA TR Hours]],Nurse[[#This Row],[Med Aide/Tech Hours]])</f>
        <v>205.54608695652175</v>
      </c>
      <c r="L87" s="4">
        <f>SUM(Nurse[[#This Row],[RN Hours (excl. Admin, DON)]],Nurse[[#This Row],[RN Admin Hours]],Nurse[[#This Row],[RN DON Hours]])</f>
        <v>29.410326086956523</v>
      </c>
      <c r="M87" s="4">
        <v>18.192934782608695</v>
      </c>
      <c r="N87" s="4">
        <v>5.4782608695652177</v>
      </c>
      <c r="O87" s="4">
        <v>5.7391304347826084</v>
      </c>
      <c r="P87" s="4">
        <f>SUM(Nurse[[#This Row],[LPN Hours (excl. Admin)]],Nurse[[#This Row],[LPN Admin Hours]])</f>
        <v>71.727826086956526</v>
      </c>
      <c r="Q87" s="4">
        <v>71.727826086956526</v>
      </c>
      <c r="R87" s="4">
        <v>0</v>
      </c>
      <c r="S87" s="4">
        <f>SUM(Nurse[[#This Row],[CNA Hours]],Nurse[[#This Row],[NA TR Hours]],Nurse[[#This Row],[Med Aide/Tech Hours]])</f>
        <v>115.62532608695652</v>
      </c>
      <c r="T87" s="4">
        <v>103.94597826086957</v>
      </c>
      <c r="U87" s="4">
        <v>11.679347826086957</v>
      </c>
      <c r="V87" s="4">
        <v>0</v>
      </c>
      <c r="W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84.065108695652199</v>
      </c>
      <c r="X87" s="4">
        <v>0</v>
      </c>
      <c r="Y87" s="4">
        <v>0</v>
      </c>
      <c r="Z87" s="4">
        <v>0</v>
      </c>
      <c r="AA87" s="4">
        <v>17.662608695652178</v>
      </c>
      <c r="AB87" s="4">
        <v>0</v>
      </c>
      <c r="AC87" s="4">
        <v>66.402500000000018</v>
      </c>
      <c r="AD87" s="4">
        <v>0</v>
      </c>
      <c r="AE87" s="4">
        <v>0</v>
      </c>
      <c r="AF87" s="1">
        <v>366471</v>
      </c>
      <c r="AG87" s="1">
        <v>5</v>
      </c>
      <c r="AH87"/>
    </row>
    <row r="88" spans="1:34" x14ac:dyDescent="0.25">
      <c r="A88" t="s">
        <v>964</v>
      </c>
      <c r="B88" t="s">
        <v>928</v>
      </c>
      <c r="C88" t="s">
        <v>1378</v>
      </c>
      <c r="D88" t="s">
        <v>1032</v>
      </c>
      <c r="E88" s="4">
        <v>10.923913043478262</v>
      </c>
      <c r="F88" s="4">
        <f>Nurse[[#This Row],[Total Nurse Staff Hours]]/Nurse[[#This Row],[MDS Census]]</f>
        <v>5.8672537313432844</v>
      </c>
      <c r="G88" s="4">
        <f>Nurse[[#This Row],[Total Direct Care Staff Hours]]/Nurse[[#This Row],[MDS Census]]</f>
        <v>5.4055621890547263</v>
      </c>
      <c r="H88" s="4">
        <f>Nurse[[#This Row],[Total RN Hours (w/ Admin, DON)]]/Nurse[[#This Row],[MDS Census]]</f>
        <v>1.4699701492537314</v>
      </c>
      <c r="I88" s="4">
        <f>Nurse[[#This Row],[RN Hours (excl. Admin, DON)]]/Nurse[[#This Row],[MDS Census]]</f>
        <v>1.0082786069651741</v>
      </c>
      <c r="J88" s="4">
        <f>SUM(Nurse[[#This Row],[RN Hours (excl. Admin, DON)]],Nurse[[#This Row],[RN Admin Hours]],Nurse[[#This Row],[RN DON Hours]],Nurse[[#This Row],[LPN Hours (excl. Admin)]],Nurse[[#This Row],[LPN Admin Hours]],Nurse[[#This Row],[CNA Hours]],Nurse[[#This Row],[NA TR Hours]],Nurse[[#This Row],[Med Aide/Tech Hours]])</f>
        <v>64.093369565217401</v>
      </c>
      <c r="K88" s="4">
        <f>SUM(Nurse[[#This Row],[RN Hours (excl. Admin, DON)]],Nurse[[#This Row],[LPN Hours (excl. Admin)]],Nurse[[#This Row],[CNA Hours]],Nurse[[#This Row],[NA TR Hours]],Nurse[[#This Row],[Med Aide/Tech Hours]])</f>
        <v>59.049891304347831</v>
      </c>
      <c r="L88" s="4">
        <f>SUM(Nurse[[#This Row],[RN Hours (excl. Admin, DON)]],Nurse[[#This Row],[RN Admin Hours]],Nurse[[#This Row],[RN DON Hours]])</f>
        <v>16.057826086956524</v>
      </c>
      <c r="M88" s="4">
        <v>11.014347826086958</v>
      </c>
      <c r="N88" s="4">
        <v>0</v>
      </c>
      <c r="O88" s="4">
        <v>5.0434782608695654</v>
      </c>
      <c r="P88" s="4">
        <f>SUM(Nurse[[#This Row],[LPN Hours (excl. Admin)]],Nurse[[#This Row],[LPN Admin Hours]])</f>
        <v>17.082500000000003</v>
      </c>
      <c r="Q88" s="4">
        <v>17.082500000000003</v>
      </c>
      <c r="R88" s="4">
        <v>0</v>
      </c>
      <c r="S88" s="4">
        <f>SUM(Nurse[[#This Row],[CNA Hours]],Nurse[[#This Row],[NA TR Hours]],Nurse[[#This Row],[Med Aide/Tech Hours]])</f>
        <v>30.953043478260874</v>
      </c>
      <c r="T88" s="4">
        <v>29.71934782608696</v>
      </c>
      <c r="U88" s="4">
        <v>1.2336956521739131</v>
      </c>
      <c r="V88" s="4">
        <v>0</v>
      </c>
      <c r="W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7.954782608695651</v>
      </c>
      <c r="X88" s="4">
        <v>0.7426086956521738</v>
      </c>
      <c r="Y88" s="4">
        <v>0</v>
      </c>
      <c r="Z88" s="4">
        <v>0</v>
      </c>
      <c r="AA88" s="4">
        <v>1.7183695652173909</v>
      </c>
      <c r="AB88" s="4">
        <v>0</v>
      </c>
      <c r="AC88" s="4">
        <v>5.4938043478260861</v>
      </c>
      <c r="AD88" s="4">
        <v>0</v>
      </c>
      <c r="AE88" s="4">
        <v>0</v>
      </c>
      <c r="AF88" s="1">
        <v>366488</v>
      </c>
      <c r="AG88" s="1">
        <v>5</v>
      </c>
      <c r="AH88"/>
    </row>
    <row r="89" spans="1:34" x14ac:dyDescent="0.25">
      <c r="A89" t="s">
        <v>964</v>
      </c>
      <c r="B89" t="s">
        <v>895</v>
      </c>
      <c r="C89" t="s">
        <v>1421</v>
      </c>
      <c r="D89" t="s">
        <v>1034</v>
      </c>
      <c r="E89" s="4">
        <v>71.934782608695656</v>
      </c>
      <c r="F89" s="4">
        <f>Nurse[[#This Row],[Total Nurse Staff Hours]]/Nurse[[#This Row],[MDS Census]]</f>
        <v>4.1569371411302507</v>
      </c>
      <c r="G89" s="4">
        <f>Nurse[[#This Row],[Total Direct Care Staff Hours]]/Nurse[[#This Row],[MDS Census]]</f>
        <v>4.0831988516168023</v>
      </c>
      <c r="H89" s="4">
        <f>Nurse[[#This Row],[Total RN Hours (w/ Admin, DON)]]/Nurse[[#This Row],[MDS Census]]</f>
        <v>0.63540344514959179</v>
      </c>
      <c r="I89" s="4">
        <f>Nurse[[#This Row],[RN Hours (excl. Admin, DON)]]/Nurse[[#This Row],[MDS Census]]</f>
        <v>0.56166515563614372</v>
      </c>
      <c r="J89" s="4">
        <f>SUM(Nurse[[#This Row],[RN Hours (excl. Admin, DON)]],Nurse[[#This Row],[RN Admin Hours]],Nurse[[#This Row],[RN DON Hours]],Nurse[[#This Row],[LPN Hours (excl. Admin)]],Nurse[[#This Row],[LPN Admin Hours]],Nurse[[#This Row],[CNA Hours]],Nurse[[#This Row],[NA TR Hours]],Nurse[[#This Row],[Med Aide/Tech Hours]])</f>
        <v>299.02836956521742</v>
      </c>
      <c r="K89" s="4">
        <f>SUM(Nurse[[#This Row],[RN Hours (excl. Admin, DON)]],Nurse[[#This Row],[LPN Hours (excl. Admin)]],Nurse[[#This Row],[CNA Hours]],Nurse[[#This Row],[NA TR Hours]],Nurse[[#This Row],[Med Aide/Tech Hours]])</f>
        <v>293.72402173913042</v>
      </c>
      <c r="L89" s="4">
        <f>SUM(Nurse[[#This Row],[RN Hours (excl. Admin, DON)]],Nurse[[#This Row],[RN Admin Hours]],Nurse[[#This Row],[RN DON Hours]])</f>
        <v>45.707608695652162</v>
      </c>
      <c r="M89" s="4">
        <v>40.403260869565209</v>
      </c>
      <c r="N89" s="4">
        <v>0</v>
      </c>
      <c r="O89" s="4">
        <v>5.3043478260869561</v>
      </c>
      <c r="P89" s="4">
        <f>SUM(Nurse[[#This Row],[LPN Hours (excl. Admin)]],Nurse[[#This Row],[LPN Admin Hours]])</f>
        <v>74.248695652173907</v>
      </c>
      <c r="Q89" s="4">
        <v>74.248695652173907</v>
      </c>
      <c r="R89" s="4">
        <v>0</v>
      </c>
      <c r="S89" s="4">
        <f>SUM(Nurse[[#This Row],[CNA Hours]],Nurse[[#This Row],[NA TR Hours]],Nurse[[#This Row],[Med Aide/Tech Hours]])</f>
        <v>179.07206521739133</v>
      </c>
      <c r="T89" s="4">
        <v>159.13456521739133</v>
      </c>
      <c r="U89" s="4">
        <v>19.9375</v>
      </c>
      <c r="V89" s="4">
        <v>0</v>
      </c>
      <c r="W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164.29380434782604</v>
      </c>
      <c r="X89" s="4">
        <v>23.337173913043472</v>
      </c>
      <c r="Y89" s="4">
        <v>0</v>
      </c>
      <c r="Z89" s="4">
        <v>0</v>
      </c>
      <c r="AA89" s="4">
        <v>50.928043478260868</v>
      </c>
      <c r="AB89" s="4">
        <v>0</v>
      </c>
      <c r="AC89" s="4">
        <v>90.028586956521707</v>
      </c>
      <c r="AD89" s="4">
        <v>0</v>
      </c>
      <c r="AE89" s="4">
        <v>0</v>
      </c>
      <c r="AF89" s="1">
        <v>366454</v>
      </c>
      <c r="AG89" s="1">
        <v>5</v>
      </c>
      <c r="AH89"/>
    </row>
    <row r="90" spans="1:34" x14ac:dyDescent="0.25">
      <c r="A90" t="s">
        <v>964</v>
      </c>
      <c r="B90" t="s">
        <v>851</v>
      </c>
      <c r="C90" t="s">
        <v>1210</v>
      </c>
      <c r="D90" t="s">
        <v>1036</v>
      </c>
      <c r="E90" s="4">
        <v>66.858695652173907</v>
      </c>
      <c r="F90" s="4">
        <f>Nurse[[#This Row],[Total Nurse Staff Hours]]/Nurse[[#This Row],[MDS Census]]</f>
        <v>3.9021232319947985</v>
      </c>
      <c r="G90" s="4">
        <f>Nurse[[#This Row],[Total Direct Care Staff Hours]]/Nurse[[#This Row],[MDS Census]]</f>
        <v>3.7764119655340598</v>
      </c>
      <c r="H90" s="4">
        <f>Nurse[[#This Row],[Total RN Hours (w/ Admin, DON)]]/Nurse[[#This Row],[MDS Census]]</f>
        <v>0.57023248252316705</v>
      </c>
      <c r="I90" s="4">
        <f>Nurse[[#This Row],[RN Hours (excl. Admin, DON)]]/Nurse[[#This Row],[MDS Census]]</f>
        <v>0.48744106649325314</v>
      </c>
      <c r="J90" s="4">
        <f>SUM(Nurse[[#This Row],[RN Hours (excl. Admin, DON)]],Nurse[[#This Row],[RN Admin Hours]],Nurse[[#This Row],[RN DON Hours]],Nurse[[#This Row],[LPN Hours (excl. Admin)]],Nurse[[#This Row],[LPN Admin Hours]],Nurse[[#This Row],[CNA Hours]],Nurse[[#This Row],[NA TR Hours]],Nurse[[#This Row],[Med Aide/Tech Hours]])</f>
        <v>260.89086956521743</v>
      </c>
      <c r="K90" s="4">
        <f>SUM(Nurse[[#This Row],[RN Hours (excl. Admin, DON)]],Nurse[[#This Row],[LPN Hours (excl. Admin)]],Nurse[[#This Row],[CNA Hours]],Nurse[[#This Row],[NA TR Hours]],Nurse[[#This Row],[Med Aide/Tech Hours]])</f>
        <v>252.48597826086956</v>
      </c>
      <c r="L90" s="4">
        <f>SUM(Nurse[[#This Row],[RN Hours (excl. Admin, DON)]],Nurse[[#This Row],[RN Admin Hours]],Nurse[[#This Row],[RN DON Hours]])</f>
        <v>38.125</v>
      </c>
      <c r="M90" s="4">
        <v>32.589673913043477</v>
      </c>
      <c r="N90" s="4">
        <v>0</v>
      </c>
      <c r="O90" s="4">
        <v>5.5353260869565215</v>
      </c>
      <c r="P90" s="4">
        <f>SUM(Nurse[[#This Row],[LPN Hours (excl. Admin)]],Nurse[[#This Row],[LPN Admin Hours]])</f>
        <v>94.234021739130455</v>
      </c>
      <c r="Q90" s="4">
        <v>91.364456521739157</v>
      </c>
      <c r="R90" s="4">
        <v>2.8695652173913042</v>
      </c>
      <c r="S90" s="4">
        <f>SUM(Nurse[[#This Row],[CNA Hours]],Nurse[[#This Row],[NA TR Hours]],Nurse[[#This Row],[Med Aide/Tech Hours]])</f>
        <v>128.53184782608693</v>
      </c>
      <c r="T90" s="4">
        <v>128.44217391304346</v>
      </c>
      <c r="U90" s="4">
        <v>8.9673913043478257E-2</v>
      </c>
      <c r="V90" s="4">
        <v>0</v>
      </c>
      <c r="W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121.62728260869562</v>
      </c>
      <c r="X90" s="4">
        <v>0</v>
      </c>
      <c r="Y90" s="4">
        <v>0</v>
      </c>
      <c r="Z90" s="4">
        <v>0</v>
      </c>
      <c r="AA90" s="4">
        <v>45.796521739130434</v>
      </c>
      <c r="AB90" s="4">
        <v>0</v>
      </c>
      <c r="AC90" s="4">
        <v>75.830760869565196</v>
      </c>
      <c r="AD90" s="4">
        <v>0</v>
      </c>
      <c r="AE90" s="4">
        <v>0</v>
      </c>
      <c r="AF90" s="1">
        <v>366407</v>
      </c>
      <c r="AG90" s="1">
        <v>5</v>
      </c>
      <c r="AH90"/>
    </row>
    <row r="91" spans="1:34" x14ac:dyDescent="0.25">
      <c r="A91" t="s">
        <v>964</v>
      </c>
      <c r="B91" t="s">
        <v>917</v>
      </c>
      <c r="C91" t="s">
        <v>1313</v>
      </c>
      <c r="D91" t="s">
        <v>1041</v>
      </c>
      <c r="E91" s="4">
        <v>50.717391304347828</v>
      </c>
      <c r="F91" s="4">
        <f>Nurse[[#This Row],[Total Nurse Staff Hours]]/Nurse[[#This Row],[MDS Census]]</f>
        <v>4.545852978996999</v>
      </c>
      <c r="G91" s="4">
        <f>Nurse[[#This Row],[Total Direct Care Staff Hours]]/Nurse[[#This Row],[MDS Census]]</f>
        <v>4.3199099871410196</v>
      </c>
      <c r="H91" s="4">
        <f>Nurse[[#This Row],[Total RN Hours (w/ Admin, DON)]]/Nurse[[#This Row],[MDS Census]]</f>
        <v>0.86000642948992723</v>
      </c>
      <c r="I91" s="4">
        <f>Nurse[[#This Row],[RN Hours (excl. Admin, DON)]]/Nurse[[#This Row],[MDS Census]]</f>
        <v>0.63406343763394768</v>
      </c>
      <c r="J91" s="4">
        <f>SUM(Nurse[[#This Row],[RN Hours (excl. Admin, DON)]],Nurse[[#This Row],[RN Admin Hours]],Nurse[[#This Row],[RN DON Hours]],Nurse[[#This Row],[LPN Hours (excl. Admin)]],Nurse[[#This Row],[LPN Admin Hours]],Nurse[[#This Row],[CNA Hours]],Nurse[[#This Row],[NA TR Hours]],Nurse[[#This Row],[Med Aide/Tech Hours]])</f>
        <v>230.55380434782606</v>
      </c>
      <c r="K91" s="4">
        <f>SUM(Nurse[[#This Row],[RN Hours (excl. Admin, DON)]],Nurse[[#This Row],[LPN Hours (excl. Admin)]],Nurse[[#This Row],[CNA Hours]],Nurse[[#This Row],[NA TR Hours]],Nurse[[#This Row],[Med Aide/Tech Hours]])</f>
        <v>219.09456521739128</v>
      </c>
      <c r="L91" s="4">
        <f>SUM(Nurse[[#This Row],[RN Hours (excl. Admin, DON)]],Nurse[[#This Row],[RN Admin Hours]],Nurse[[#This Row],[RN DON Hours]])</f>
        <v>43.61728260869566</v>
      </c>
      <c r="M91" s="4">
        <v>32.158043478260872</v>
      </c>
      <c r="N91" s="4">
        <v>5.8940217391304346</v>
      </c>
      <c r="O91" s="4">
        <v>5.5652173913043477</v>
      </c>
      <c r="P91" s="4">
        <f>SUM(Nurse[[#This Row],[LPN Hours (excl. Admin)]],Nurse[[#This Row],[LPN Admin Hours]])</f>
        <v>70.99315217391306</v>
      </c>
      <c r="Q91" s="4">
        <v>70.99315217391306</v>
      </c>
      <c r="R91" s="4">
        <v>0</v>
      </c>
      <c r="S91" s="4">
        <f>SUM(Nurse[[#This Row],[CNA Hours]],Nurse[[#This Row],[NA TR Hours]],Nurse[[#This Row],[Med Aide/Tech Hours]])</f>
        <v>115.94336956521737</v>
      </c>
      <c r="T91" s="4">
        <v>113.37271739130432</v>
      </c>
      <c r="U91" s="4">
        <v>2.5706521739130435</v>
      </c>
      <c r="V91" s="4">
        <v>0</v>
      </c>
      <c r="W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105.80923913043478</v>
      </c>
      <c r="X91" s="4">
        <v>17.084673913043478</v>
      </c>
      <c r="Y91" s="4">
        <v>0</v>
      </c>
      <c r="Z91" s="4">
        <v>0</v>
      </c>
      <c r="AA91" s="4">
        <v>30.542065217391297</v>
      </c>
      <c r="AB91" s="4">
        <v>0</v>
      </c>
      <c r="AC91" s="4">
        <v>58.182500000000012</v>
      </c>
      <c r="AD91" s="4">
        <v>0</v>
      </c>
      <c r="AE91" s="4">
        <v>0</v>
      </c>
      <c r="AF91" s="1">
        <v>366477</v>
      </c>
      <c r="AG91" s="1">
        <v>5</v>
      </c>
      <c r="AH91"/>
    </row>
    <row r="92" spans="1:34" x14ac:dyDescent="0.25">
      <c r="A92" t="s">
        <v>964</v>
      </c>
      <c r="B92" t="s">
        <v>904</v>
      </c>
      <c r="C92" t="s">
        <v>1245</v>
      </c>
      <c r="D92" t="s">
        <v>1012</v>
      </c>
      <c r="E92" s="4">
        <v>78.978260869565219</v>
      </c>
      <c r="F92" s="4">
        <f>Nurse[[#This Row],[Total Nurse Staff Hours]]/Nurse[[#This Row],[MDS Census]]</f>
        <v>3.3204816955684007</v>
      </c>
      <c r="G92" s="4">
        <f>Nurse[[#This Row],[Total Direct Care Staff Hours]]/Nurse[[#This Row],[MDS Census]]</f>
        <v>3.2357032755298651</v>
      </c>
      <c r="H92" s="4">
        <f>Nurse[[#This Row],[Total RN Hours (w/ Admin, DON)]]/Nurse[[#This Row],[MDS Census]]</f>
        <v>0.52004679328378745</v>
      </c>
      <c r="I92" s="4">
        <f>Nurse[[#This Row],[RN Hours (excl. Admin, DON)]]/Nurse[[#This Row],[MDS Census]]</f>
        <v>0.43526837324525181</v>
      </c>
      <c r="J92" s="4">
        <f>SUM(Nurse[[#This Row],[RN Hours (excl. Admin, DON)]],Nurse[[#This Row],[RN Admin Hours]],Nurse[[#This Row],[RN DON Hours]],Nurse[[#This Row],[LPN Hours (excl. Admin)]],Nurse[[#This Row],[LPN Admin Hours]],Nurse[[#This Row],[CNA Hours]],Nurse[[#This Row],[NA TR Hours]],Nurse[[#This Row],[Med Aide/Tech Hours]])</f>
        <v>262.24586956521739</v>
      </c>
      <c r="K92" s="4">
        <f>SUM(Nurse[[#This Row],[RN Hours (excl. Admin, DON)]],Nurse[[#This Row],[LPN Hours (excl. Admin)]],Nurse[[#This Row],[CNA Hours]],Nurse[[#This Row],[NA TR Hours]],Nurse[[#This Row],[Med Aide/Tech Hours]])</f>
        <v>255.55021739130436</v>
      </c>
      <c r="L92" s="4">
        <f>SUM(Nurse[[#This Row],[RN Hours (excl. Admin, DON)]],Nurse[[#This Row],[RN Admin Hours]],Nurse[[#This Row],[RN DON Hours]])</f>
        <v>41.072391304347825</v>
      </c>
      <c r="M92" s="4">
        <v>34.376739130434778</v>
      </c>
      <c r="N92" s="4">
        <v>0</v>
      </c>
      <c r="O92" s="4">
        <v>6.6956521739130439</v>
      </c>
      <c r="P92" s="4">
        <f>SUM(Nurse[[#This Row],[LPN Hours (excl. Admin)]],Nurse[[#This Row],[LPN Admin Hours]])</f>
        <v>92.152282608695657</v>
      </c>
      <c r="Q92" s="4">
        <v>92.152282608695657</v>
      </c>
      <c r="R92" s="4">
        <v>0</v>
      </c>
      <c r="S92" s="4">
        <f>SUM(Nurse[[#This Row],[CNA Hours]],Nurse[[#This Row],[NA TR Hours]],Nurse[[#This Row],[Med Aide/Tech Hours]])</f>
        <v>129.02119565217393</v>
      </c>
      <c r="T92" s="4">
        <v>129.02119565217393</v>
      </c>
      <c r="U92" s="4">
        <v>0</v>
      </c>
      <c r="V92" s="4">
        <v>0</v>
      </c>
      <c r="W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123.62467391304345</v>
      </c>
      <c r="X92" s="4">
        <v>15.227282608695651</v>
      </c>
      <c r="Y92" s="4">
        <v>0</v>
      </c>
      <c r="Z92" s="4">
        <v>2.0869565217391304</v>
      </c>
      <c r="AA92" s="4">
        <v>35.069130434782608</v>
      </c>
      <c r="AB92" s="4">
        <v>0</v>
      </c>
      <c r="AC92" s="4">
        <v>71.241304347826059</v>
      </c>
      <c r="AD92" s="4">
        <v>0</v>
      </c>
      <c r="AE92" s="4">
        <v>0</v>
      </c>
      <c r="AF92" s="1">
        <v>366463</v>
      </c>
      <c r="AG92" s="1">
        <v>5</v>
      </c>
      <c r="AH92"/>
    </row>
    <row r="93" spans="1:34" x14ac:dyDescent="0.25">
      <c r="A93" t="s">
        <v>964</v>
      </c>
      <c r="B93" t="s">
        <v>840</v>
      </c>
      <c r="C93" t="s">
        <v>1413</v>
      </c>
      <c r="D93" t="s">
        <v>1032</v>
      </c>
      <c r="E93" s="4">
        <v>82.184782608695656</v>
      </c>
      <c r="F93" s="4">
        <f>Nurse[[#This Row],[Total Nurse Staff Hours]]/Nurse[[#This Row],[MDS Census]]</f>
        <v>3.5488321650575321</v>
      </c>
      <c r="G93" s="4">
        <f>Nurse[[#This Row],[Total Direct Care Staff Hours]]/Nurse[[#This Row],[MDS Census]]</f>
        <v>3.3889326808623204</v>
      </c>
      <c r="H93" s="4">
        <f>Nurse[[#This Row],[Total RN Hours (w/ Admin, DON)]]/Nurse[[#This Row],[MDS Census]]</f>
        <v>0.36317550588546482</v>
      </c>
      <c r="I93" s="4">
        <f>Nurse[[#This Row],[RN Hours (excl. Admin, DON)]]/Nurse[[#This Row],[MDS Census]]</f>
        <v>0.20327602169025258</v>
      </c>
      <c r="J93" s="4">
        <f>SUM(Nurse[[#This Row],[RN Hours (excl. Admin, DON)]],Nurse[[#This Row],[RN Admin Hours]],Nurse[[#This Row],[RN DON Hours]],Nurse[[#This Row],[LPN Hours (excl. Admin)]],Nurse[[#This Row],[LPN Admin Hours]],Nurse[[#This Row],[CNA Hours]],Nurse[[#This Row],[NA TR Hours]],Nurse[[#This Row],[Med Aide/Tech Hours]])</f>
        <v>291.66000000000003</v>
      </c>
      <c r="K93" s="4">
        <f>SUM(Nurse[[#This Row],[RN Hours (excl. Admin, DON)]],Nurse[[#This Row],[LPN Hours (excl. Admin)]],Nurse[[#This Row],[CNA Hours]],Nurse[[#This Row],[NA TR Hours]],Nurse[[#This Row],[Med Aide/Tech Hours]])</f>
        <v>278.51869565217396</v>
      </c>
      <c r="L93" s="4">
        <f>SUM(Nurse[[#This Row],[RN Hours (excl. Admin, DON)]],Nurse[[#This Row],[RN Admin Hours]],Nurse[[#This Row],[RN DON Hours]])</f>
        <v>29.847499999999997</v>
      </c>
      <c r="M93" s="4">
        <v>16.706195652173911</v>
      </c>
      <c r="N93" s="4">
        <v>1.9347826086956521</v>
      </c>
      <c r="O93" s="4">
        <v>11.206521739130435</v>
      </c>
      <c r="P93" s="4">
        <f>SUM(Nurse[[#This Row],[LPN Hours (excl. Admin)]],Nurse[[#This Row],[LPN Admin Hours]])</f>
        <v>100.09086956521742</v>
      </c>
      <c r="Q93" s="4">
        <v>100.09086956521742</v>
      </c>
      <c r="R93" s="4">
        <v>0</v>
      </c>
      <c r="S93" s="4">
        <f>SUM(Nurse[[#This Row],[CNA Hours]],Nurse[[#This Row],[NA TR Hours]],Nurse[[#This Row],[Med Aide/Tech Hours]])</f>
        <v>161.72163043478264</v>
      </c>
      <c r="T93" s="4">
        <v>158.7026086956522</v>
      </c>
      <c r="U93" s="4">
        <v>3.0190217391304346</v>
      </c>
      <c r="V93" s="4">
        <v>0</v>
      </c>
      <c r="W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61.100217391304334</v>
      </c>
      <c r="X93" s="4">
        <v>2.9534782608695651</v>
      </c>
      <c r="Y93" s="4">
        <v>0</v>
      </c>
      <c r="Z93" s="4">
        <v>0</v>
      </c>
      <c r="AA93" s="4">
        <v>32.310978260869561</v>
      </c>
      <c r="AB93" s="4">
        <v>0</v>
      </c>
      <c r="AC93" s="4">
        <v>25.835760869565206</v>
      </c>
      <c r="AD93" s="4">
        <v>0</v>
      </c>
      <c r="AE93" s="4">
        <v>0</v>
      </c>
      <c r="AF93" s="1">
        <v>366394</v>
      </c>
      <c r="AG93" s="1">
        <v>5</v>
      </c>
      <c r="AH93"/>
    </row>
    <row r="94" spans="1:34" x14ac:dyDescent="0.25">
      <c r="A94" t="s">
        <v>964</v>
      </c>
      <c r="B94" t="s">
        <v>402</v>
      </c>
      <c r="C94" t="s">
        <v>1103</v>
      </c>
      <c r="D94" t="s">
        <v>1041</v>
      </c>
      <c r="E94" s="4">
        <v>72.358695652173907</v>
      </c>
      <c r="F94" s="4">
        <f>Nurse[[#This Row],[Total Nurse Staff Hours]]/Nurse[[#This Row],[MDS Census]]</f>
        <v>4.8212768514345807</v>
      </c>
      <c r="G94" s="4">
        <f>Nurse[[#This Row],[Total Direct Care Staff Hours]]/Nurse[[#This Row],[MDS Census]]</f>
        <v>4.26306744779931</v>
      </c>
      <c r="H94" s="4">
        <f>Nurse[[#This Row],[Total RN Hours (w/ Admin, DON)]]/Nurse[[#This Row],[MDS Census]]</f>
        <v>0.85971007961544266</v>
      </c>
      <c r="I94" s="4">
        <f>Nurse[[#This Row],[RN Hours (excl. Admin, DON)]]/Nurse[[#This Row],[MDS Census]]</f>
        <v>0.46193330328977028</v>
      </c>
      <c r="J94" s="4">
        <f>SUM(Nurse[[#This Row],[RN Hours (excl. Admin, DON)]],Nurse[[#This Row],[RN Admin Hours]],Nurse[[#This Row],[RN DON Hours]],Nurse[[#This Row],[LPN Hours (excl. Admin)]],Nurse[[#This Row],[LPN Admin Hours]],Nurse[[#This Row],[CNA Hours]],Nurse[[#This Row],[NA TR Hours]],Nurse[[#This Row],[Med Aide/Tech Hours]])</f>
        <v>348.86130434782609</v>
      </c>
      <c r="K94" s="4">
        <f>SUM(Nurse[[#This Row],[RN Hours (excl. Admin, DON)]],Nurse[[#This Row],[LPN Hours (excl. Admin)]],Nurse[[#This Row],[CNA Hours]],Nurse[[#This Row],[NA TR Hours]],Nurse[[#This Row],[Med Aide/Tech Hours]])</f>
        <v>308.47000000000003</v>
      </c>
      <c r="L94" s="4">
        <f>SUM(Nurse[[#This Row],[RN Hours (excl. Admin, DON)]],Nurse[[#This Row],[RN Admin Hours]],Nurse[[#This Row],[RN DON Hours]])</f>
        <v>62.20750000000001</v>
      </c>
      <c r="M94" s="4">
        <v>33.424891304347831</v>
      </c>
      <c r="N94" s="4">
        <v>23.043478260869566</v>
      </c>
      <c r="O94" s="4">
        <v>5.7391304347826084</v>
      </c>
      <c r="P94" s="4">
        <f>SUM(Nurse[[#This Row],[LPN Hours (excl. Admin)]],Nurse[[#This Row],[LPN Admin Hours]])</f>
        <v>92.419021739130443</v>
      </c>
      <c r="Q94" s="4">
        <v>80.810326086956536</v>
      </c>
      <c r="R94" s="4">
        <v>11.608695652173912</v>
      </c>
      <c r="S94" s="4">
        <f>SUM(Nurse[[#This Row],[CNA Hours]],Nurse[[#This Row],[NA TR Hours]],Nurse[[#This Row],[Med Aide/Tech Hours]])</f>
        <v>194.23478260869564</v>
      </c>
      <c r="T94" s="4">
        <v>194.23478260869564</v>
      </c>
      <c r="U94" s="4">
        <v>0</v>
      </c>
      <c r="V94" s="4">
        <v>0</v>
      </c>
      <c r="W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4" s="4">
        <v>0</v>
      </c>
      <c r="Y94" s="4">
        <v>0</v>
      </c>
      <c r="Z94" s="4">
        <v>0</v>
      </c>
      <c r="AA94" s="4">
        <v>0</v>
      </c>
      <c r="AB94" s="4">
        <v>0</v>
      </c>
      <c r="AC94" s="4">
        <v>0</v>
      </c>
      <c r="AD94" s="4">
        <v>0</v>
      </c>
      <c r="AE94" s="4">
        <v>0</v>
      </c>
      <c r="AF94" s="1">
        <v>365762</v>
      </c>
      <c r="AG94" s="1">
        <v>5</v>
      </c>
      <c r="AH94"/>
    </row>
    <row r="95" spans="1:34" x14ac:dyDescent="0.25">
      <c r="A95" t="s">
        <v>964</v>
      </c>
      <c r="B95" t="s">
        <v>51</v>
      </c>
      <c r="C95" t="s">
        <v>1103</v>
      </c>
      <c r="D95" t="s">
        <v>1041</v>
      </c>
      <c r="E95" s="4">
        <v>81.5</v>
      </c>
      <c r="F95" s="4">
        <f>Nurse[[#This Row],[Total Nurse Staff Hours]]/Nurse[[#This Row],[MDS Census]]</f>
        <v>3.2961496399039745</v>
      </c>
      <c r="G95" s="4">
        <f>Nurse[[#This Row],[Total Direct Care Staff Hours]]/Nurse[[#This Row],[MDS Census]]</f>
        <v>3.0721232328620967</v>
      </c>
      <c r="H95" s="4">
        <f>Nurse[[#This Row],[Total RN Hours (w/ Admin, DON)]]/Nurse[[#This Row],[MDS Census]]</f>
        <v>0.66025473459589223</v>
      </c>
      <c r="I95" s="4">
        <f>Nurse[[#This Row],[RN Hours (excl. Admin, DON)]]/Nurse[[#This Row],[MDS Census]]</f>
        <v>0.46770338757001856</v>
      </c>
      <c r="J95" s="4">
        <f>SUM(Nurse[[#This Row],[RN Hours (excl. Admin, DON)]],Nurse[[#This Row],[RN Admin Hours]],Nurse[[#This Row],[RN DON Hours]],Nurse[[#This Row],[LPN Hours (excl. Admin)]],Nurse[[#This Row],[LPN Admin Hours]],Nurse[[#This Row],[CNA Hours]],Nurse[[#This Row],[NA TR Hours]],Nurse[[#This Row],[Med Aide/Tech Hours]])</f>
        <v>268.63619565217391</v>
      </c>
      <c r="K95" s="4">
        <f>SUM(Nurse[[#This Row],[RN Hours (excl. Admin, DON)]],Nurse[[#This Row],[LPN Hours (excl. Admin)]],Nurse[[#This Row],[CNA Hours]],Nurse[[#This Row],[NA TR Hours]],Nurse[[#This Row],[Med Aide/Tech Hours]])</f>
        <v>250.37804347826088</v>
      </c>
      <c r="L95" s="4">
        <f>SUM(Nurse[[#This Row],[RN Hours (excl. Admin, DON)]],Nurse[[#This Row],[RN Admin Hours]],Nurse[[#This Row],[RN DON Hours]])</f>
        <v>53.810760869565215</v>
      </c>
      <c r="M95" s="4">
        <v>38.117826086956512</v>
      </c>
      <c r="N95" s="4">
        <v>10.423913043478262</v>
      </c>
      <c r="O95" s="4">
        <v>5.2690217391304346</v>
      </c>
      <c r="P95" s="4">
        <f>SUM(Nurse[[#This Row],[LPN Hours (excl. Admin)]],Nurse[[#This Row],[LPN Admin Hours]])</f>
        <v>38.706847826086957</v>
      </c>
      <c r="Q95" s="4">
        <v>36.141630434782606</v>
      </c>
      <c r="R95" s="4">
        <v>2.5652173913043477</v>
      </c>
      <c r="S95" s="4">
        <f>SUM(Nurse[[#This Row],[CNA Hours]],Nurse[[#This Row],[NA TR Hours]],Nurse[[#This Row],[Med Aide/Tech Hours]])</f>
        <v>176.11858695652177</v>
      </c>
      <c r="T95" s="4">
        <v>176.11858695652177</v>
      </c>
      <c r="U95" s="4">
        <v>0</v>
      </c>
      <c r="V95" s="4">
        <v>0</v>
      </c>
      <c r="W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38.258478260869566</v>
      </c>
      <c r="X95" s="4">
        <v>5.5118478260869574</v>
      </c>
      <c r="Y95" s="4">
        <v>0</v>
      </c>
      <c r="Z95" s="4">
        <v>0</v>
      </c>
      <c r="AA95" s="4">
        <v>7.0193478260869577</v>
      </c>
      <c r="AB95" s="4">
        <v>0</v>
      </c>
      <c r="AC95" s="4">
        <v>25.727282608695649</v>
      </c>
      <c r="AD95" s="4">
        <v>0</v>
      </c>
      <c r="AE95" s="4">
        <v>0</v>
      </c>
      <c r="AF95" s="1">
        <v>365155</v>
      </c>
      <c r="AG95" s="1">
        <v>5</v>
      </c>
      <c r="AH95"/>
    </row>
    <row r="96" spans="1:34" x14ac:dyDescent="0.25">
      <c r="A96" t="s">
        <v>964</v>
      </c>
      <c r="B96" t="s">
        <v>207</v>
      </c>
      <c r="C96" t="s">
        <v>1152</v>
      </c>
      <c r="D96" t="s">
        <v>1056</v>
      </c>
      <c r="E96" s="4">
        <v>99.163043478260875</v>
      </c>
      <c r="F96" s="4">
        <f>Nurse[[#This Row],[Total Nurse Staff Hours]]/Nurse[[#This Row],[MDS Census]]</f>
        <v>3.1600076729146114</v>
      </c>
      <c r="G96" s="4">
        <f>Nurse[[#This Row],[Total Direct Care Staff Hours]]/Nurse[[#This Row],[MDS Census]]</f>
        <v>2.8881398662720592</v>
      </c>
      <c r="H96" s="4">
        <f>Nurse[[#This Row],[Total RN Hours (w/ Admin, DON)]]/Nurse[[#This Row],[MDS Census]]</f>
        <v>0.5737969966019949</v>
      </c>
      <c r="I96" s="4">
        <f>Nurse[[#This Row],[RN Hours (excl. Admin, DON)]]/Nurse[[#This Row],[MDS Census]]</f>
        <v>0.43615038912638382</v>
      </c>
      <c r="J96" s="4">
        <f>SUM(Nurse[[#This Row],[RN Hours (excl. Admin, DON)]],Nurse[[#This Row],[RN Admin Hours]],Nurse[[#This Row],[RN DON Hours]],Nurse[[#This Row],[LPN Hours (excl. Admin)]],Nurse[[#This Row],[LPN Admin Hours]],Nurse[[#This Row],[CNA Hours]],Nurse[[#This Row],[NA TR Hours]],Nurse[[#This Row],[Med Aide/Tech Hours]])</f>
        <v>313.35597826086956</v>
      </c>
      <c r="K96" s="4">
        <f>SUM(Nurse[[#This Row],[RN Hours (excl. Admin, DON)]],Nurse[[#This Row],[LPN Hours (excl. Admin)]],Nurse[[#This Row],[CNA Hours]],Nurse[[#This Row],[NA TR Hours]],Nurse[[#This Row],[Med Aide/Tech Hours]])</f>
        <v>286.39673913043475</v>
      </c>
      <c r="L96" s="4">
        <f>SUM(Nurse[[#This Row],[RN Hours (excl. Admin, DON)]],Nurse[[#This Row],[RN Admin Hours]],Nurse[[#This Row],[RN DON Hours]])</f>
        <v>56.899456521739133</v>
      </c>
      <c r="M96" s="4">
        <v>43.25</v>
      </c>
      <c r="N96" s="4">
        <v>6.9320652173913047</v>
      </c>
      <c r="O96" s="4">
        <v>6.7173913043478262</v>
      </c>
      <c r="P96" s="4">
        <f>SUM(Nurse[[#This Row],[LPN Hours (excl. Admin)]],Nurse[[#This Row],[LPN Admin Hours]])</f>
        <v>107.90489130434783</v>
      </c>
      <c r="Q96" s="4">
        <v>94.595108695652172</v>
      </c>
      <c r="R96" s="4">
        <v>13.309782608695652</v>
      </c>
      <c r="S96" s="4">
        <f>SUM(Nurse[[#This Row],[CNA Hours]],Nurse[[#This Row],[NA TR Hours]],Nurse[[#This Row],[Med Aide/Tech Hours]])</f>
        <v>148.5516304347826</v>
      </c>
      <c r="T96" s="4">
        <v>147.52717391304347</v>
      </c>
      <c r="U96" s="4">
        <v>1.0244565217391304</v>
      </c>
      <c r="V96" s="4">
        <v>0</v>
      </c>
      <c r="W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6" s="4">
        <v>0</v>
      </c>
      <c r="Y96" s="4">
        <v>0</v>
      </c>
      <c r="Z96" s="4">
        <v>0</v>
      </c>
      <c r="AA96" s="4">
        <v>0</v>
      </c>
      <c r="AB96" s="4">
        <v>0</v>
      </c>
      <c r="AC96" s="4">
        <v>0</v>
      </c>
      <c r="AD96" s="4">
        <v>0</v>
      </c>
      <c r="AE96" s="4">
        <v>0</v>
      </c>
      <c r="AF96" s="1">
        <v>365469</v>
      </c>
      <c r="AG96" s="1">
        <v>5</v>
      </c>
      <c r="AH96"/>
    </row>
    <row r="97" spans="1:34" x14ac:dyDescent="0.25">
      <c r="A97" t="s">
        <v>964</v>
      </c>
      <c r="B97" t="s">
        <v>847</v>
      </c>
      <c r="C97" t="s">
        <v>1237</v>
      </c>
      <c r="D97" t="s">
        <v>1034</v>
      </c>
      <c r="E97" s="4">
        <v>90.097826086956516</v>
      </c>
      <c r="F97" s="4">
        <f>Nurse[[#This Row],[Total Nurse Staff Hours]]/Nurse[[#This Row],[MDS Census]]</f>
        <v>2.9397418265170714</v>
      </c>
      <c r="G97" s="4">
        <f>Nurse[[#This Row],[Total Direct Care Staff Hours]]/Nurse[[#This Row],[MDS Census]]</f>
        <v>2.7100398117987701</v>
      </c>
      <c r="H97" s="4">
        <f>Nurse[[#This Row],[Total RN Hours (w/ Admin, DON)]]/Nurse[[#This Row],[MDS Census]]</f>
        <v>0.26948365303414162</v>
      </c>
      <c r="I97" s="4">
        <f>Nurse[[#This Row],[RN Hours (excl. Admin, DON)]]/Nurse[[#This Row],[MDS Census]]</f>
        <v>0.21317408613825553</v>
      </c>
      <c r="J97" s="4">
        <f>SUM(Nurse[[#This Row],[RN Hours (excl. Admin, DON)]],Nurse[[#This Row],[RN Admin Hours]],Nurse[[#This Row],[RN DON Hours]],Nurse[[#This Row],[LPN Hours (excl. Admin)]],Nurse[[#This Row],[LPN Admin Hours]],Nurse[[#This Row],[CNA Hours]],Nurse[[#This Row],[NA TR Hours]],Nurse[[#This Row],[Med Aide/Tech Hours]])</f>
        <v>264.864347826087</v>
      </c>
      <c r="K97" s="4">
        <f>SUM(Nurse[[#This Row],[RN Hours (excl. Admin, DON)]],Nurse[[#This Row],[LPN Hours (excl. Admin)]],Nurse[[#This Row],[CNA Hours]],Nurse[[#This Row],[NA TR Hours]],Nurse[[#This Row],[Med Aide/Tech Hours]])</f>
        <v>244.16869565217397</v>
      </c>
      <c r="L97" s="4">
        <f>SUM(Nurse[[#This Row],[RN Hours (excl. Admin, DON)]],Nurse[[#This Row],[RN Admin Hours]],Nurse[[#This Row],[RN DON Hours]])</f>
        <v>24.279891304347824</v>
      </c>
      <c r="M97" s="4">
        <v>19.206521739130434</v>
      </c>
      <c r="N97" s="4">
        <v>0.46467391304347827</v>
      </c>
      <c r="O97" s="4">
        <v>4.6086956521739131</v>
      </c>
      <c r="P97" s="4">
        <f>SUM(Nurse[[#This Row],[LPN Hours (excl. Admin)]],Nurse[[#This Row],[LPN Admin Hours]])</f>
        <v>95.453586956521733</v>
      </c>
      <c r="Q97" s="4">
        <v>79.831304347826077</v>
      </c>
      <c r="R97" s="4">
        <v>15.622282608695652</v>
      </c>
      <c r="S97" s="4">
        <f>SUM(Nurse[[#This Row],[CNA Hours]],Nurse[[#This Row],[NA TR Hours]],Nurse[[#This Row],[Med Aide/Tech Hours]])</f>
        <v>145.13086956521744</v>
      </c>
      <c r="T97" s="4">
        <v>130.17706521739134</v>
      </c>
      <c r="U97" s="4">
        <v>14.953804347826088</v>
      </c>
      <c r="V97" s="4">
        <v>0</v>
      </c>
      <c r="W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13.546413043478262</v>
      </c>
      <c r="X97" s="4">
        <v>0.27445652173913043</v>
      </c>
      <c r="Y97" s="4">
        <v>0</v>
      </c>
      <c r="Z97" s="4">
        <v>0</v>
      </c>
      <c r="AA97" s="4">
        <v>0.12478260869565218</v>
      </c>
      <c r="AB97" s="4">
        <v>4.2608695652173916</v>
      </c>
      <c r="AC97" s="4">
        <v>8.2259782608695673</v>
      </c>
      <c r="AD97" s="4">
        <v>0.66032608695652173</v>
      </c>
      <c r="AE97" s="4">
        <v>0</v>
      </c>
      <c r="AF97" s="1">
        <v>366403</v>
      </c>
      <c r="AG97" s="1">
        <v>5</v>
      </c>
      <c r="AH97"/>
    </row>
    <row r="98" spans="1:34" x14ac:dyDescent="0.25">
      <c r="A98" t="s">
        <v>964</v>
      </c>
      <c r="B98" t="s">
        <v>459</v>
      </c>
      <c r="C98" t="s">
        <v>1096</v>
      </c>
      <c r="D98" t="s">
        <v>1034</v>
      </c>
      <c r="E98" s="4">
        <v>115.1195652173913</v>
      </c>
      <c r="F98" s="4">
        <f>Nurse[[#This Row],[Total Nurse Staff Hours]]/Nurse[[#This Row],[MDS Census]]</f>
        <v>3.2224048720611838</v>
      </c>
      <c r="G98" s="4">
        <f>Nurse[[#This Row],[Total Direct Care Staff Hours]]/Nurse[[#This Row],[MDS Census]]</f>
        <v>2.9277915211028236</v>
      </c>
      <c r="H98" s="4">
        <f>Nurse[[#This Row],[Total RN Hours (w/ Admin, DON)]]/Nurse[[#This Row],[MDS Census]]</f>
        <v>0.15213388726277027</v>
      </c>
      <c r="I98" s="4">
        <f>Nurse[[#This Row],[RN Hours (excl. Admin, DON)]]/Nurse[[#This Row],[MDS Census]]</f>
        <v>5.0538192805211976E-2</v>
      </c>
      <c r="J98" s="4">
        <f>SUM(Nurse[[#This Row],[RN Hours (excl. Admin, DON)]],Nurse[[#This Row],[RN Admin Hours]],Nurse[[#This Row],[RN DON Hours]],Nurse[[#This Row],[LPN Hours (excl. Admin)]],Nurse[[#This Row],[LPN Admin Hours]],Nurse[[#This Row],[CNA Hours]],Nurse[[#This Row],[NA TR Hours]],Nurse[[#This Row],[Med Aide/Tech Hours]])</f>
        <v>370.96184782608691</v>
      </c>
      <c r="K98" s="4">
        <f>SUM(Nurse[[#This Row],[RN Hours (excl. Admin, DON)]],Nurse[[#This Row],[LPN Hours (excl. Admin)]],Nurse[[#This Row],[CNA Hours]],Nurse[[#This Row],[NA TR Hours]],Nurse[[#This Row],[Med Aide/Tech Hours]])</f>
        <v>337.04608695652178</v>
      </c>
      <c r="L98" s="4">
        <f>SUM(Nurse[[#This Row],[RN Hours (excl. Admin, DON)]],Nurse[[#This Row],[RN Admin Hours]],Nurse[[#This Row],[RN DON Hours]])</f>
        <v>17.513586956521738</v>
      </c>
      <c r="M98" s="4">
        <v>5.8179347826086953</v>
      </c>
      <c r="N98" s="4">
        <v>6.3043478260869561</v>
      </c>
      <c r="O98" s="4">
        <v>5.3913043478260869</v>
      </c>
      <c r="P98" s="4">
        <f>SUM(Nurse[[#This Row],[LPN Hours (excl. Admin)]],Nurse[[#This Row],[LPN Admin Hours]])</f>
        <v>138.22217391304346</v>
      </c>
      <c r="Q98" s="4">
        <v>116.00206521739129</v>
      </c>
      <c r="R98" s="4">
        <v>22.220108695652176</v>
      </c>
      <c r="S98" s="4">
        <f>SUM(Nurse[[#This Row],[CNA Hours]],Nurse[[#This Row],[NA TR Hours]],Nurse[[#This Row],[Med Aide/Tech Hours]])</f>
        <v>215.22608695652173</v>
      </c>
      <c r="T98" s="4">
        <v>175.12282608695651</v>
      </c>
      <c r="U98" s="4">
        <v>40.103260869565219</v>
      </c>
      <c r="V98" s="4">
        <v>0</v>
      </c>
      <c r="W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68.133043478260873</v>
      </c>
      <c r="X98" s="4">
        <v>0.75815217391304346</v>
      </c>
      <c r="Y98" s="4">
        <v>0</v>
      </c>
      <c r="Z98" s="4">
        <v>0</v>
      </c>
      <c r="AA98" s="4">
        <v>7.5863043478260863</v>
      </c>
      <c r="AB98" s="4">
        <v>0</v>
      </c>
      <c r="AC98" s="4">
        <v>57.522282608695654</v>
      </c>
      <c r="AD98" s="4">
        <v>2.2663043478260869</v>
      </c>
      <c r="AE98" s="4">
        <v>0</v>
      </c>
      <c r="AF98" s="1">
        <v>365847</v>
      </c>
      <c r="AG98" s="1">
        <v>5</v>
      </c>
      <c r="AH98"/>
    </row>
    <row r="99" spans="1:34" x14ac:dyDescent="0.25">
      <c r="A99" t="s">
        <v>964</v>
      </c>
      <c r="B99" t="s">
        <v>438</v>
      </c>
      <c r="C99" t="s">
        <v>1213</v>
      </c>
      <c r="D99" t="s">
        <v>1008</v>
      </c>
      <c r="E99" s="4">
        <v>98.923913043478265</v>
      </c>
      <c r="F99" s="4">
        <f>Nurse[[#This Row],[Total Nurse Staff Hours]]/Nurse[[#This Row],[MDS Census]]</f>
        <v>5.0656488297989233</v>
      </c>
      <c r="G99" s="4">
        <f>Nurse[[#This Row],[Total Direct Care Staff Hours]]/Nurse[[#This Row],[MDS Census]]</f>
        <v>4.6337457422261297</v>
      </c>
      <c r="H99" s="4">
        <f>Nurse[[#This Row],[Total RN Hours (w/ Admin, DON)]]/Nurse[[#This Row],[MDS Census]]</f>
        <v>0.78696406988243039</v>
      </c>
      <c r="I99" s="4">
        <f>Nurse[[#This Row],[RN Hours (excl. Admin, DON)]]/Nurse[[#This Row],[MDS Census]]</f>
        <v>0.35506098230963629</v>
      </c>
      <c r="J99" s="4">
        <f>SUM(Nurse[[#This Row],[RN Hours (excl. Admin, DON)]],Nurse[[#This Row],[RN Admin Hours]],Nurse[[#This Row],[RN DON Hours]],Nurse[[#This Row],[LPN Hours (excl. Admin)]],Nurse[[#This Row],[LPN Admin Hours]],Nurse[[#This Row],[CNA Hours]],Nurse[[#This Row],[NA TR Hours]],Nurse[[#This Row],[Med Aide/Tech Hours]])</f>
        <v>501.11380434782615</v>
      </c>
      <c r="K99" s="4">
        <f>SUM(Nurse[[#This Row],[RN Hours (excl. Admin, DON)]],Nurse[[#This Row],[LPN Hours (excl. Admin)]],Nurse[[#This Row],[CNA Hours]],Nurse[[#This Row],[NA TR Hours]],Nurse[[#This Row],[Med Aide/Tech Hours]])</f>
        <v>458.38826086956527</v>
      </c>
      <c r="L99" s="4">
        <f>SUM(Nurse[[#This Row],[RN Hours (excl. Admin, DON)]],Nurse[[#This Row],[RN Admin Hours]],Nurse[[#This Row],[RN DON Hours]])</f>
        <v>77.849565217391302</v>
      </c>
      <c r="M99" s="4">
        <v>35.124021739130434</v>
      </c>
      <c r="N99" s="4">
        <v>38.464673913043477</v>
      </c>
      <c r="O99" s="4">
        <v>4.2608695652173916</v>
      </c>
      <c r="P99" s="4">
        <f>SUM(Nurse[[#This Row],[LPN Hours (excl. Admin)]],Nurse[[#This Row],[LPN Admin Hours]])</f>
        <v>114.98141304347826</v>
      </c>
      <c r="Q99" s="4">
        <v>114.98141304347826</v>
      </c>
      <c r="R99" s="4">
        <v>0</v>
      </c>
      <c r="S99" s="4">
        <f>SUM(Nurse[[#This Row],[CNA Hours]],Nurse[[#This Row],[NA TR Hours]],Nurse[[#This Row],[Med Aide/Tech Hours]])</f>
        <v>308.28282608695656</v>
      </c>
      <c r="T99" s="4">
        <v>277.63880434782612</v>
      </c>
      <c r="U99" s="4">
        <v>0</v>
      </c>
      <c r="V99" s="4">
        <v>30.644021739130434</v>
      </c>
      <c r="W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41.146413043478269</v>
      </c>
      <c r="X99" s="4">
        <v>1.0261956521739131</v>
      </c>
      <c r="Y99" s="4">
        <v>0</v>
      </c>
      <c r="Z99" s="4">
        <v>0</v>
      </c>
      <c r="AA99" s="4">
        <v>3.7096739130434786</v>
      </c>
      <c r="AB99" s="4">
        <v>0</v>
      </c>
      <c r="AC99" s="4">
        <v>36.410543478260877</v>
      </c>
      <c r="AD99" s="4">
        <v>0</v>
      </c>
      <c r="AE99" s="4">
        <v>0</v>
      </c>
      <c r="AF99" s="1">
        <v>365818</v>
      </c>
      <c r="AG99" s="1">
        <v>5</v>
      </c>
      <c r="AH99"/>
    </row>
    <row r="100" spans="1:34" x14ac:dyDescent="0.25">
      <c r="A100" t="s">
        <v>964</v>
      </c>
      <c r="B100" t="s">
        <v>32</v>
      </c>
      <c r="C100" t="s">
        <v>1217</v>
      </c>
      <c r="D100" t="s">
        <v>1032</v>
      </c>
      <c r="E100" s="4">
        <v>88.923913043478265</v>
      </c>
      <c r="F100" s="4">
        <f>Nurse[[#This Row],[Total Nurse Staff Hours]]/Nurse[[#This Row],[MDS Census]]</f>
        <v>2.9212186774232975</v>
      </c>
      <c r="G100" s="4">
        <f>Nurse[[#This Row],[Total Direct Care Staff Hours]]/Nurse[[#This Row],[MDS Census]]</f>
        <v>2.7447426964918717</v>
      </c>
      <c r="H100" s="4">
        <f>Nurse[[#This Row],[Total RN Hours (w/ Admin, DON)]]/Nurse[[#This Row],[MDS Census]]</f>
        <v>0.58349712749052685</v>
      </c>
      <c r="I100" s="4">
        <f>Nurse[[#This Row],[RN Hours (excl. Admin, DON)]]/Nurse[[#This Row],[MDS Census]]</f>
        <v>0.40702114655910043</v>
      </c>
      <c r="J100" s="4">
        <f>SUM(Nurse[[#This Row],[RN Hours (excl. Admin, DON)]],Nurse[[#This Row],[RN Admin Hours]],Nurse[[#This Row],[RN DON Hours]],Nurse[[#This Row],[LPN Hours (excl. Admin)]],Nurse[[#This Row],[LPN Admin Hours]],Nurse[[#This Row],[CNA Hours]],Nurse[[#This Row],[NA TR Hours]],Nurse[[#This Row],[Med Aide/Tech Hours]])</f>
        <v>259.76619565217391</v>
      </c>
      <c r="K100" s="4">
        <f>SUM(Nurse[[#This Row],[RN Hours (excl. Admin, DON)]],Nurse[[#This Row],[LPN Hours (excl. Admin)]],Nurse[[#This Row],[CNA Hours]],Nurse[[#This Row],[NA TR Hours]],Nurse[[#This Row],[Med Aide/Tech Hours]])</f>
        <v>244.07326086956525</v>
      </c>
      <c r="L100" s="4">
        <f>SUM(Nurse[[#This Row],[RN Hours (excl. Admin, DON)]],Nurse[[#This Row],[RN Admin Hours]],Nurse[[#This Row],[RN DON Hours]])</f>
        <v>51.886847826086964</v>
      </c>
      <c r="M100" s="4">
        <v>36.193913043478268</v>
      </c>
      <c r="N100" s="4">
        <v>7.3451086956521738</v>
      </c>
      <c r="O100" s="4">
        <v>8.3478260869565215</v>
      </c>
      <c r="P100" s="4">
        <f>SUM(Nurse[[#This Row],[LPN Hours (excl. Admin)]],Nurse[[#This Row],[LPN Admin Hours]])</f>
        <v>70.681739130434792</v>
      </c>
      <c r="Q100" s="4">
        <v>70.681739130434792</v>
      </c>
      <c r="R100" s="4">
        <v>0</v>
      </c>
      <c r="S100" s="4">
        <f>SUM(Nurse[[#This Row],[CNA Hours]],Nurse[[#This Row],[NA TR Hours]],Nurse[[#This Row],[Med Aide/Tech Hours]])</f>
        <v>137.19760869565218</v>
      </c>
      <c r="T100" s="4">
        <v>137.19760869565218</v>
      </c>
      <c r="U100" s="4">
        <v>0</v>
      </c>
      <c r="V100" s="4">
        <v>0</v>
      </c>
      <c r="W1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30.382934782608693</v>
      </c>
      <c r="X100" s="4">
        <v>22.373260869565215</v>
      </c>
      <c r="Y100" s="4">
        <v>0</v>
      </c>
      <c r="Z100" s="4">
        <v>0</v>
      </c>
      <c r="AA100" s="4">
        <v>3.0698913043478262</v>
      </c>
      <c r="AB100" s="4">
        <v>0</v>
      </c>
      <c r="AC100" s="4">
        <v>4.9397826086956522</v>
      </c>
      <c r="AD100" s="4">
        <v>0</v>
      </c>
      <c r="AE100" s="4">
        <v>0</v>
      </c>
      <c r="AF100" s="1">
        <v>365071</v>
      </c>
      <c r="AG100" s="1">
        <v>5</v>
      </c>
      <c r="AH100"/>
    </row>
    <row r="101" spans="1:34" x14ac:dyDescent="0.25">
      <c r="A101" t="s">
        <v>964</v>
      </c>
      <c r="B101" t="s">
        <v>845</v>
      </c>
      <c r="C101" t="s">
        <v>1339</v>
      </c>
      <c r="D101" t="s">
        <v>997</v>
      </c>
      <c r="E101" s="4">
        <v>74.195652173913047</v>
      </c>
      <c r="F101" s="4">
        <f>Nurse[[#This Row],[Total Nurse Staff Hours]]/Nurse[[#This Row],[MDS Census]]</f>
        <v>2.1937796659830053</v>
      </c>
      <c r="G101" s="4">
        <f>Nurse[[#This Row],[Total Direct Care Staff Hours]]/Nurse[[#This Row],[MDS Census]]</f>
        <v>2.0173879285086431</v>
      </c>
      <c r="H101" s="4">
        <f>Nurse[[#This Row],[Total RN Hours (w/ Admin, DON)]]/Nurse[[#This Row],[MDS Census]]</f>
        <v>0.4224890125988866</v>
      </c>
      <c r="I101" s="4">
        <f>Nurse[[#This Row],[RN Hours (excl. Admin, DON)]]/Nurse[[#This Row],[MDS Census]]</f>
        <v>0.24789920890711986</v>
      </c>
      <c r="J101" s="4">
        <f>SUM(Nurse[[#This Row],[RN Hours (excl. Admin, DON)]],Nurse[[#This Row],[RN Admin Hours]],Nurse[[#This Row],[RN DON Hours]],Nurse[[#This Row],[LPN Hours (excl. Admin)]],Nurse[[#This Row],[LPN Admin Hours]],Nurse[[#This Row],[CNA Hours]],Nurse[[#This Row],[NA TR Hours]],Nurse[[#This Row],[Med Aide/Tech Hours]])</f>
        <v>162.76891304347822</v>
      </c>
      <c r="K101" s="4">
        <f>SUM(Nurse[[#This Row],[RN Hours (excl. Admin, DON)]],Nurse[[#This Row],[LPN Hours (excl. Admin)]],Nurse[[#This Row],[CNA Hours]],Nurse[[#This Row],[NA TR Hours]],Nurse[[#This Row],[Med Aide/Tech Hours]])</f>
        <v>149.68141304347824</v>
      </c>
      <c r="L101" s="4">
        <f>SUM(Nurse[[#This Row],[RN Hours (excl. Admin, DON)]],Nurse[[#This Row],[RN Admin Hours]],Nurse[[#This Row],[RN DON Hours]])</f>
        <v>31.346847826086957</v>
      </c>
      <c r="M101" s="4">
        <v>18.393043478260871</v>
      </c>
      <c r="N101" s="4">
        <v>8.9184782608695645</v>
      </c>
      <c r="O101" s="4">
        <v>4.0353260869565215</v>
      </c>
      <c r="P101" s="4">
        <f>SUM(Nurse[[#This Row],[LPN Hours (excl. Admin)]],Nurse[[#This Row],[LPN Admin Hours]])</f>
        <v>48.692391304347794</v>
      </c>
      <c r="Q101" s="4">
        <v>48.558695652173881</v>
      </c>
      <c r="R101" s="4">
        <v>0.13369565217391305</v>
      </c>
      <c r="S101" s="4">
        <f>SUM(Nurse[[#This Row],[CNA Hours]],Nurse[[#This Row],[NA TR Hours]],Nurse[[#This Row],[Med Aide/Tech Hours]])</f>
        <v>82.729673913043484</v>
      </c>
      <c r="T101" s="4">
        <v>82.729673913043484</v>
      </c>
      <c r="U101" s="4">
        <v>0</v>
      </c>
      <c r="V101" s="4">
        <v>0</v>
      </c>
      <c r="W1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24.971086956521738</v>
      </c>
      <c r="X101" s="4">
        <v>0.8295652173913044</v>
      </c>
      <c r="Y101" s="4">
        <v>0.66576086956521741</v>
      </c>
      <c r="Z101" s="4">
        <v>0</v>
      </c>
      <c r="AA101" s="4">
        <v>5.6593478260869565</v>
      </c>
      <c r="AB101" s="4">
        <v>0.13369565217391305</v>
      </c>
      <c r="AC101" s="4">
        <v>17.682717391304347</v>
      </c>
      <c r="AD101" s="4">
        <v>0</v>
      </c>
      <c r="AE101" s="4">
        <v>0</v>
      </c>
      <c r="AF101" s="1">
        <v>366400</v>
      </c>
      <c r="AG101" s="1">
        <v>5</v>
      </c>
      <c r="AH101"/>
    </row>
    <row r="102" spans="1:34" x14ac:dyDescent="0.25">
      <c r="A102" t="s">
        <v>964</v>
      </c>
      <c r="B102" t="s">
        <v>191</v>
      </c>
      <c r="C102" t="s">
        <v>1213</v>
      </c>
      <c r="D102" t="s">
        <v>1008</v>
      </c>
      <c r="E102" s="4">
        <v>71.934782608695656</v>
      </c>
      <c r="F102" s="4">
        <f>Nurse[[#This Row],[Total Nurse Staff Hours]]/Nurse[[#This Row],[MDS Census]]</f>
        <v>4.8616243578120271</v>
      </c>
      <c r="G102" s="4">
        <f>Nurse[[#This Row],[Total Direct Care Staff Hours]]/Nurse[[#This Row],[MDS Census]]</f>
        <v>4.6255258386219404</v>
      </c>
      <c r="H102" s="4">
        <f>Nurse[[#This Row],[Total RN Hours (w/ Admin, DON)]]/Nurse[[#This Row],[MDS Census]]</f>
        <v>0.71663644605621013</v>
      </c>
      <c r="I102" s="4">
        <f>Nurse[[#This Row],[RN Hours (excl. Admin, DON)]]/Nurse[[#This Row],[MDS Census]]</f>
        <v>0.48053792686612262</v>
      </c>
      <c r="J102" s="4">
        <f>SUM(Nurse[[#This Row],[RN Hours (excl. Admin, DON)]],Nurse[[#This Row],[RN Admin Hours]],Nurse[[#This Row],[RN DON Hours]],Nurse[[#This Row],[LPN Hours (excl. Admin)]],Nurse[[#This Row],[LPN Admin Hours]],Nurse[[#This Row],[CNA Hours]],Nurse[[#This Row],[NA TR Hours]],Nurse[[#This Row],[Med Aide/Tech Hours]])</f>
        <v>349.71989130434781</v>
      </c>
      <c r="K102" s="4">
        <f>SUM(Nurse[[#This Row],[RN Hours (excl. Admin, DON)]],Nurse[[#This Row],[LPN Hours (excl. Admin)]],Nurse[[#This Row],[CNA Hours]],Nurse[[#This Row],[NA TR Hours]],Nurse[[#This Row],[Med Aide/Tech Hours]])</f>
        <v>332.73619565217393</v>
      </c>
      <c r="L102" s="4">
        <f>SUM(Nurse[[#This Row],[RN Hours (excl. Admin, DON)]],Nurse[[#This Row],[RN Admin Hours]],Nurse[[#This Row],[RN DON Hours]])</f>
        <v>51.551086956521729</v>
      </c>
      <c r="M102" s="4">
        <v>34.567391304347822</v>
      </c>
      <c r="N102" s="4">
        <v>11.929347826086957</v>
      </c>
      <c r="O102" s="4">
        <v>5.0543478260869561</v>
      </c>
      <c r="P102" s="4">
        <f>SUM(Nurse[[#This Row],[LPN Hours (excl. Admin)]],Nurse[[#This Row],[LPN Admin Hours]])</f>
        <v>70.702608695652188</v>
      </c>
      <c r="Q102" s="4">
        <v>70.702608695652188</v>
      </c>
      <c r="R102" s="4">
        <v>0</v>
      </c>
      <c r="S102" s="4">
        <f>SUM(Nurse[[#This Row],[CNA Hours]],Nurse[[#This Row],[NA TR Hours]],Nurse[[#This Row],[Med Aide/Tech Hours]])</f>
        <v>227.46619565217389</v>
      </c>
      <c r="T102" s="4">
        <v>227.46619565217389</v>
      </c>
      <c r="U102" s="4">
        <v>0</v>
      </c>
      <c r="V102" s="4">
        <v>0</v>
      </c>
      <c r="W1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21.603043478260869</v>
      </c>
      <c r="X102" s="4">
        <v>0.80380434782608701</v>
      </c>
      <c r="Y102" s="4">
        <v>0</v>
      </c>
      <c r="Z102" s="4">
        <v>0</v>
      </c>
      <c r="AA102" s="4">
        <v>2.2460869565217392</v>
      </c>
      <c r="AB102" s="4">
        <v>0</v>
      </c>
      <c r="AC102" s="4">
        <v>18.553152173913041</v>
      </c>
      <c r="AD102" s="4">
        <v>0</v>
      </c>
      <c r="AE102" s="4">
        <v>0</v>
      </c>
      <c r="AF102" s="1">
        <v>365445</v>
      </c>
      <c r="AG102" s="1">
        <v>5</v>
      </c>
      <c r="AH102"/>
    </row>
    <row r="103" spans="1:34" x14ac:dyDescent="0.25">
      <c r="A103" t="s">
        <v>964</v>
      </c>
      <c r="B103" t="s">
        <v>685</v>
      </c>
      <c r="C103" t="s">
        <v>1222</v>
      </c>
      <c r="D103" t="s">
        <v>1039</v>
      </c>
      <c r="E103" s="4">
        <v>79.597826086956516</v>
      </c>
      <c r="F103" s="4">
        <f>Nurse[[#This Row],[Total Nurse Staff Hours]]/Nurse[[#This Row],[MDS Census]]</f>
        <v>4.382433428922571</v>
      </c>
      <c r="G103" s="4">
        <f>Nurse[[#This Row],[Total Direct Care Staff Hours]]/Nurse[[#This Row],[MDS Census]]</f>
        <v>4.113417998088214</v>
      </c>
      <c r="H103" s="4">
        <f>Nurse[[#This Row],[Total RN Hours (w/ Admin, DON)]]/Nurse[[#This Row],[MDS Census]]</f>
        <v>0.36063635122217674</v>
      </c>
      <c r="I103" s="4">
        <f>Nurse[[#This Row],[RN Hours (excl. Admin, DON)]]/Nurse[[#This Row],[MDS Census]]</f>
        <v>0.15962583640584463</v>
      </c>
      <c r="J103" s="4">
        <f>SUM(Nurse[[#This Row],[RN Hours (excl. Admin, DON)]],Nurse[[#This Row],[RN Admin Hours]],Nurse[[#This Row],[RN DON Hours]],Nurse[[#This Row],[LPN Hours (excl. Admin)]],Nurse[[#This Row],[LPN Admin Hours]],Nurse[[#This Row],[CNA Hours]],Nurse[[#This Row],[NA TR Hours]],Nurse[[#This Row],[Med Aide/Tech Hours]])</f>
        <v>348.83217391304333</v>
      </c>
      <c r="K103" s="4">
        <f>SUM(Nurse[[#This Row],[RN Hours (excl. Admin, DON)]],Nurse[[#This Row],[LPN Hours (excl. Admin)]],Nurse[[#This Row],[CNA Hours]],Nurse[[#This Row],[NA TR Hours]],Nurse[[#This Row],[Med Aide/Tech Hours]])</f>
        <v>327.41913043478246</v>
      </c>
      <c r="L103" s="4">
        <f>SUM(Nurse[[#This Row],[RN Hours (excl. Admin, DON)]],Nurse[[#This Row],[RN Admin Hours]],Nurse[[#This Row],[RN DON Hours]])</f>
        <v>28.705869565217395</v>
      </c>
      <c r="M103" s="4">
        <v>12.705869565217393</v>
      </c>
      <c r="N103" s="4">
        <v>10.434782608695652</v>
      </c>
      <c r="O103" s="4">
        <v>5.5652173913043477</v>
      </c>
      <c r="P103" s="4">
        <f>SUM(Nurse[[#This Row],[LPN Hours (excl. Admin)]],Nurse[[#This Row],[LPN Admin Hours]])</f>
        <v>87.581521739130437</v>
      </c>
      <c r="Q103" s="4">
        <v>82.168478260869563</v>
      </c>
      <c r="R103" s="4">
        <v>5.4130434782608692</v>
      </c>
      <c r="S103" s="4">
        <f>SUM(Nurse[[#This Row],[CNA Hours]],Nurse[[#This Row],[NA TR Hours]],Nurse[[#This Row],[Med Aide/Tech Hours]])</f>
        <v>232.54478260869553</v>
      </c>
      <c r="T103" s="4">
        <v>232.54478260869553</v>
      </c>
      <c r="U103" s="4">
        <v>0</v>
      </c>
      <c r="V103" s="4">
        <v>0</v>
      </c>
      <c r="W1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182.23706521739132</v>
      </c>
      <c r="X103" s="4">
        <v>4.6053260869565218</v>
      </c>
      <c r="Y103" s="4">
        <v>0</v>
      </c>
      <c r="Z103" s="4">
        <v>0</v>
      </c>
      <c r="AA103" s="4">
        <v>37.739130434782609</v>
      </c>
      <c r="AB103" s="4">
        <v>0</v>
      </c>
      <c r="AC103" s="4">
        <v>139.89260869565217</v>
      </c>
      <c r="AD103" s="4">
        <v>0</v>
      </c>
      <c r="AE103" s="4">
        <v>0</v>
      </c>
      <c r="AF103" s="1">
        <v>366195</v>
      </c>
      <c r="AG103" s="1">
        <v>5</v>
      </c>
      <c r="AH103"/>
    </row>
    <row r="104" spans="1:34" x14ac:dyDescent="0.25">
      <c r="A104" t="s">
        <v>964</v>
      </c>
      <c r="B104" t="s">
        <v>748</v>
      </c>
      <c r="C104" t="s">
        <v>1203</v>
      </c>
      <c r="D104" t="s">
        <v>1017</v>
      </c>
      <c r="E104" s="4">
        <v>39.967391304347828</v>
      </c>
      <c r="F104" s="4">
        <f>Nurse[[#This Row],[Total Nurse Staff Hours]]/Nurse[[#This Row],[MDS Census]]</f>
        <v>4.7615392983410372</v>
      </c>
      <c r="G104" s="4">
        <f>Nurse[[#This Row],[Total Direct Care Staff Hours]]/Nurse[[#This Row],[MDS Census]]</f>
        <v>4.3597171607288532</v>
      </c>
      <c r="H104" s="4">
        <f>Nurse[[#This Row],[Total RN Hours (w/ Admin, DON)]]/Nurse[[#This Row],[MDS Census]]</f>
        <v>0.66707642099537667</v>
      </c>
      <c r="I104" s="4">
        <f>Nurse[[#This Row],[RN Hours (excl. Admin, DON)]]/Nurse[[#This Row],[MDS Census]]</f>
        <v>0.26525428338319279</v>
      </c>
      <c r="J104" s="4">
        <f>SUM(Nurse[[#This Row],[RN Hours (excl. Admin, DON)]],Nurse[[#This Row],[RN Admin Hours]],Nurse[[#This Row],[RN DON Hours]],Nurse[[#This Row],[LPN Hours (excl. Admin)]],Nurse[[#This Row],[LPN Admin Hours]],Nurse[[#This Row],[CNA Hours]],Nurse[[#This Row],[NA TR Hours]],Nurse[[#This Row],[Med Aide/Tech Hours]])</f>
        <v>190.30630434782603</v>
      </c>
      <c r="K104" s="4">
        <f>SUM(Nurse[[#This Row],[RN Hours (excl. Admin, DON)]],Nurse[[#This Row],[LPN Hours (excl. Admin)]],Nurse[[#This Row],[CNA Hours]],Nurse[[#This Row],[NA TR Hours]],Nurse[[#This Row],[Med Aide/Tech Hours]])</f>
        <v>174.24652173913037</v>
      </c>
      <c r="L104" s="4">
        <f>SUM(Nurse[[#This Row],[RN Hours (excl. Admin, DON)]],Nurse[[#This Row],[RN Admin Hours]],Nurse[[#This Row],[RN DON Hours]])</f>
        <v>26.661304347826089</v>
      </c>
      <c r="M104" s="4">
        <v>10.601521739130435</v>
      </c>
      <c r="N104" s="4">
        <v>10.679347826086957</v>
      </c>
      <c r="O104" s="4">
        <v>5.3804347826086953</v>
      </c>
      <c r="P104" s="4">
        <f>SUM(Nurse[[#This Row],[LPN Hours (excl. Admin)]],Nurse[[#This Row],[LPN Admin Hours]])</f>
        <v>49.577282608695647</v>
      </c>
      <c r="Q104" s="4">
        <v>49.577282608695647</v>
      </c>
      <c r="R104" s="4">
        <v>0</v>
      </c>
      <c r="S104" s="4">
        <f>SUM(Nurse[[#This Row],[CNA Hours]],Nurse[[#This Row],[NA TR Hours]],Nurse[[#This Row],[Med Aide/Tech Hours]])</f>
        <v>114.06771739130429</v>
      </c>
      <c r="T104" s="4">
        <v>114.06771739130429</v>
      </c>
      <c r="U104" s="4">
        <v>0</v>
      </c>
      <c r="V104" s="4">
        <v>0</v>
      </c>
      <c r="W1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4" s="4">
        <v>0</v>
      </c>
      <c r="Y104" s="4">
        <v>0</v>
      </c>
      <c r="Z104" s="4">
        <v>0</v>
      </c>
      <c r="AA104" s="4">
        <v>0</v>
      </c>
      <c r="AB104" s="4">
        <v>0</v>
      </c>
      <c r="AC104" s="4">
        <v>0</v>
      </c>
      <c r="AD104" s="4">
        <v>0</v>
      </c>
      <c r="AE104" s="4">
        <v>0</v>
      </c>
      <c r="AF104" s="1">
        <v>366277</v>
      </c>
      <c r="AG104" s="1">
        <v>5</v>
      </c>
      <c r="AH104"/>
    </row>
    <row r="105" spans="1:34" x14ac:dyDescent="0.25">
      <c r="A105" t="s">
        <v>964</v>
      </c>
      <c r="B105" t="s">
        <v>116</v>
      </c>
      <c r="C105" t="s">
        <v>1126</v>
      </c>
      <c r="D105" t="s">
        <v>1017</v>
      </c>
      <c r="E105" s="4">
        <v>64.706521739130437</v>
      </c>
      <c r="F105" s="4">
        <f>Nurse[[#This Row],[Total Nurse Staff Hours]]/Nurse[[#This Row],[MDS Census]]</f>
        <v>4.3822778431043172</v>
      </c>
      <c r="G105" s="4">
        <f>Nurse[[#This Row],[Total Direct Care Staff Hours]]/Nurse[[#This Row],[MDS Census]]</f>
        <v>4.0472366873845127</v>
      </c>
      <c r="H105" s="4">
        <f>Nurse[[#This Row],[Total RN Hours (w/ Admin, DON)]]/Nurse[[#This Row],[MDS Census]]</f>
        <v>0.59626574836217028</v>
      </c>
      <c r="I105" s="4">
        <f>Nurse[[#This Row],[RN Hours (excl. Admin, DON)]]/Nurse[[#This Row],[MDS Census]]</f>
        <v>0.41308079959684185</v>
      </c>
      <c r="J105" s="4">
        <f>SUM(Nurse[[#This Row],[RN Hours (excl. Admin, DON)]],Nurse[[#This Row],[RN Admin Hours]],Nurse[[#This Row],[RN DON Hours]],Nurse[[#This Row],[LPN Hours (excl. Admin)]],Nurse[[#This Row],[LPN Admin Hours]],Nurse[[#This Row],[CNA Hours]],Nurse[[#This Row],[NA TR Hours]],Nurse[[#This Row],[Med Aide/Tech Hours]])</f>
        <v>283.56195652173915</v>
      </c>
      <c r="K105" s="4">
        <f>SUM(Nurse[[#This Row],[RN Hours (excl. Admin, DON)]],Nurse[[#This Row],[LPN Hours (excl. Admin)]],Nurse[[#This Row],[CNA Hours]],Nurse[[#This Row],[NA TR Hours]],Nurse[[#This Row],[Med Aide/Tech Hours]])</f>
        <v>261.88260869565221</v>
      </c>
      <c r="L105" s="4">
        <f>SUM(Nurse[[#This Row],[RN Hours (excl. Admin, DON)]],Nurse[[#This Row],[RN Admin Hours]],Nurse[[#This Row],[RN DON Hours]])</f>
        <v>38.58228260869565</v>
      </c>
      <c r="M105" s="4">
        <v>26.729021739130431</v>
      </c>
      <c r="N105" s="4">
        <v>6.1141304347826084</v>
      </c>
      <c r="O105" s="4">
        <v>5.7391304347826084</v>
      </c>
      <c r="P105" s="4">
        <f>SUM(Nurse[[#This Row],[LPN Hours (excl. Admin)]],Nurse[[#This Row],[LPN Admin Hours]])</f>
        <v>95.77500000000002</v>
      </c>
      <c r="Q105" s="4">
        <v>85.948913043478285</v>
      </c>
      <c r="R105" s="4">
        <v>9.8260869565217384</v>
      </c>
      <c r="S105" s="4">
        <f>SUM(Nurse[[#This Row],[CNA Hours]],Nurse[[#This Row],[NA TR Hours]],Nurse[[#This Row],[Med Aide/Tech Hours]])</f>
        <v>149.20467391304351</v>
      </c>
      <c r="T105" s="4">
        <v>149.20467391304351</v>
      </c>
      <c r="U105" s="4">
        <v>0</v>
      </c>
      <c r="V105" s="4">
        <v>0</v>
      </c>
      <c r="W1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5" s="4">
        <v>0</v>
      </c>
      <c r="Y105" s="4">
        <v>0</v>
      </c>
      <c r="Z105" s="4">
        <v>0</v>
      </c>
      <c r="AA105" s="4">
        <v>0</v>
      </c>
      <c r="AB105" s="4">
        <v>0</v>
      </c>
      <c r="AC105" s="4">
        <v>0</v>
      </c>
      <c r="AD105" s="4">
        <v>0</v>
      </c>
      <c r="AE105" s="4">
        <v>0</v>
      </c>
      <c r="AF105" s="1">
        <v>365324</v>
      </c>
      <c r="AG105" s="1">
        <v>5</v>
      </c>
      <c r="AH105"/>
    </row>
    <row r="106" spans="1:34" x14ac:dyDescent="0.25">
      <c r="A106" t="s">
        <v>964</v>
      </c>
      <c r="B106" t="s">
        <v>694</v>
      </c>
      <c r="C106" t="s">
        <v>1116</v>
      </c>
      <c r="D106" t="s">
        <v>980</v>
      </c>
      <c r="E106" s="4">
        <v>58.989130434782609</v>
      </c>
      <c r="F106" s="4">
        <f>Nurse[[#This Row],[Total Nurse Staff Hours]]/Nurse[[#This Row],[MDS Census]]</f>
        <v>2.9441219826791967</v>
      </c>
      <c r="G106" s="4">
        <f>Nurse[[#This Row],[Total Direct Care Staff Hours]]/Nurse[[#This Row],[MDS Census]]</f>
        <v>2.6371383821632577</v>
      </c>
      <c r="H106" s="4">
        <f>Nurse[[#This Row],[Total RN Hours (w/ Admin, DON)]]/Nurse[[#This Row],[MDS Census]]</f>
        <v>0.41072415699281373</v>
      </c>
      <c r="I106" s="4">
        <f>Nurse[[#This Row],[RN Hours (excl. Admin, DON)]]/Nurse[[#This Row],[MDS Census]]</f>
        <v>0.25115164916159938</v>
      </c>
      <c r="J106" s="4">
        <f>SUM(Nurse[[#This Row],[RN Hours (excl. Admin, DON)]],Nurse[[#This Row],[RN Admin Hours]],Nurse[[#This Row],[RN DON Hours]],Nurse[[#This Row],[LPN Hours (excl. Admin)]],Nurse[[#This Row],[LPN Admin Hours]],Nurse[[#This Row],[CNA Hours]],Nurse[[#This Row],[NA TR Hours]],Nurse[[#This Row],[Med Aide/Tech Hours]])</f>
        <v>173.67119565217391</v>
      </c>
      <c r="K106" s="4">
        <f>SUM(Nurse[[#This Row],[RN Hours (excl. Admin, DON)]],Nurse[[#This Row],[LPN Hours (excl. Admin)]],Nurse[[#This Row],[CNA Hours]],Nurse[[#This Row],[NA TR Hours]],Nurse[[#This Row],[Med Aide/Tech Hours]])</f>
        <v>155.5625</v>
      </c>
      <c r="L106" s="4">
        <f>SUM(Nurse[[#This Row],[RN Hours (excl. Admin, DON)]],Nurse[[#This Row],[RN Admin Hours]],Nurse[[#This Row],[RN DON Hours]])</f>
        <v>24.228260869565219</v>
      </c>
      <c r="M106" s="4">
        <v>14.815217391304348</v>
      </c>
      <c r="N106" s="4">
        <v>4.6114130434782608</v>
      </c>
      <c r="O106" s="4">
        <v>4.8016304347826084</v>
      </c>
      <c r="P106" s="4">
        <f>SUM(Nurse[[#This Row],[LPN Hours (excl. Admin)]],Nurse[[#This Row],[LPN Admin Hours]])</f>
        <v>45.157608695652172</v>
      </c>
      <c r="Q106" s="4">
        <v>36.461956521739133</v>
      </c>
      <c r="R106" s="4">
        <v>8.695652173913043</v>
      </c>
      <c r="S106" s="4">
        <f>SUM(Nurse[[#This Row],[CNA Hours]],Nurse[[#This Row],[NA TR Hours]],Nurse[[#This Row],[Med Aide/Tech Hours]])</f>
        <v>104.28532608695652</v>
      </c>
      <c r="T106" s="4">
        <v>104.28532608695652</v>
      </c>
      <c r="U106" s="4">
        <v>0</v>
      </c>
      <c r="V106" s="4">
        <v>0</v>
      </c>
      <c r="W1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58.051630434782609</v>
      </c>
      <c r="X106" s="4">
        <v>11.608695652173912</v>
      </c>
      <c r="Y106" s="4">
        <v>0</v>
      </c>
      <c r="Z106" s="4">
        <v>0</v>
      </c>
      <c r="AA106" s="4">
        <v>18.635869565217391</v>
      </c>
      <c r="AB106" s="4">
        <v>0</v>
      </c>
      <c r="AC106" s="4">
        <v>27.807065217391305</v>
      </c>
      <c r="AD106" s="4">
        <v>0</v>
      </c>
      <c r="AE106" s="4">
        <v>0</v>
      </c>
      <c r="AF106" s="1">
        <v>366207</v>
      </c>
      <c r="AG106" s="1">
        <v>5</v>
      </c>
      <c r="AH106"/>
    </row>
    <row r="107" spans="1:34" x14ac:dyDescent="0.25">
      <c r="A107" t="s">
        <v>964</v>
      </c>
      <c r="B107" t="s">
        <v>308</v>
      </c>
      <c r="C107" t="s">
        <v>13</v>
      </c>
      <c r="D107" t="s">
        <v>997</v>
      </c>
      <c r="E107" s="4">
        <v>26.815217391304348</v>
      </c>
      <c r="F107" s="4">
        <f>Nurse[[#This Row],[Total Nurse Staff Hours]]/Nurse[[#This Row],[MDS Census]]</f>
        <v>3.3210498581272798</v>
      </c>
      <c r="G107" s="4">
        <f>Nurse[[#This Row],[Total Direct Care Staff Hours]]/Nurse[[#This Row],[MDS Census]]</f>
        <v>3.0364937170652615</v>
      </c>
      <c r="H107" s="4">
        <f>Nurse[[#This Row],[Total RN Hours (w/ Admin, DON)]]/Nurse[[#This Row],[MDS Census]]</f>
        <v>0.89799756789623009</v>
      </c>
      <c r="I107" s="4">
        <f>Nurse[[#This Row],[RN Hours (excl. Admin, DON)]]/Nurse[[#This Row],[MDS Census]]</f>
        <v>0.61344142683421143</v>
      </c>
      <c r="J107" s="4">
        <f>SUM(Nurse[[#This Row],[RN Hours (excl. Admin, DON)]],Nurse[[#This Row],[RN Admin Hours]],Nurse[[#This Row],[RN DON Hours]],Nurse[[#This Row],[LPN Hours (excl. Admin)]],Nurse[[#This Row],[LPN Admin Hours]],Nurse[[#This Row],[CNA Hours]],Nurse[[#This Row],[NA TR Hours]],Nurse[[#This Row],[Med Aide/Tech Hours]])</f>
        <v>89.054673913043473</v>
      </c>
      <c r="K107" s="4">
        <f>SUM(Nurse[[#This Row],[RN Hours (excl. Admin, DON)]],Nurse[[#This Row],[LPN Hours (excl. Admin)]],Nurse[[#This Row],[CNA Hours]],Nurse[[#This Row],[NA TR Hours]],Nurse[[#This Row],[Med Aide/Tech Hours]])</f>
        <v>81.424239130434785</v>
      </c>
      <c r="L107" s="4">
        <f>SUM(Nurse[[#This Row],[RN Hours (excl. Admin, DON)]],Nurse[[#This Row],[RN Admin Hours]],Nurse[[#This Row],[RN DON Hours]])</f>
        <v>24.079999999999995</v>
      </c>
      <c r="M107" s="4">
        <v>16.449565217391299</v>
      </c>
      <c r="N107" s="4">
        <v>3.2336956521739131</v>
      </c>
      <c r="O107" s="4">
        <v>4.3967391304347823</v>
      </c>
      <c r="P107" s="4">
        <f>SUM(Nurse[[#This Row],[LPN Hours (excl. Admin)]],Nurse[[#This Row],[LPN Admin Hours]])</f>
        <v>28.615652173913048</v>
      </c>
      <c r="Q107" s="4">
        <v>28.615652173913048</v>
      </c>
      <c r="R107" s="4">
        <v>0</v>
      </c>
      <c r="S107" s="4">
        <f>SUM(Nurse[[#This Row],[CNA Hours]],Nurse[[#This Row],[NA TR Hours]],Nurse[[#This Row],[Med Aide/Tech Hours]])</f>
        <v>36.359021739130434</v>
      </c>
      <c r="T107" s="4">
        <v>36.359021739130434</v>
      </c>
      <c r="U107" s="4">
        <v>0</v>
      </c>
      <c r="V107" s="4">
        <v>0</v>
      </c>
      <c r="W1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30.93728260869565</v>
      </c>
      <c r="X107" s="4">
        <v>8.4402173913043477</v>
      </c>
      <c r="Y107" s="4">
        <v>3.2336956521739131</v>
      </c>
      <c r="Z107" s="4">
        <v>4.3967391304347823</v>
      </c>
      <c r="AA107" s="4">
        <v>5.4093478260869565</v>
      </c>
      <c r="AB107" s="4">
        <v>0</v>
      </c>
      <c r="AC107" s="4">
        <v>9.4572826086956496</v>
      </c>
      <c r="AD107" s="4">
        <v>0</v>
      </c>
      <c r="AE107" s="4">
        <v>0</v>
      </c>
      <c r="AF107" s="1">
        <v>365626</v>
      </c>
      <c r="AG107" s="1">
        <v>5</v>
      </c>
      <c r="AH107"/>
    </row>
    <row r="108" spans="1:34" x14ac:dyDescent="0.25">
      <c r="A108" t="s">
        <v>964</v>
      </c>
      <c r="B108" t="s">
        <v>298</v>
      </c>
      <c r="C108" t="s">
        <v>1303</v>
      </c>
      <c r="D108" t="s">
        <v>1002</v>
      </c>
      <c r="E108" s="4">
        <v>77.173913043478265</v>
      </c>
      <c r="F108" s="4">
        <f>Nurse[[#This Row],[Total Nurse Staff Hours]]/Nurse[[#This Row],[MDS Census]]</f>
        <v>2.4172690140845075</v>
      </c>
      <c r="G108" s="4">
        <f>Nurse[[#This Row],[Total Direct Care Staff Hours]]/Nurse[[#This Row],[MDS Census]]</f>
        <v>2.2619873239436625</v>
      </c>
      <c r="H108" s="4">
        <f>Nurse[[#This Row],[Total RN Hours (w/ Admin, DON)]]/Nurse[[#This Row],[MDS Census]]</f>
        <v>0.27904507042253518</v>
      </c>
      <c r="I108" s="4">
        <f>Nurse[[#This Row],[RN Hours (excl. Admin, DON)]]/Nurse[[#This Row],[MDS Census]]</f>
        <v>0.21158028169014084</v>
      </c>
      <c r="J108" s="4">
        <f>SUM(Nurse[[#This Row],[RN Hours (excl. Admin, DON)]],Nurse[[#This Row],[RN Admin Hours]],Nurse[[#This Row],[RN DON Hours]],Nurse[[#This Row],[LPN Hours (excl. Admin)]],Nurse[[#This Row],[LPN Admin Hours]],Nurse[[#This Row],[CNA Hours]],Nurse[[#This Row],[NA TR Hours]],Nurse[[#This Row],[Med Aide/Tech Hours]])</f>
        <v>186.55010869565223</v>
      </c>
      <c r="K108" s="4">
        <f>SUM(Nurse[[#This Row],[RN Hours (excl. Admin, DON)]],Nurse[[#This Row],[LPN Hours (excl. Admin)]],Nurse[[#This Row],[CNA Hours]],Nurse[[#This Row],[NA TR Hours]],Nurse[[#This Row],[Med Aide/Tech Hours]])</f>
        <v>174.56641304347832</v>
      </c>
      <c r="L108" s="4">
        <f>SUM(Nurse[[#This Row],[RN Hours (excl. Admin, DON)]],Nurse[[#This Row],[RN Admin Hours]],Nurse[[#This Row],[RN DON Hours]])</f>
        <v>21.535</v>
      </c>
      <c r="M108" s="4">
        <v>16.328478260869566</v>
      </c>
      <c r="N108" s="4">
        <v>5.2065217391304346</v>
      </c>
      <c r="O108" s="4">
        <v>0</v>
      </c>
      <c r="P108" s="4">
        <f>SUM(Nurse[[#This Row],[LPN Hours (excl. Admin)]],Nurse[[#This Row],[LPN Admin Hours]])</f>
        <v>61.037608695652182</v>
      </c>
      <c r="Q108" s="4">
        <v>54.260434782608705</v>
      </c>
      <c r="R108" s="4">
        <v>6.7771739130434785</v>
      </c>
      <c r="S108" s="4">
        <f>SUM(Nurse[[#This Row],[CNA Hours]],Nurse[[#This Row],[NA TR Hours]],Nurse[[#This Row],[Med Aide/Tech Hours]])</f>
        <v>103.97750000000005</v>
      </c>
      <c r="T108" s="4">
        <v>103.97750000000005</v>
      </c>
      <c r="U108" s="4">
        <v>0</v>
      </c>
      <c r="V108" s="4">
        <v>0</v>
      </c>
      <c r="W1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8" s="4">
        <v>0</v>
      </c>
      <c r="Y108" s="4">
        <v>0</v>
      </c>
      <c r="Z108" s="4">
        <v>0</v>
      </c>
      <c r="AA108" s="4">
        <v>0</v>
      </c>
      <c r="AB108" s="4">
        <v>0</v>
      </c>
      <c r="AC108" s="4">
        <v>0</v>
      </c>
      <c r="AD108" s="4">
        <v>0</v>
      </c>
      <c r="AE108" s="4">
        <v>0</v>
      </c>
      <c r="AF108" s="1">
        <v>365615</v>
      </c>
      <c r="AG108" s="1">
        <v>5</v>
      </c>
      <c r="AH108"/>
    </row>
    <row r="109" spans="1:34" x14ac:dyDescent="0.25">
      <c r="A109" t="s">
        <v>964</v>
      </c>
      <c r="B109" t="s">
        <v>640</v>
      </c>
      <c r="C109" t="s">
        <v>1137</v>
      </c>
      <c r="D109" t="s">
        <v>1038</v>
      </c>
      <c r="E109" s="4">
        <v>46.967391304347828</v>
      </c>
      <c r="F109" s="4">
        <f>Nurse[[#This Row],[Total Nurse Staff Hours]]/Nurse[[#This Row],[MDS Census]]</f>
        <v>3.4696736866466096</v>
      </c>
      <c r="G109" s="4">
        <f>Nurse[[#This Row],[Total Direct Care Staff Hours]]/Nurse[[#This Row],[MDS Census]]</f>
        <v>3.2311872251793567</v>
      </c>
      <c r="H109" s="4">
        <f>Nurse[[#This Row],[Total RN Hours (w/ Admin, DON)]]/Nurse[[#This Row],[MDS Census]]</f>
        <v>0.50451284424901643</v>
      </c>
      <c r="I109" s="4">
        <f>Nurse[[#This Row],[RN Hours (excl. Admin, DON)]]/Nurse[[#This Row],[MDS Census]]</f>
        <v>0.28049062716963669</v>
      </c>
      <c r="J109" s="4">
        <f>SUM(Nurse[[#This Row],[RN Hours (excl. Admin, DON)]],Nurse[[#This Row],[RN Admin Hours]],Nurse[[#This Row],[RN DON Hours]],Nurse[[#This Row],[LPN Hours (excl. Admin)]],Nurse[[#This Row],[LPN Admin Hours]],Nurse[[#This Row],[CNA Hours]],Nurse[[#This Row],[NA TR Hours]],Nurse[[#This Row],[Med Aide/Tech Hours]])</f>
        <v>162.96152173913043</v>
      </c>
      <c r="K109" s="4">
        <f>SUM(Nurse[[#This Row],[RN Hours (excl. Admin, DON)]],Nurse[[#This Row],[LPN Hours (excl. Admin)]],Nurse[[#This Row],[CNA Hours]],Nurse[[#This Row],[NA TR Hours]],Nurse[[#This Row],[Med Aide/Tech Hours]])</f>
        <v>151.76043478260871</v>
      </c>
      <c r="L109" s="4">
        <f>SUM(Nurse[[#This Row],[RN Hours (excl. Admin, DON)]],Nurse[[#This Row],[RN Admin Hours]],Nurse[[#This Row],[RN DON Hours]])</f>
        <v>23.695652173913047</v>
      </c>
      <c r="M109" s="4">
        <v>13.173913043478262</v>
      </c>
      <c r="N109" s="4">
        <v>5.0434782608695654</v>
      </c>
      <c r="O109" s="4">
        <v>5.4782608695652177</v>
      </c>
      <c r="P109" s="4">
        <f>SUM(Nurse[[#This Row],[LPN Hours (excl. Admin)]],Nurse[[#This Row],[LPN Admin Hours]])</f>
        <v>43.91804347826087</v>
      </c>
      <c r="Q109" s="4">
        <v>43.238695652173917</v>
      </c>
      <c r="R109" s="4">
        <v>0.67934782608695654</v>
      </c>
      <c r="S109" s="4">
        <f>SUM(Nurse[[#This Row],[CNA Hours]],Nurse[[#This Row],[NA TR Hours]],Nurse[[#This Row],[Med Aide/Tech Hours]])</f>
        <v>95.34782608695653</v>
      </c>
      <c r="T109" s="4">
        <v>91.464673913043484</v>
      </c>
      <c r="U109" s="4">
        <v>3.8831521739130435</v>
      </c>
      <c r="V109" s="4">
        <v>0</v>
      </c>
      <c r="W1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4.1897826086956522</v>
      </c>
      <c r="X109" s="4">
        <v>0.18478260869565216</v>
      </c>
      <c r="Y109" s="4">
        <v>0</v>
      </c>
      <c r="Z109" s="4">
        <v>0</v>
      </c>
      <c r="AA109" s="4">
        <v>1.5403260869565218</v>
      </c>
      <c r="AB109" s="4">
        <v>0</v>
      </c>
      <c r="AC109" s="4">
        <v>1.375</v>
      </c>
      <c r="AD109" s="4">
        <v>1.0896739130434783</v>
      </c>
      <c r="AE109" s="4">
        <v>0</v>
      </c>
      <c r="AF109" s="1">
        <v>366131</v>
      </c>
      <c r="AG109" s="1">
        <v>5</v>
      </c>
      <c r="AH109"/>
    </row>
    <row r="110" spans="1:34" x14ac:dyDescent="0.25">
      <c r="A110" t="s">
        <v>964</v>
      </c>
      <c r="B110" t="s">
        <v>681</v>
      </c>
      <c r="C110" t="s">
        <v>1320</v>
      </c>
      <c r="D110" t="s">
        <v>1060</v>
      </c>
      <c r="E110" s="4">
        <v>35.847826086956523</v>
      </c>
      <c r="F110" s="4">
        <f>Nurse[[#This Row],[Total Nurse Staff Hours]]/Nurse[[#This Row],[MDS Census]]</f>
        <v>4.5723923590054572</v>
      </c>
      <c r="G110" s="4">
        <f>Nurse[[#This Row],[Total Direct Care Staff Hours]]/Nurse[[#This Row],[MDS Census]]</f>
        <v>4.2578077622801702</v>
      </c>
      <c r="H110" s="4">
        <f>Nurse[[#This Row],[Total RN Hours (w/ Admin, DON)]]/Nurse[[#This Row],[MDS Census]]</f>
        <v>0.72665251667677377</v>
      </c>
      <c r="I110" s="4">
        <f>Nurse[[#This Row],[RN Hours (excl. Admin, DON)]]/Nurse[[#This Row],[MDS Census]]</f>
        <v>0.55336567616737409</v>
      </c>
      <c r="J110" s="4">
        <f>SUM(Nurse[[#This Row],[RN Hours (excl. Admin, DON)]],Nurse[[#This Row],[RN Admin Hours]],Nurse[[#This Row],[RN DON Hours]],Nurse[[#This Row],[LPN Hours (excl. Admin)]],Nurse[[#This Row],[LPN Admin Hours]],Nurse[[#This Row],[CNA Hours]],Nurse[[#This Row],[NA TR Hours]],Nurse[[#This Row],[Med Aide/Tech Hours]])</f>
        <v>163.9103260869565</v>
      </c>
      <c r="K110" s="4">
        <f>SUM(Nurse[[#This Row],[RN Hours (excl. Admin, DON)]],Nurse[[#This Row],[LPN Hours (excl. Admin)]],Nurse[[#This Row],[CNA Hours]],Nurse[[#This Row],[NA TR Hours]],Nurse[[#This Row],[Med Aide/Tech Hours]])</f>
        <v>152.63315217391306</v>
      </c>
      <c r="L110" s="4">
        <f>SUM(Nurse[[#This Row],[RN Hours (excl. Admin, DON)]],Nurse[[#This Row],[RN Admin Hours]],Nurse[[#This Row],[RN DON Hours]])</f>
        <v>26.048913043478262</v>
      </c>
      <c r="M110" s="4">
        <v>19.836956521739129</v>
      </c>
      <c r="N110" s="4">
        <v>1.5951086956521738</v>
      </c>
      <c r="O110" s="4">
        <v>4.6168478260869561</v>
      </c>
      <c r="P110" s="4">
        <f>SUM(Nurse[[#This Row],[LPN Hours (excl. Admin)]],Nurse[[#This Row],[LPN Admin Hours]])</f>
        <v>28.880434782608695</v>
      </c>
      <c r="Q110" s="4">
        <v>23.815217391304348</v>
      </c>
      <c r="R110" s="4">
        <v>5.0652173913043477</v>
      </c>
      <c r="S110" s="4">
        <f>SUM(Nurse[[#This Row],[CNA Hours]],Nurse[[#This Row],[NA TR Hours]],Nurse[[#This Row],[Med Aide/Tech Hours]])</f>
        <v>108.98097826086956</v>
      </c>
      <c r="T110" s="4">
        <v>72.826086956521735</v>
      </c>
      <c r="U110" s="4">
        <v>36.154891304347828</v>
      </c>
      <c r="V110" s="4">
        <v>0</v>
      </c>
      <c r="W1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0" s="4">
        <v>0</v>
      </c>
      <c r="Y110" s="4">
        <v>0</v>
      </c>
      <c r="Z110" s="4">
        <v>0</v>
      </c>
      <c r="AA110" s="4">
        <v>0</v>
      </c>
      <c r="AB110" s="4">
        <v>0</v>
      </c>
      <c r="AC110" s="4">
        <v>0</v>
      </c>
      <c r="AD110" s="4">
        <v>0</v>
      </c>
      <c r="AE110" s="4">
        <v>0</v>
      </c>
      <c r="AF110" s="1">
        <v>366190</v>
      </c>
      <c r="AG110" s="1">
        <v>5</v>
      </c>
      <c r="AH110"/>
    </row>
    <row r="111" spans="1:34" x14ac:dyDescent="0.25">
      <c r="A111" t="s">
        <v>964</v>
      </c>
      <c r="B111" t="s">
        <v>885</v>
      </c>
      <c r="C111" t="s">
        <v>1420</v>
      </c>
      <c r="D111" t="s">
        <v>986</v>
      </c>
      <c r="E111" s="4">
        <v>41.467391304347828</v>
      </c>
      <c r="F111" s="4">
        <f>Nurse[[#This Row],[Total Nurse Staff Hours]]/Nurse[[#This Row],[MDS Census]]</f>
        <v>4.3409541284403668</v>
      </c>
      <c r="G111" s="4">
        <f>Nurse[[#This Row],[Total Direct Care Staff Hours]]/Nurse[[#This Row],[MDS Census]]</f>
        <v>3.7379501965923985</v>
      </c>
      <c r="H111" s="4">
        <f>Nurse[[#This Row],[Total RN Hours (w/ Admin, DON)]]/Nurse[[#This Row],[MDS Census]]</f>
        <v>0.8478610747051113</v>
      </c>
      <c r="I111" s="4">
        <f>Nurse[[#This Row],[RN Hours (excl. Admin, DON)]]/Nurse[[#This Row],[MDS Census]]</f>
        <v>0.45655307994757532</v>
      </c>
      <c r="J111" s="4">
        <f>SUM(Nurse[[#This Row],[RN Hours (excl. Admin, DON)]],Nurse[[#This Row],[RN Admin Hours]],Nurse[[#This Row],[RN DON Hours]],Nurse[[#This Row],[LPN Hours (excl. Admin)]],Nurse[[#This Row],[LPN Admin Hours]],Nurse[[#This Row],[CNA Hours]],Nurse[[#This Row],[NA TR Hours]],Nurse[[#This Row],[Med Aide/Tech Hours]])</f>
        <v>180.00804347826087</v>
      </c>
      <c r="K111" s="4">
        <f>SUM(Nurse[[#This Row],[RN Hours (excl. Admin, DON)]],Nurse[[#This Row],[LPN Hours (excl. Admin)]],Nurse[[#This Row],[CNA Hours]],Nurse[[#This Row],[NA TR Hours]],Nurse[[#This Row],[Med Aide/Tech Hours]])</f>
        <v>155.00304347826088</v>
      </c>
      <c r="L111" s="4">
        <f>SUM(Nurse[[#This Row],[RN Hours (excl. Admin, DON)]],Nurse[[#This Row],[RN Admin Hours]],Nurse[[#This Row],[RN DON Hours]])</f>
        <v>35.158586956521738</v>
      </c>
      <c r="M111" s="4">
        <v>18.932065217391305</v>
      </c>
      <c r="N111" s="4">
        <v>10.661304347826086</v>
      </c>
      <c r="O111" s="4">
        <v>5.5652173913043477</v>
      </c>
      <c r="P111" s="4">
        <f>SUM(Nurse[[#This Row],[LPN Hours (excl. Admin)]],Nurse[[#This Row],[LPN Admin Hours]])</f>
        <v>61.462173913043486</v>
      </c>
      <c r="Q111" s="4">
        <v>52.683695652173917</v>
      </c>
      <c r="R111" s="4">
        <v>8.7784782608695657</v>
      </c>
      <c r="S111" s="4">
        <f>SUM(Nurse[[#This Row],[CNA Hours]],Nurse[[#This Row],[NA TR Hours]],Nurse[[#This Row],[Med Aide/Tech Hours]])</f>
        <v>83.387282608695656</v>
      </c>
      <c r="T111" s="4">
        <v>77.513695652173922</v>
      </c>
      <c r="U111" s="4">
        <v>5.8735869565217396</v>
      </c>
      <c r="V111" s="4">
        <v>0</v>
      </c>
      <c r="W1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1" s="4">
        <v>0</v>
      </c>
      <c r="Y111" s="4">
        <v>0</v>
      </c>
      <c r="Z111" s="4">
        <v>0</v>
      </c>
      <c r="AA111" s="4">
        <v>0</v>
      </c>
      <c r="AB111" s="4">
        <v>0</v>
      </c>
      <c r="AC111" s="4">
        <v>0</v>
      </c>
      <c r="AD111" s="4">
        <v>0</v>
      </c>
      <c r="AE111" s="4">
        <v>0</v>
      </c>
      <c r="AF111" s="1">
        <v>366443</v>
      </c>
      <c r="AG111" s="1">
        <v>5</v>
      </c>
      <c r="AH111"/>
    </row>
    <row r="112" spans="1:34" x14ac:dyDescent="0.25">
      <c r="A112" t="s">
        <v>964</v>
      </c>
      <c r="B112" t="s">
        <v>684</v>
      </c>
      <c r="C112" t="s">
        <v>1144</v>
      </c>
      <c r="D112" t="s">
        <v>1066</v>
      </c>
      <c r="E112" s="4">
        <v>60.554347826086953</v>
      </c>
      <c r="F112" s="4">
        <f>Nurse[[#This Row],[Total Nurse Staff Hours]]/Nurse[[#This Row],[MDS Census]]</f>
        <v>3.6235648896068922</v>
      </c>
      <c r="G112" s="4">
        <f>Nurse[[#This Row],[Total Direct Care Staff Hours]]/Nurse[[#This Row],[MDS Census]]</f>
        <v>3.1616406390235143</v>
      </c>
      <c r="H112" s="4">
        <f>Nurse[[#This Row],[Total RN Hours (w/ Admin, DON)]]/Nurse[[#This Row],[MDS Census]]</f>
        <v>0.56485011667564122</v>
      </c>
      <c r="I112" s="4">
        <f>Nurse[[#This Row],[RN Hours (excl. Admin, DON)]]/Nurse[[#This Row],[MDS Census]]</f>
        <v>0.33695925327589271</v>
      </c>
      <c r="J112" s="4">
        <f>SUM(Nurse[[#This Row],[RN Hours (excl. Admin, DON)]],Nurse[[#This Row],[RN Admin Hours]],Nurse[[#This Row],[RN DON Hours]],Nurse[[#This Row],[LPN Hours (excl. Admin)]],Nurse[[#This Row],[LPN Admin Hours]],Nurse[[#This Row],[CNA Hours]],Nurse[[#This Row],[NA TR Hours]],Nurse[[#This Row],[Med Aide/Tech Hours]])</f>
        <v>219.42260869565212</v>
      </c>
      <c r="K112" s="4">
        <f>SUM(Nurse[[#This Row],[RN Hours (excl. Admin, DON)]],Nurse[[#This Row],[LPN Hours (excl. Admin)]],Nurse[[#This Row],[CNA Hours]],Nurse[[#This Row],[NA TR Hours]],Nurse[[#This Row],[Med Aide/Tech Hours]])</f>
        <v>191.45108695652172</v>
      </c>
      <c r="L112" s="4">
        <f>SUM(Nurse[[#This Row],[RN Hours (excl. Admin, DON)]],Nurse[[#This Row],[RN Admin Hours]],Nurse[[#This Row],[RN DON Hours]])</f>
        <v>34.204130434782577</v>
      </c>
      <c r="M112" s="4">
        <v>20.404347826086937</v>
      </c>
      <c r="N112" s="4">
        <v>9.3597826086956459</v>
      </c>
      <c r="O112" s="4">
        <v>4.4399999999999968</v>
      </c>
      <c r="P112" s="4">
        <f>SUM(Nurse[[#This Row],[LPN Hours (excl. Admin)]],Nurse[[#This Row],[LPN Admin Hours]])</f>
        <v>55.708695652173915</v>
      </c>
      <c r="Q112" s="4">
        <v>41.536956521739143</v>
      </c>
      <c r="R112" s="4">
        <v>14.171739130434775</v>
      </c>
      <c r="S112" s="4">
        <f>SUM(Nurse[[#This Row],[CNA Hours]],Nurse[[#This Row],[NA TR Hours]],Nurse[[#This Row],[Med Aide/Tech Hours]])</f>
        <v>129.50978260869564</v>
      </c>
      <c r="T112" s="4">
        <v>114.54891304347828</v>
      </c>
      <c r="U112" s="4">
        <v>14.960869565217378</v>
      </c>
      <c r="V112" s="4">
        <v>0</v>
      </c>
      <c r="W1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2" s="4">
        <v>0</v>
      </c>
      <c r="Y112" s="4">
        <v>0</v>
      </c>
      <c r="Z112" s="4">
        <v>0</v>
      </c>
      <c r="AA112" s="4">
        <v>0</v>
      </c>
      <c r="AB112" s="4">
        <v>0</v>
      </c>
      <c r="AC112" s="4">
        <v>0</v>
      </c>
      <c r="AD112" s="4">
        <v>0</v>
      </c>
      <c r="AE112" s="4">
        <v>0</v>
      </c>
      <c r="AF112" s="1">
        <v>366194</v>
      </c>
      <c r="AG112" s="1">
        <v>5</v>
      </c>
      <c r="AH112"/>
    </row>
    <row r="113" spans="1:34" x14ac:dyDescent="0.25">
      <c r="A113" t="s">
        <v>964</v>
      </c>
      <c r="B113" t="s">
        <v>488</v>
      </c>
      <c r="C113" t="s">
        <v>1175</v>
      </c>
      <c r="D113" t="s">
        <v>1032</v>
      </c>
      <c r="E113" s="4">
        <v>38.293478260869563</v>
      </c>
      <c r="F113" s="4">
        <f>Nurse[[#This Row],[Total Nurse Staff Hours]]/Nurse[[#This Row],[MDS Census]]</f>
        <v>3.2405648594947492</v>
      </c>
      <c r="G113" s="4">
        <f>Nurse[[#This Row],[Total Direct Care Staff Hours]]/Nurse[[#This Row],[MDS Census]]</f>
        <v>3.0827448197558902</v>
      </c>
      <c r="H113" s="4">
        <f>Nurse[[#This Row],[Total RN Hours (w/ Admin, DON)]]/Nurse[[#This Row],[MDS Census]]</f>
        <v>0.19195288106727224</v>
      </c>
      <c r="I113" s="4">
        <f>Nurse[[#This Row],[RN Hours (excl. Admin, DON)]]/Nurse[[#This Row],[MDS Census]]</f>
        <v>3.4132841328413287E-2</v>
      </c>
      <c r="J113" s="4">
        <f>SUM(Nurse[[#This Row],[RN Hours (excl. Admin, DON)]],Nurse[[#This Row],[RN Admin Hours]],Nurse[[#This Row],[RN DON Hours]],Nurse[[#This Row],[LPN Hours (excl. Admin)]],Nurse[[#This Row],[LPN Admin Hours]],Nurse[[#This Row],[CNA Hours]],Nurse[[#This Row],[NA TR Hours]],Nurse[[#This Row],[Med Aide/Tech Hours]])</f>
        <v>124.0925</v>
      </c>
      <c r="K113" s="4">
        <f>SUM(Nurse[[#This Row],[RN Hours (excl. Admin, DON)]],Nurse[[#This Row],[LPN Hours (excl. Admin)]],Nurse[[#This Row],[CNA Hours]],Nurse[[#This Row],[NA TR Hours]],Nurse[[#This Row],[Med Aide/Tech Hours]])</f>
        <v>118.04902173913044</v>
      </c>
      <c r="L113" s="4">
        <f>SUM(Nurse[[#This Row],[RN Hours (excl. Admin, DON)]],Nurse[[#This Row],[RN Admin Hours]],Nurse[[#This Row],[RN DON Hours]])</f>
        <v>7.3505434782608701</v>
      </c>
      <c r="M113" s="4">
        <v>1.3070652173913044</v>
      </c>
      <c r="N113" s="4">
        <v>1</v>
      </c>
      <c r="O113" s="4">
        <v>5.0434782608695654</v>
      </c>
      <c r="P113" s="4">
        <f>SUM(Nurse[[#This Row],[LPN Hours (excl. Admin)]],Nurse[[#This Row],[LPN Admin Hours]])</f>
        <v>38.604021739130438</v>
      </c>
      <c r="Q113" s="4">
        <v>38.604021739130438</v>
      </c>
      <c r="R113" s="4">
        <v>0</v>
      </c>
      <c r="S113" s="4">
        <f>SUM(Nurse[[#This Row],[CNA Hours]],Nurse[[#This Row],[NA TR Hours]],Nurse[[#This Row],[Med Aide/Tech Hours]])</f>
        <v>78.137934782608696</v>
      </c>
      <c r="T113" s="4">
        <v>78.137934782608696</v>
      </c>
      <c r="U113" s="4">
        <v>0</v>
      </c>
      <c r="V113" s="4">
        <v>0</v>
      </c>
      <c r="W1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5.1248913043478277</v>
      </c>
      <c r="X113" s="4">
        <v>0</v>
      </c>
      <c r="Y113" s="4">
        <v>0</v>
      </c>
      <c r="Z113" s="4">
        <v>0</v>
      </c>
      <c r="AA113" s="4">
        <v>5.1248913043478277</v>
      </c>
      <c r="AB113" s="4">
        <v>0</v>
      </c>
      <c r="AC113" s="4">
        <v>0</v>
      </c>
      <c r="AD113" s="4">
        <v>0</v>
      </c>
      <c r="AE113" s="4">
        <v>0</v>
      </c>
      <c r="AF113" s="1">
        <v>365893</v>
      </c>
      <c r="AG113" s="1">
        <v>5</v>
      </c>
      <c r="AH113"/>
    </row>
    <row r="114" spans="1:34" x14ac:dyDescent="0.25">
      <c r="A114" t="s">
        <v>964</v>
      </c>
      <c r="B114" t="s">
        <v>587</v>
      </c>
      <c r="C114" t="s">
        <v>1073</v>
      </c>
      <c r="D114" t="s">
        <v>991</v>
      </c>
      <c r="E114" s="4">
        <v>26.739130434782609</v>
      </c>
      <c r="F114" s="4">
        <f>Nurse[[#This Row],[Total Nurse Staff Hours]]/Nurse[[#This Row],[MDS Census]]</f>
        <v>4.7701260162601633</v>
      </c>
      <c r="G114" s="4">
        <f>Nurse[[#This Row],[Total Direct Care Staff Hours]]/Nurse[[#This Row],[MDS Census]]</f>
        <v>4.3804593495934965</v>
      </c>
      <c r="H114" s="4">
        <f>Nurse[[#This Row],[Total RN Hours (w/ Admin, DON)]]/Nurse[[#This Row],[MDS Census]]</f>
        <v>1.3614227642276424</v>
      </c>
      <c r="I114" s="4">
        <f>Nurse[[#This Row],[RN Hours (excl. Admin, DON)]]/Nurse[[#This Row],[MDS Census]]</f>
        <v>0.9717560975609757</v>
      </c>
      <c r="J114" s="4">
        <f>SUM(Nurse[[#This Row],[RN Hours (excl. Admin, DON)]],Nurse[[#This Row],[RN Admin Hours]],Nurse[[#This Row],[RN DON Hours]],Nurse[[#This Row],[LPN Hours (excl. Admin)]],Nurse[[#This Row],[LPN Admin Hours]],Nurse[[#This Row],[CNA Hours]],Nurse[[#This Row],[NA TR Hours]],Nurse[[#This Row],[Med Aide/Tech Hours]])</f>
        <v>127.54902173913045</v>
      </c>
      <c r="K114" s="4">
        <f>SUM(Nurse[[#This Row],[RN Hours (excl. Admin, DON)]],Nurse[[#This Row],[LPN Hours (excl. Admin)]],Nurse[[#This Row],[CNA Hours]],Nurse[[#This Row],[NA TR Hours]],Nurse[[#This Row],[Med Aide/Tech Hours]])</f>
        <v>117.12967391304349</v>
      </c>
      <c r="L114" s="4">
        <f>SUM(Nurse[[#This Row],[RN Hours (excl. Admin, DON)]],Nurse[[#This Row],[RN Admin Hours]],Nurse[[#This Row],[RN DON Hours]])</f>
        <v>36.403260869565223</v>
      </c>
      <c r="M114" s="4">
        <v>25.983913043478264</v>
      </c>
      <c r="N114" s="4">
        <v>5.4628260869565217</v>
      </c>
      <c r="O114" s="4">
        <v>4.9565217391304346</v>
      </c>
      <c r="P114" s="4">
        <f>SUM(Nurse[[#This Row],[LPN Hours (excl. Admin)]],Nurse[[#This Row],[LPN Admin Hours]])</f>
        <v>43.426521739130436</v>
      </c>
      <c r="Q114" s="4">
        <v>43.426521739130436</v>
      </c>
      <c r="R114" s="4">
        <v>0</v>
      </c>
      <c r="S114" s="4">
        <f>SUM(Nurse[[#This Row],[CNA Hours]],Nurse[[#This Row],[NA TR Hours]],Nurse[[#This Row],[Med Aide/Tech Hours]])</f>
        <v>47.719239130434786</v>
      </c>
      <c r="T114" s="4">
        <v>42.812391304347827</v>
      </c>
      <c r="U114" s="4">
        <v>4.9068478260869561</v>
      </c>
      <c r="V114" s="4">
        <v>0</v>
      </c>
      <c r="W1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12.516304347826086</v>
      </c>
      <c r="X114" s="4">
        <v>0.53260869565217395</v>
      </c>
      <c r="Y114" s="4">
        <v>0</v>
      </c>
      <c r="Z114" s="4">
        <v>0</v>
      </c>
      <c r="AA114" s="4">
        <v>3.375</v>
      </c>
      <c r="AB114" s="4">
        <v>0</v>
      </c>
      <c r="AC114" s="4">
        <v>8.6086956521739122</v>
      </c>
      <c r="AD114" s="4">
        <v>0</v>
      </c>
      <c r="AE114" s="4">
        <v>0</v>
      </c>
      <c r="AF114" s="1">
        <v>366053</v>
      </c>
      <c r="AG114" s="1">
        <v>5</v>
      </c>
      <c r="AH114"/>
    </row>
    <row r="115" spans="1:34" x14ac:dyDescent="0.25">
      <c r="A115" t="s">
        <v>964</v>
      </c>
      <c r="B115" t="s">
        <v>159</v>
      </c>
      <c r="C115" t="s">
        <v>1262</v>
      </c>
      <c r="D115" t="s">
        <v>1048</v>
      </c>
      <c r="E115" s="4">
        <v>73.478260869565219</v>
      </c>
      <c r="F115" s="4">
        <f>Nurse[[#This Row],[Total Nurse Staff Hours]]/Nurse[[#This Row],[MDS Census]]</f>
        <v>3.2343905325443791</v>
      </c>
      <c r="G115" s="4">
        <f>Nurse[[#This Row],[Total Direct Care Staff Hours]]/Nurse[[#This Row],[MDS Census]]</f>
        <v>2.9653860946745567</v>
      </c>
      <c r="H115" s="4">
        <f>Nurse[[#This Row],[Total RN Hours (w/ Admin, DON)]]/Nurse[[#This Row],[MDS Census]]</f>
        <v>0.37254142011834324</v>
      </c>
      <c r="I115" s="4">
        <f>Nurse[[#This Row],[RN Hours (excl. Admin, DON)]]/Nurse[[#This Row],[MDS Census]]</f>
        <v>0.11666272189349113</v>
      </c>
      <c r="J115" s="4">
        <f>SUM(Nurse[[#This Row],[RN Hours (excl. Admin, DON)]],Nurse[[#This Row],[RN Admin Hours]],Nurse[[#This Row],[RN DON Hours]],Nurse[[#This Row],[LPN Hours (excl. Admin)]],Nurse[[#This Row],[LPN Admin Hours]],Nurse[[#This Row],[CNA Hours]],Nurse[[#This Row],[NA TR Hours]],Nurse[[#This Row],[Med Aide/Tech Hours]])</f>
        <v>237.65739130434787</v>
      </c>
      <c r="K115" s="4">
        <f>SUM(Nurse[[#This Row],[RN Hours (excl. Admin, DON)]],Nurse[[#This Row],[LPN Hours (excl. Admin)]],Nurse[[#This Row],[CNA Hours]],Nurse[[#This Row],[NA TR Hours]],Nurse[[#This Row],[Med Aide/Tech Hours]])</f>
        <v>217.89141304347831</v>
      </c>
      <c r="L115" s="4">
        <f>SUM(Nurse[[#This Row],[RN Hours (excl. Admin, DON)]],Nurse[[#This Row],[RN Admin Hours]],Nurse[[#This Row],[RN DON Hours]])</f>
        <v>27.373695652173915</v>
      </c>
      <c r="M115" s="4">
        <v>8.5721739130434784</v>
      </c>
      <c r="N115" s="4">
        <v>13.75804347826087</v>
      </c>
      <c r="O115" s="4">
        <v>5.0434782608695654</v>
      </c>
      <c r="P115" s="4">
        <f>SUM(Nurse[[#This Row],[LPN Hours (excl. Admin)]],Nurse[[#This Row],[LPN Admin Hours]])</f>
        <v>60.845543478260865</v>
      </c>
      <c r="Q115" s="4">
        <v>59.881086956521735</v>
      </c>
      <c r="R115" s="4">
        <v>0.96445652173913032</v>
      </c>
      <c r="S115" s="4">
        <f>SUM(Nurse[[#This Row],[CNA Hours]],Nurse[[#This Row],[NA TR Hours]],Nurse[[#This Row],[Med Aide/Tech Hours]])</f>
        <v>149.4381521739131</v>
      </c>
      <c r="T115" s="4">
        <v>149.28597826086963</v>
      </c>
      <c r="U115" s="4">
        <v>0.15217391304347827</v>
      </c>
      <c r="V115" s="4">
        <v>0</v>
      </c>
      <c r="W1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1.0869565217391304E-2</v>
      </c>
      <c r="X115" s="4">
        <v>1.0869565217391304E-2</v>
      </c>
      <c r="Y115" s="4">
        <v>0</v>
      </c>
      <c r="Z115" s="4">
        <v>0</v>
      </c>
      <c r="AA115" s="4">
        <v>0</v>
      </c>
      <c r="AB115" s="4">
        <v>0</v>
      </c>
      <c r="AC115" s="4">
        <v>0</v>
      </c>
      <c r="AD115" s="4">
        <v>0</v>
      </c>
      <c r="AE115" s="4">
        <v>0</v>
      </c>
      <c r="AF115" s="1">
        <v>365398</v>
      </c>
      <c r="AG115" s="1">
        <v>5</v>
      </c>
      <c r="AH115"/>
    </row>
    <row r="116" spans="1:34" x14ac:dyDescent="0.25">
      <c r="A116" t="s">
        <v>964</v>
      </c>
      <c r="B116" t="s">
        <v>791</v>
      </c>
      <c r="C116" t="s">
        <v>1126</v>
      </c>
      <c r="D116" t="s">
        <v>1017</v>
      </c>
      <c r="E116" s="4">
        <v>79.173913043478265</v>
      </c>
      <c r="F116" s="4">
        <f>Nurse[[#This Row],[Total Nurse Staff Hours]]/Nurse[[#This Row],[MDS Census]]</f>
        <v>5.7869398682042821</v>
      </c>
      <c r="G116" s="4">
        <f>Nurse[[#This Row],[Total Direct Care Staff Hours]]/Nurse[[#This Row],[MDS Census]]</f>
        <v>5.6419645799011526</v>
      </c>
      <c r="H116" s="4">
        <f>Nurse[[#This Row],[Total RN Hours (w/ Admin, DON)]]/Nurse[[#This Row],[MDS Census]]</f>
        <v>0.78341158704008784</v>
      </c>
      <c r="I116" s="4">
        <f>Nurse[[#This Row],[RN Hours (excl. Admin, DON)]]/Nurse[[#This Row],[MDS Census]]</f>
        <v>0.63843629873695762</v>
      </c>
      <c r="J116" s="4">
        <f>SUM(Nurse[[#This Row],[RN Hours (excl. Admin, DON)]],Nurse[[#This Row],[RN Admin Hours]],Nurse[[#This Row],[RN DON Hours]],Nurse[[#This Row],[LPN Hours (excl. Admin)]],Nurse[[#This Row],[LPN Admin Hours]],Nurse[[#This Row],[CNA Hours]],Nurse[[#This Row],[NA TR Hours]],Nurse[[#This Row],[Med Aide/Tech Hours]])</f>
        <v>458.17467391304342</v>
      </c>
      <c r="K116" s="4">
        <f>SUM(Nurse[[#This Row],[RN Hours (excl. Admin, DON)]],Nurse[[#This Row],[LPN Hours (excl. Admin)]],Nurse[[#This Row],[CNA Hours]],Nurse[[#This Row],[NA TR Hours]],Nurse[[#This Row],[Med Aide/Tech Hours]])</f>
        <v>446.69641304347823</v>
      </c>
      <c r="L116" s="4">
        <f>SUM(Nurse[[#This Row],[RN Hours (excl. Admin, DON)]],Nurse[[#This Row],[RN Admin Hours]],Nurse[[#This Row],[RN DON Hours]])</f>
        <v>62.025760869565218</v>
      </c>
      <c r="M116" s="4">
        <v>50.547499999999999</v>
      </c>
      <c r="N116" s="4">
        <v>5.7391304347826084</v>
      </c>
      <c r="O116" s="4">
        <v>5.7391304347826084</v>
      </c>
      <c r="P116" s="4">
        <f>SUM(Nurse[[#This Row],[LPN Hours (excl. Admin)]],Nurse[[#This Row],[LPN Admin Hours]])</f>
        <v>97.265434782608693</v>
      </c>
      <c r="Q116" s="4">
        <v>97.265434782608693</v>
      </c>
      <c r="R116" s="4">
        <v>0</v>
      </c>
      <c r="S116" s="4">
        <f>SUM(Nurse[[#This Row],[CNA Hours]],Nurse[[#This Row],[NA TR Hours]],Nurse[[#This Row],[Med Aide/Tech Hours]])</f>
        <v>298.88347826086954</v>
      </c>
      <c r="T116" s="4">
        <v>298.88347826086954</v>
      </c>
      <c r="U116" s="4">
        <v>0</v>
      </c>
      <c r="V116" s="4">
        <v>0</v>
      </c>
      <c r="W1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6" s="4">
        <v>0</v>
      </c>
      <c r="Y116" s="4">
        <v>0</v>
      </c>
      <c r="Z116" s="4">
        <v>0</v>
      </c>
      <c r="AA116" s="4">
        <v>0</v>
      </c>
      <c r="AB116" s="4">
        <v>0</v>
      </c>
      <c r="AC116" s="4">
        <v>0</v>
      </c>
      <c r="AD116" s="4">
        <v>0</v>
      </c>
      <c r="AE116" s="4">
        <v>0</v>
      </c>
      <c r="AF116" s="1">
        <v>366334</v>
      </c>
      <c r="AG116" s="1">
        <v>5</v>
      </c>
      <c r="AH116"/>
    </row>
    <row r="117" spans="1:34" x14ac:dyDescent="0.25">
      <c r="A117" t="s">
        <v>964</v>
      </c>
      <c r="B117" t="s">
        <v>8</v>
      </c>
      <c r="C117" t="s">
        <v>1131</v>
      </c>
      <c r="D117" t="s">
        <v>982</v>
      </c>
      <c r="E117" s="4">
        <v>237.19565217391303</v>
      </c>
      <c r="F117" s="4">
        <f>Nurse[[#This Row],[Total Nurse Staff Hours]]/Nurse[[#This Row],[MDS Census]]</f>
        <v>3.9454096783062966</v>
      </c>
      <c r="G117" s="4">
        <f>Nurse[[#This Row],[Total Direct Care Staff Hours]]/Nurse[[#This Row],[MDS Census]]</f>
        <v>3.5902360003666027</v>
      </c>
      <c r="H117" s="4">
        <f>Nurse[[#This Row],[Total RN Hours (w/ Admin, DON)]]/Nurse[[#This Row],[MDS Census]]</f>
        <v>0.65426312895243355</v>
      </c>
      <c r="I117" s="4">
        <f>Nurse[[#This Row],[RN Hours (excl. Admin, DON)]]/Nurse[[#This Row],[MDS Census]]</f>
        <v>0.39367839794702603</v>
      </c>
      <c r="J117" s="4">
        <f>SUM(Nurse[[#This Row],[RN Hours (excl. Admin, DON)]],Nurse[[#This Row],[RN Admin Hours]],Nurse[[#This Row],[RN DON Hours]],Nurse[[#This Row],[LPN Hours (excl. Admin)]],Nurse[[#This Row],[LPN Admin Hours]],Nurse[[#This Row],[CNA Hours]],Nurse[[#This Row],[NA TR Hours]],Nurse[[#This Row],[Med Aide/Tech Hours]])</f>
        <v>935.83402173913043</v>
      </c>
      <c r="K117" s="4">
        <f>SUM(Nurse[[#This Row],[RN Hours (excl. Admin, DON)]],Nurse[[#This Row],[LPN Hours (excl. Admin)]],Nurse[[#This Row],[CNA Hours]],Nurse[[#This Row],[NA TR Hours]],Nurse[[#This Row],[Med Aide/Tech Hours]])</f>
        <v>851.58836956521736</v>
      </c>
      <c r="L117" s="4">
        <f>SUM(Nurse[[#This Row],[RN Hours (excl. Admin, DON)]],Nurse[[#This Row],[RN Admin Hours]],Nurse[[#This Row],[RN DON Hours]])</f>
        <v>155.18836956521744</v>
      </c>
      <c r="M117" s="4">
        <v>93.378804347826105</v>
      </c>
      <c r="N117" s="4">
        <v>57.026956521739145</v>
      </c>
      <c r="O117" s="4">
        <v>4.7826086956521738</v>
      </c>
      <c r="P117" s="4">
        <f>SUM(Nurse[[#This Row],[LPN Hours (excl. Admin)]],Nurse[[#This Row],[LPN Admin Hours]])</f>
        <v>205.255</v>
      </c>
      <c r="Q117" s="4">
        <v>182.81891304347826</v>
      </c>
      <c r="R117" s="4">
        <v>22.436086956521734</v>
      </c>
      <c r="S117" s="4">
        <f>SUM(Nurse[[#This Row],[CNA Hours]],Nurse[[#This Row],[NA TR Hours]],Nurse[[#This Row],[Med Aide/Tech Hours]])</f>
        <v>575.39065217391294</v>
      </c>
      <c r="T117" s="4">
        <v>572.77869565217384</v>
      </c>
      <c r="U117" s="4">
        <v>2.6119565217391298</v>
      </c>
      <c r="V117" s="4">
        <v>0</v>
      </c>
      <c r="W1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11.376304347826085</v>
      </c>
      <c r="X117" s="4">
        <v>0</v>
      </c>
      <c r="Y117" s="4">
        <v>0</v>
      </c>
      <c r="Z117" s="4">
        <v>0</v>
      </c>
      <c r="AA117" s="4">
        <v>0</v>
      </c>
      <c r="AB117" s="4">
        <v>0</v>
      </c>
      <c r="AC117" s="4">
        <v>11.376304347826085</v>
      </c>
      <c r="AD117" s="4">
        <v>0</v>
      </c>
      <c r="AE117" s="4">
        <v>0</v>
      </c>
      <c r="AF117" s="1">
        <v>365493</v>
      </c>
      <c r="AG117" s="1">
        <v>5</v>
      </c>
      <c r="AH117"/>
    </row>
    <row r="118" spans="1:34" x14ac:dyDescent="0.25">
      <c r="A118" t="s">
        <v>964</v>
      </c>
      <c r="B118" t="s">
        <v>233</v>
      </c>
      <c r="C118" t="s">
        <v>1085</v>
      </c>
      <c r="D118" t="s">
        <v>1038</v>
      </c>
      <c r="E118" s="4">
        <v>65.315217391304344</v>
      </c>
      <c r="F118" s="4">
        <f>Nurse[[#This Row],[Total Nurse Staff Hours]]/Nurse[[#This Row],[MDS Census]]</f>
        <v>3.4517507072724252</v>
      </c>
      <c r="G118" s="4">
        <f>Nurse[[#This Row],[Total Direct Care Staff Hours]]/Nurse[[#This Row],[MDS Census]]</f>
        <v>3.0797104343484776</v>
      </c>
      <c r="H118" s="4">
        <f>Nurse[[#This Row],[Total RN Hours (w/ Admin, DON)]]/Nurse[[#This Row],[MDS Census]]</f>
        <v>0.86461640872025314</v>
      </c>
      <c r="I118" s="4">
        <f>Nurse[[#This Row],[RN Hours (excl. Admin, DON)]]/Nurse[[#This Row],[MDS Census]]</f>
        <v>0.49257613579630566</v>
      </c>
      <c r="J118" s="4">
        <f>SUM(Nurse[[#This Row],[RN Hours (excl. Admin, DON)]],Nurse[[#This Row],[RN Admin Hours]],Nurse[[#This Row],[RN DON Hours]],Nurse[[#This Row],[LPN Hours (excl. Admin)]],Nurse[[#This Row],[LPN Admin Hours]],Nurse[[#This Row],[CNA Hours]],Nurse[[#This Row],[NA TR Hours]],Nurse[[#This Row],[Med Aide/Tech Hours]])</f>
        <v>225.45184782608698</v>
      </c>
      <c r="K118" s="4">
        <f>SUM(Nurse[[#This Row],[RN Hours (excl. Admin, DON)]],Nurse[[#This Row],[LPN Hours (excl. Admin)]],Nurse[[#This Row],[CNA Hours]],Nurse[[#This Row],[NA TR Hours]],Nurse[[#This Row],[Med Aide/Tech Hours]])</f>
        <v>201.15195652173915</v>
      </c>
      <c r="L118" s="4">
        <f>SUM(Nurse[[#This Row],[RN Hours (excl. Admin, DON)]],Nurse[[#This Row],[RN Admin Hours]],Nurse[[#This Row],[RN DON Hours]])</f>
        <v>56.472608695652184</v>
      </c>
      <c r="M118" s="4">
        <v>32.172717391304353</v>
      </c>
      <c r="N118" s="4">
        <v>18.821630434782609</v>
      </c>
      <c r="O118" s="4">
        <v>5.4782608695652177</v>
      </c>
      <c r="P118" s="4">
        <f>SUM(Nurse[[#This Row],[LPN Hours (excl. Admin)]],Nurse[[#This Row],[LPN Admin Hours]])</f>
        <v>44.781630434782606</v>
      </c>
      <c r="Q118" s="4">
        <v>44.781630434782606</v>
      </c>
      <c r="R118" s="4">
        <v>0</v>
      </c>
      <c r="S118" s="4">
        <f>SUM(Nurse[[#This Row],[CNA Hours]],Nurse[[#This Row],[NA TR Hours]],Nurse[[#This Row],[Med Aide/Tech Hours]])</f>
        <v>124.19760869565219</v>
      </c>
      <c r="T118" s="4">
        <v>124.19760869565219</v>
      </c>
      <c r="U118" s="4">
        <v>0</v>
      </c>
      <c r="V118" s="4">
        <v>0</v>
      </c>
      <c r="W1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38.718369565217387</v>
      </c>
      <c r="X118" s="4">
        <v>5.194673913043478</v>
      </c>
      <c r="Y118" s="4">
        <v>0</v>
      </c>
      <c r="Z118" s="4">
        <v>0</v>
      </c>
      <c r="AA118" s="4">
        <v>13.553804347826089</v>
      </c>
      <c r="AB118" s="4">
        <v>0</v>
      </c>
      <c r="AC118" s="4">
        <v>19.969891304347822</v>
      </c>
      <c r="AD118" s="4">
        <v>0</v>
      </c>
      <c r="AE118" s="4">
        <v>0</v>
      </c>
      <c r="AF118" s="1">
        <v>365510</v>
      </c>
      <c r="AG118" s="1">
        <v>5</v>
      </c>
      <c r="AH118"/>
    </row>
    <row r="119" spans="1:34" x14ac:dyDescent="0.25">
      <c r="A119" t="s">
        <v>964</v>
      </c>
      <c r="B119" t="s">
        <v>529</v>
      </c>
      <c r="C119" t="s">
        <v>1249</v>
      </c>
      <c r="D119" t="s">
        <v>1011</v>
      </c>
      <c r="E119" s="4">
        <v>82.456521739130437</v>
      </c>
      <c r="F119" s="4">
        <f>Nurse[[#This Row],[Total Nurse Staff Hours]]/Nurse[[#This Row],[MDS Census]]</f>
        <v>5.810407329290797</v>
      </c>
      <c r="G119" s="4">
        <f>Nurse[[#This Row],[Total Direct Care Staff Hours]]/Nurse[[#This Row],[MDS Census]]</f>
        <v>5.3766214078565762</v>
      </c>
      <c r="H119" s="4">
        <f>Nurse[[#This Row],[Total RN Hours (w/ Admin, DON)]]/Nurse[[#This Row],[MDS Census]]</f>
        <v>1.5503888742420242</v>
      </c>
      <c r="I119" s="4">
        <f>Nurse[[#This Row],[RN Hours (excl. Admin, DON)]]/Nurse[[#This Row],[MDS Census]]</f>
        <v>1.2378789876087524</v>
      </c>
      <c r="J119" s="4">
        <f>SUM(Nurse[[#This Row],[RN Hours (excl. Admin, DON)]],Nurse[[#This Row],[RN Admin Hours]],Nurse[[#This Row],[RN DON Hours]],Nurse[[#This Row],[LPN Hours (excl. Admin)]],Nurse[[#This Row],[LPN Admin Hours]],Nurse[[#This Row],[CNA Hours]],Nurse[[#This Row],[NA TR Hours]],Nurse[[#This Row],[Med Aide/Tech Hours]])</f>
        <v>479.10597826086945</v>
      </c>
      <c r="K119" s="4">
        <f>SUM(Nurse[[#This Row],[RN Hours (excl. Admin, DON)]],Nurse[[#This Row],[LPN Hours (excl. Admin)]],Nurse[[#This Row],[CNA Hours]],Nurse[[#This Row],[NA TR Hours]],Nurse[[#This Row],[Med Aide/Tech Hours]])</f>
        <v>443.33749999999986</v>
      </c>
      <c r="L119" s="4">
        <f>SUM(Nurse[[#This Row],[RN Hours (excl. Admin, DON)]],Nurse[[#This Row],[RN Admin Hours]],Nurse[[#This Row],[RN DON Hours]])</f>
        <v>127.83967391304344</v>
      </c>
      <c r="M119" s="4">
        <v>102.07119565217387</v>
      </c>
      <c r="N119" s="4">
        <v>17.616304347826084</v>
      </c>
      <c r="O119" s="4">
        <v>8.1521739130434785</v>
      </c>
      <c r="P119" s="4">
        <f>SUM(Nurse[[#This Row],[LPN Hours (excl. Admin)]],Nurse[[#This Row],[LPN Admin Hours]])</f>
        <v>65.646739130434753</v>
      </c>
      <c r="Q119" s="4">
        <v>55.64673913043476</v>
      </c>
      <c r="R119" s="4">
        <v>10</v>
      </c>
      <c r="S119" s="4">
        <f>SUM(Nurse[[#This Row],[CNA Hours]],Nurse[[#This Row],[NA TR Hours]],Nurse[[#This Row],[Med Aide/Tech Hours]])</f>
        <v>285.61956521739125</v>
      </c>
      <c r="T119" s="4">
        <v>212.59456521739128</v>
      </c>
      <c r="U119" s="4">
        <v>38.421739130434787</v>
      </c>
      <c r="V119" s="4">
        <v>34.603260869565212</v>
      </c>
      <c r="W1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1.4619565217391304</v>
      </c>
      <c r="X119" s="4">
        <v>0</v>
      </c>
      <c r="Y119" s="4">
        <v>0</v>
      </c>
      <c r="Z119" s="4">
        <v>0</v>
      </c>
      <c r="AA119" s="4">
        <v>0</v>
      </c>
      <c r="AB119" s="4">
        <v>0</v>
      </c>
      <c r="AC119" s="4">
        <v>0</v>
      </c>
      <c r="AD119" s="4">
        <v>1.4619565217391304</v>
      </c>
      <c r="AE119" s="4">
        <v>0</v>
      </c>
      <c r="AF119" s="1">
        <v>365973</v>
      </c>
      <c r="AG119" s="1">
        <v>5</v>
      </c>
      <c r="AH119"/>
    </row>
    <row r="120" spans="1:34" x14ac:dyDescent="0.25">
      <c r="A120" t="s">
        <v>964</v>
      </c>
      <c r="B120" t="s">
        <v>659</v>
      </c>
      <c r="C120" t="s">
        <v>1073</v>
      </c>
      <c r="D120" t="s">
        <v>991</v>
      </c>
      <c r="E120" s="4">
        <v>65.097826086956516</v>
      </c>
      <c r="F120" s="4">
        <f>Nurse[[#This Row],[Total Nurse Staff Hours]]/Nurse[[#This Row],[MDS Census]]</f>
        <v>3.0353331107029558</v>
      </c>
      <c r="G120" s="4">
        <f>Nurse[[#This Row],[Total Direct Care Staff Hours]]/Nurse[[#This Row],[MDS Census]]</f>
        <v>2.5827767573885461</v>
      </c>
      <c r="H120" s="4">
        <f>Nurse[[#This Row],[Total RN Hours (w/ Admin, DON)]]/Nurse[[#This Row],[MDS Census]]</f>
        <v>0.51133077308398733</v>
      </c>
      <c r="I120" s="4">
        <f>Nurse[[#This Row],[RN Hours (excl. Admin, DON)]]/Nurse[[#This Row],[MDS Census]]</f>
        <v>0.22057104691935214</v>
      </c>
      <c r="J120" s="4">
        <f>SUM(Nurse[[#This Row],[RN Hours (excl. Admin, DON)]],Nurse[[#This Row],[RN Admin Hours]],Nurse[[#This Row],[RN DON Hours]],Nurse[[#This Row],[LPN Hours (excl. Admin)]],Nurse[[#This Row],[LPN Admin Hours]],Nurse[[#This Row],[CNA Hours]],Nurse[[#This Row],[NA TR Hours]],Nurse[[#This Row],[Med Aide/Tech Hours]])</f>
        <v>197.59358695652173</v>
      </c>
      <c r="K120" s="4">
        <f>SUM(Nurse[[#This Row],[RN Hours (excl. Admin, DON)]],Nurse[[#This Row],[LPN Hours (excl. Admin)]],Nurse[[#This Row],[CNA Hours]],Nurse[[#This Row],[NA TR Hours]],Nurse[[#This Row],[Med Aide/Tech Hours]])</f>
        <v>168.13315217391306</v>
      </c>
      <c r="L120" s="4">
        <f>SUM(Nurse[[#This Row],[RN Hours (excl. Admin, DON)]],Nurse[[#This Row],[RN Admin Hours]],Nurse[[#This Row],[RN DON Hours]])</f>
        <v>33.286521739130436</v>
      </c>
      <c r="M120" s="4">
        <v>14.358695652173912</v>
      </c>
      <c r="N120" s="4">
        <v>13.753913043478265</v>
      </c>
      <c r="O120" s="4">
        <v>5.1739130434782608</v>
      </c>
      <c r="P120" s="4">
        <f>SUM(Nurse[[#This Row],[LPN Hours (excl. Admin)]],Nurse[[#This Row],[LPN Admin Hours]])</f>
        <v>58.239130434782609</v>
      </c>
      <c r="Q120" s="4">
        <v>47.706521739130437</v>
      </c>
      <c r="R120" s="4">
        <v>10.532608695652174</v>
      </c>
      <c r="S120" s="4">
        <f>SUM(Nurse[[#This Row],[CNA Hours]],Nurse[[#This Row],[NA TR Hours]],Nurse[[#This Row],[Med Aide/Tech Hours]])</f>
        <v>106.0679347826087</v>
      </c>
      <c r="T120" s="4">
        <v>106.0679347826087</v>
      </c>
      <c r="U120" s="4">
        <v>0</v>
      </c>
      <c r="V120" s="4">
        <v>0</v>
      </c>
      <c r="W1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8.6153260869565269</v>
      </c>
      <c r="X120" s="4">
        <v>0</v>
      </c>
      <c r="Y120" s="4">
        <v>8.6153260869565269</v>
      </c>
      <c r="Z120" s="4">
        <v>0</v>
      </c>
      <c r="AA120" s="4">
        <v>0</v>
      </c>
      <c r="AB120" s="4">
        <v>0</v>
      </c>
      <c r="AC120" s="4">
        <v>0</v>
      </c>
      <c r="AD120" s="4">
        <v>0</v>
      </c>
      <c r="AE120" s="4">
        <v>0</v>
      </c>
      <c r="AF120" s="1">
        <v>366159</v>
      </c>
      <c r="AG120" s="1">
        <v>5</v>
      </c>
      <c r="AH120"/>
    </row>
    <row r="121" spans="1:34" x14ac:dyDescent="0.25">
      <c r="A121" t="s">
        <v>964</v>
      </c>
      <c r="B121" t="s">
        <v>662</v>
      </c>
      <c r="C121" t="s">
        <v>1081</v>
      </c>
      <c r="D121" t="s">
        <v>1064</v>
      </c>
      <c r="E121" s="4">
        <v>81.380434782608702</v>
      </c>
      <c r="F121" s="4">
        <f>Nurse[[#This Row],[Total Nurse Staff Hours]]/Nurse[[#This Row],[MDS Census]]</f>
        <v>3.3206998797916385</v>
      </c>
      <c r="G121" s="4">
        <f>Nurse[[#This Row],[Total Direct Care Staff Hours]]/Nurse[[#This Row],[MDS Census]]</f>
        <v>3.0583785227728062</v>
      </c>
      <c r="H121" s="4">
        <f>Nurse[[#This Row],[Total RN Hours (w/ Admin, DON)]]/Nurse[[#This Row],[MDS Census]]</f>
        <v>0.46641511954053688</v>
      </c>
      <c r="I121" s="4">
        <f>Nurse[[#This Row],[RN Hours (excl. Admin, DON)]]/Nurse[[#This Row],[MDS Census]]</f>
        <v>0.20409376252170428</v>
      </c>
      <c r="J121" s="4">
        <f>SUM(Nurse[[#This Row],[RN Hours (excl. Admin, DON)]],Nurse[[#This Row],[RN Admin Hours]],Nurse[[#This Row],[RN DON Hours]],Nurse[[#This Row],[LPN Hours (excl. Admin)]],Nurse[[#This Row],[LPN Admin Hours]],Nurse[[#This Row],[CNA Hours]],Nurse[[#This Row],[NA TR Hours]],Nurse[[#This Row],[Med Aide/Tech Hours]])</f>
        <v>270.24</v>
      </c>
      <c r="K121" s="4">
        <f>SUM(Nurse[[#This Row],[RN Hours (excl. Admin, DON)]],Nurse[[#This Row],[LPN Hours (excl. Admin)]],Nurse[[#This Row],[CNA Hours]],Nurse[[#This Row],[NA TR Hours]],Nurse[[#This Row],[Med Aide/Tech Hours]])</f>
        <v>248.89217391304351</v>
      </c>
      <c r="L121" s="4">
        <f>SUM(Nurse[[#This Row],[RN Hours (excl. Admin, DON)]],Nurse[[#This Row],[RN Admin Hours]],Nurse[[#This Row],[RN DON Hours]])</f>
        <v>37.957065217391303</v>
      </c>
      <c r="M121" s="4">
        <v>16.609239130434784</v>
      </c>
      <c r="N121" s="4">
        <v>16.130434782608695</v>
      </c>
      <c r="O121" s="4">
        <v>5.2173913043478262</v>
      </c>
      <c r="P121" s="4">
        <f>SUM(Nurse[[#This Row],[LPN Hours (excl. Admin)]],Nurse[[#This Row],[LPN Admin Hours]])</f>
        <v>71.646847826086955</v>
      </c>
      <c r="Q121" s="4">
        <v>71.646847826086955</v>
      </c>
      <c r="R121" s="4">
        <v>0</v>
      </c>
      <c r="S121" s="4">
        <f>SUM(Nurse[[#This Row],[CNA Hours]],Nurse[[#This Row],[NA TR Hours]],Nurse[[#This Row],[Med Aide/Tech Hours]])</f>
        <v>160.63608695652175</v>
      </c>
      <c r="T121" s="4">
        <v>115.20369565217391</v>
      </c>
      <c r="U121" s="4">
        <v>45.432391304347831</v>
      </c>
      <c r="V121" s="4">
        <v>0</v>
      </c>
      <c r="W1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1" s="4">
        <v>0</v>
      </c>
      <c r="Y121" s="4">
        <v>0</v>
      </c>
      <c r="Z121" s="4">
        <v>0</v>
      </c>
      <c r="AA121" s="4">
        <v>0</v>
      </c>
      <c r="AB121" s="4">
        <v>0</v>
      </c>
      <c r="AC121" s="4">
        <v>0</v>
      </c>
      <c r="AD121" s="4">
        <v>0</v>
      </c>
      <c r="AE121" s="4">
        <v>0</v>
      </c>
      <c r="AF121" s="1">
        <v>366169</v>
      </c>
      <c r="AG121" s="1">
        <v>5</v>
      </c>
      <c r="AH121"/>
    </row>
    <row r="122" spans="1:34" x14ac:dyDescent="0.25">
      <c r="A122" t="s">
        <v>964</v>
      </c>
      <c r="B122" t="s">
        <v>65</v>
      </c>
      <c r="C122" t="s">
        <v>1213</v>
      </c>
      <c r="D122" t="s">
        <v>1008</v>
      </c>
      <c r="E122" s="4">
        <v>44.184782608695649</v>
      </c>
      <c r="F122" s="4">
        <f>Nurse[[#This Row],[Total Nurse Staff Hours]]/Nurse[[#This Row],[MDS Census]]</f>
        <v>2.2374833948339488</v>
      </c>
      <c r="G122" s="4">
        <f>Nurse[[#This Row],[Total Direct Care Staff Hours]]/Nurse[[#This Row],[MDS Census]]</f>
        <v>2.0948019680196808</v>
      </c>
      <c r="H122" s="4">
        <f>Nurse[[#This Row],[Total RN Hours (w/ Admin, DON)]]/Nurse[[#This Row],[MDS Census]]</f>
        <v>0.16552521525215252</v>
      </c>
      <c r="I122" s="4">
        <f>Nurse[[#This Row],[RN Hours (excl. Admin, DON)]]/Nurse[[#This Row],[MDS Census]]</f>
        <v>3.2683886838868394E-2</v>
      </c>
      <c r="J122" s="4">
        <f>SUM(Nurse[[#This Row],[RN Hours (excl. Admin, DON)]],Nurse[[#This Row],[RN Admin Hours]],Nurse[[#This Row],[RN DON Hours]],Nurse[[#This Row],[LPN Hours (excl. Admin)]],Nurse[[#This Row],[LPN Admin Hours]],Nurse[[#This Row],[CNA Hours]],Nurse[[#This Row],[NA TR Hours]],Nurse[[#This Row],[Med Aide/Tech Hours]])</f>
        <v>98.862717391304358</v>
      </c>
      <c r="K122" s="4">
        <f>SUM(Nurse[[#This Row],[RN Hours (excl. Admin, DON)]],Nurse[[#This Row],[LPN Hours (excl. Admin)]],Nurse[[#This Row],[CNA Hours]],Nurse[[#This Row],[NA TR Hours]],Nurse[[#This Row],[Med Aide/Tech Hours]])</f>
        <v>92.558369565217404</v>
      </c>
      <c r="L122" s="4">
        <f>SUM(Nurse[[#This Row],[RN Hours (excl. Admin, DON)]],Nurse[[#This Row],[RN Admin Hours]],Nurse[[#This Row],[RN DON Hours]])</f>
        <v>7.3136956521739132</v>
      </c>
      <c r="M122" s="4">
        <v>1.4441304347826089</v>
      </c>
      <c r="N122" s="4">
        <v>1.0869565217391304</v>
      </c>
      <c r="O122" s="4">
        <v>4.7826086956521738</v>
      </c>
      <c r="P122" s="4">
        <f>SUM(Nurse[[#This Row],[LPN Hours (excl. Admin)]],Nurse[[#This Row],[LPN Admin Hours]])</f>
        <v>25.919130434782609</v>
      </c>
      <c r="Q122" s="4">
        <v>25.484347826086957</v>
      </c>
      <c r="R122" s="4">
        <v>0.43478260869565216</v>
      </c>
      <c r="S122" s="4">
        <f>SUM(Nurse[[#This Row],[CNA Hours]],Nurse[[#This Row],[NA TR Hours]],Nurse[[#This Row],[Med Aide/Tech Hours]])</f>
        <v>65.629891304347836</v>
      </c>
      <c r="T122" s="4">
        <v>65.629891304347836</v>
      </c>
      <c r="U122" s="4">
        <v>0</v>
      </c>
      <c r="V122" s="4">
        <v>0</v>
      </c>
      <c r="W1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4.6521739130434785</v>
      </c>
      <c r="X122" s="4">
        <v>0</v>
      </c>
      <c r="Y122" s="4">
        <v>1.0869565217391304</v>
      </c>
      <c r="Z122" s="4">
        <v>3.5652173913043477</v>
      </c>
      <c r="AA122" s="4">
        <v>0</v>
      </c>
      <c r="AB122" s="4">
        <v>0</v>
      </c>
      <c r="AC122" s="4">
        <v>0</v>
      </c>
      <c r="AD122" s="4">
        <v>0</v>
      </c>
      <c r="AE122" s="4">
        <v>0</v>
      </c>
      <c r="AF122" s="1">
        <v>365218</v>
      </c>
      <c r="AG122" s="1">
        <v>5</v>
      </c>
      <c r="AH122"/>
    </row>
    <row r="123" spans="1:34" x14ac:dyDescent="0.25">
      <c r="A123" t="s">
        <v>964</v>
      </c>
      <c r="B123" t="s">
        <v>143</v>
      </c>
      <c r="C123" t="s">
        <v>1255</v>
      </c>
      <c r="D123" t="s">
        <v>1034</v>
      </c>
      <c r="E123" s="4">
        <v>49.815217391304351</v>
      </c>
      <c r="F123" s="4">
        <f>Nurse[[#This Row],[Total Nurse Staff Hours]]/Nurse[[#This Row],[MDS Census]]</f>
        <v>2.8187344534147938</v>
      </c>
      <c r="G123" s="4">
        <f>Nurse[[#This Row],[Total Direct Care Staff Hours]]/Nurse[[#This Row],[MDS Census]]</f>
        <v>2.5754985817150335</v>
      </c>
      <c r="H123" s="4">
        <f>Nurse[[#This Row],[Total RN Hours (w/ Admin, DON)]]/Nurse[[#This Row],[MDS Census]]</f>
        <v>0.40704778529347585</v>
      </c>
      <c r="I123" s="4">
        <f>Nurse[[#This Row],[RN Hours (excl. Admin, DON)]]/Nurse[[#This Row],[MDS Census]]</f>
        <v>0.2737835478943923</v>
      </c>
      <c r="J123" s="4">
        <f>SUM(Nurse[[#This Row],[RN Hours (excl. Admin, DON)]],Nurse[[#This Row],[RN Admin Hours]],Nurse[[#This Row],[RN DON Hours]],Nurse[[#This Row],[LPN Hours (excl. Admin)]],Nurse[[#This Row],[LPN Admin Hours]],Nurse[[#This Row],[CNA Hours]],Nurse[[#This Row],[NA TR Hours]],Nurse[[#This Row],[Med Aide/Tech Hours]])</f>
        <v>140.41586956521741</v>
      </c>
      <c r="K123" s="4">
        <f>SUM(Nurse[[#This Row],[RN Hours (excl. Admin, DON)]],Nurse[[#This Row],[LPN Hours (excl. Admin)]],Nurse[[#This Row],[CNA Hours]],Nurse[[#This Row],[NA TR Hours]],Nurse[[#This Row],[Med Aide/Tech Hours]])</f>
        <v>128.29902173913044</v>
      </c>
      <c r="L123" s="4">
        <f>SUM(Nurse[[#This Row],[RN Hours (excl. Admin, DON)]],Nurse[[#This Row],[RN Admin Hours]],Nurse[[#This Row],[RN DON Hours]])</f>
        <v>20.277173913043477</v>
      </c>
      <c r="M123" s="4">
        <v>13.638586956521738</v>
      </c>
      <c r="N123" s="4">
        <v>1.8559782608695652</v>
      </c>
      <c r="O123" s="4">
        <v>4.7826086956521738</v>
      </c>
      <c r="P123" s="4">
        <f>SUM(Nurse[[#This Row],[LPN Hours (excl. Admin)]],Nurse[[#This Row],[LPN Admin Hours]])</f>
        <v>38.654891304347828</v>
      </c>
      <c r="Q123" s="4">
        <v>33.176630434782609</v>
      </c>
      <c r="R123" s="4">
        <v>5.4782608695652177</v>
      </c>
      <c r="S123" s="4">
        <f>SUM(Nurse[[#This Row],[CNA Hours]],Nurse[[#This Row],[NA TR Hours]],Nurse[[#This Row],[Med Aide/Tech Hours]])</f>
        <v>81.483804347826094</v>
      </c>
      <c r="T123" s="4">
        <v>81.483804347826094</v>
      </c>
      <c r="U123" s="4">
        <v>0</v>
      </c>
      <c r="V123" s="4">
        <v>0</v>
      </c>
      <c r="W1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3" s="4">
        <v>0</v>
      </c>
      <c r="Y123" s="4">
        <v>0</v>
      </c>
      <c r="Z123" s="4">
        <v>0</v>
      </c>
      <c r="AA123" s="4">
        <v>0</v>
      </c>
      <c r="AB123" s="4">
        <v>0</v>
      </c>
      <c r="AC123" s="4">
        <v>0</v>
      </c>
      <c r="AD123" s="4">
        <v>0</v>
      </c>
      <c r="AE123" s="4">
        <v>0</v>
      </c>
      <c r="AF123" s="1">
        <v>365370</v>
      </c>
      <c r="AG123" s="1">
        <v>5</v>
      </c>
      <c r="AH123"/>
    </row>
    <row r="124" spans="1:34" x14ac:dyDescent="0.25">
      <c r="A124" t="s">
        <v>964</v>
      </c>
      <c r="B124" t="s">
        <v>575</v>
      </c>
      <c r="C124" t="s">
        <v>1366</v>
      </c>
      <c r="D124" t="s">
        <v>1000</v>
      </c>
      <c r="E124" s="4">
        <v>20.923913043478262</v>
      </c>
      <c r="F124" s="4">
        <f>Nurse[[#This Row],[Total Nurse Staff Hours]]/Nurse[[#This Row],[MDS Census]]</f>
        <v>3.299132467532468</v>
      </c>
      <c r="G124" s="4">
        <f>Nurse[[#This Row],[Total Direct Care Staff Hours]]/Nurse[[#This Row],[MDS Census]]</f>
        <v>3.0456259740259743</v>
      </c>
      <c r="H124" s="4">
        <f>Nurse[[#This Row],[Total RN Hours (w/ Admin, DON)]]/Nurse[[#This Row],[MDS Census]]</f>
        <v>0.651625974025974</v>
      </c>
      <c r="I124" s="4">
        <f>Nurse[[#This Row],[RN Hours (excl. Admin, DON)]]/Nurse[[#This Row],[MDS Census]]</f>
        <v>0.39811948051948054</v>
      </c>
      <c r="J124" s="4">
        <f>SUM(Nurse[[#This Row],[RN Hours (excl. Admin, DON)]],Nurse[[#This Row],[RN Admin Hours]],Nurse[[#This Row],[RN DON Hours]],Nurse[[#This Row],[LPN Hours (excl. Admin)]],Nurse[[#This Row],[LPN Admin Hours]],Nurse[[#This Row],[CNA Hours]],Nurse[[#This Row],[NA TR Hours]],Nurse[[#This Row],[Med Aide/Tech Hours]])</f>
        <v>69.030760869565228</v>
      </c>
      <c r="K124" s="4">
        <f>SUM(Nurse[[#This Row],[RN Hours (excl. Admin, DON)]],Nurse[[#This Row],[LPN Hours (excl. Admin)]],Nurse[[#This Row],[CNA Hours]],Nurse[[#This Row],[NA TR Hours]],Nurse[[#This Row],[Med Aide/Tech Hours]])</f>
        <v>63.726413043478267</v>
      </c>
      <c r="L124" s="4">
        <f>SUM(Nurse[[#This Row],[RN Hours (excl. Admin, DON)]],Nurse[[#This Row],[RN Admin Hours]],Nurse[[#This Row],[RN DON Hours]])</f>
        <v>13.634565217391305</v>
      </c>
      <c r="M124" s="4">
        <v>8.3302173913043482</v>
      </c>
      <c r="N124" s="4">
        <v>0</v>
      </c>
      <c r="O124" s="4">
        <v>5.3043478260869561</v>
      </c>
      <c r="P124" s="4">
        <f>SUM(Nurse[[#This Row],[LPN Hours (excl. Admin)]],Nurse[[#This Row],[LPN Admin Hours]])</f>
        <v>16.400652173913041</v>
      </c>
      <c r="Q124" s="4">
        <v>16.400652173913041</v>
      </c>
      <c r="R124" s="4">
        <v>0</v>
      </c>
      <c r="S124" s="4">
        <f>SUM(Nurse[[#This Row],[CNA Hours]],Nurse[[#This Row],[NA TR Hours]],Nurse[[#This Row],[Med Aide/Tech Hours]])</f>
        <v>38.995543478260878</v>
      </c>
      <c r="T124" s="4">
        <v>38.995543478260878</v>
      </c>
      <c r="U124" s="4">
        <v>0</v>
      </c>
      <c r="V124" s="4">
        <v>0</v>
      </c>
      <c r="W1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4" s="4">
        <v>0</v>
      </c>
      <c r="Y124" s="4">
        <v>0</v>
      </c>
      <c r="Z124" s="4">
        <v>0</v>
      </c>
      <c r="AA124" s="4">
        <v>0</v>
      </c>
      <c r="AB124" s="4">
        <v>0</v>
      </c>
      <c r="AC124" s="4">
        <v>0</v>
      </c>
      <c r="AD124" s="4">
        <v>0</v>
      </c>
      <c r="AE124" s="4">
        <v>0</v>
      </c>
      <c r="AF124" s="1">
        <v>366037</v>
      </c>
      <c r="AG124" s="1">
        <v>5</v>
      </c>
      <c r="AH124"/>
    </row>
    <row r="125" spans="1:34" x14ac:dyDescent="0.25">
      <c r="A125" t="s">
        <v>964</v>
      </c>
      <c r="B125" t="s">
        <v>120</v>
      </c>
      <c r="C125" t="s">
        <v>1173</v>
      </c>
      <c r="D125" t="s">
        <v>1049</v>
      </c>
      <c r="E125" s="4">
        <v>80.718309859154928</v>
      </c>
      <c r="F125" s="4">
        <f>Nurse[[#This Row],[Total Nurse Staff Hours]]/Nurse[[#This Row],[MDS Census]]</f>
        <v>3.5707555400453663</v>
      </c>
      <c r="G125" s="4">
        <f>Nurse[[#This Row],[Total Direct Care Staff Hours]]/Nurse[[#This Row],[MDS Census]]</f>
        <v>3.2757197696737039</v>
      </c>
      <c r="H125" s="4">
        <f>Nurse[[#This Row],[Total RN Hours (w/ Admin, DON)]]/Nurse[[#This Row],[MDS Census]]</f>
        <v>0.75074681556447376</v>
      </c>
      <c r="I125" s="4">
        <f>Nurse[[#This Row],[RN Hours (excl. Admin, DON)]]/Nurse[[#This Row],[MDS Census]]</f>
        <v>0.45571104519281097</v>
      </c>
      <c r="J125" s="4">
        <f>SUM(Nurse[[#This Row],[RN Hours (excl. Admin, DON)]],Nurse[[#This Row],[RN Admin Hours]],Nurse[[#This Row],[RN DON Hours]],Nurse[[#This Row],[LPN Hours (excl. Admin)]],Nurse[[#This Row],[LPN Admin Hours]],Nurse[[#This Row],[CNA Hours]],Nurse[[#This Row],[NA TR Hours]],Nurse[[#This Row],[Med Aide/Tech Hours]])</f>
        <v>288.22535211267598</v>
      </c>
      <c r="K125" s="4">
        <f>SUM(Nurse[[#This Row],[RN Hours (excl. Admin, DON)]],Nurse[[#This Row],[LPN Hours (excl. Admin)]],Nurse[[#This Row],[CNA Hours]],Nurse[[#This Row],[NA TR Hours]],Nurse[[#This Row],[Med Aide/Tech Hours]])</f>
        <v>264.41056338028164</v>
      </c>
      <c r="L125" s="4">
        <f>SUM(Nurse[[#This Row],[RN Hours (excl. Admin, DON)]],Nurse[[#This Row],[RN Admin Hours]],Nurse[[#This Row],[RN DON Hours]])</f>
        <v>60.599014084507033</v>
      </c>
      <c r="M125" s="4">
        <v>36.784225352112671</v>
      </c>
      <c r="N125" s="4">
        <v>18.068309859154922</v>
      </c>
      <c r="O125" s="4">
        <v>5.746478873239437</v>
      </c>
      <c r="P125" s="4">
        <f>SUM(Nurse[[#This Row],[LPN Hours (excl. Admin)]],Nurse[[#This Row],[LPN Admin Hours]])</f>
        <v>49.39605633802816</v>
      </c>
      <c r="Q125" s="4">
        <v>49.39605633802816</v>
      </c>
      <c r="R125" s="4">
        <v>0</v>
      </c>
      <c r="S125" s="4">
        <f>SUM(Nurse[[#This Row],[CNA Hours]],Nurse[[#This Row],[NA TR Hours]],Nurse[[#This Row],[Med Aide/Tech Hours]])</f>
        <v>178.2302816901408</v>
      </c>
      <c r="T125" s="4">
        <v>178.2302816901408</v>
      </c>
      <c r="U125" s="4">
        <v>0</v>
      </c>
      <c r="V125" s="4">
        <v>0</v>
      </c>
      <c r="W1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0.42253521126760563</v>
      </c>
      <c r="X125" s="4">
        <v>0</v>
      </c>
      <c r="Y125" s="4">
        <v>0.42253521126760563</v>
      </c>
      <c r="Z125" s="4">
        <v>0</v>
      </c>
      <c r="AA125" s="4">
        <v>0</v>
      </c>
      <c r="AB125" s="4">
        <v>0</v>
      </c>
      <c r="AC125" s="4">
        <v>0</v>
      </c>
      <c r="AD125" s="4">
        <v>0</v>
      </c>
      <c r="AE125" s="4">
        <v>0</v>
      </c>
      <c r="AF125" s="1">
        <v>365333</v>
      </c>
      <c r="AG125" s="1">
        <v>5</v>
      </c>
      <c r="AH125"/>
    </row>
    <row r="126" spans="1:34" x14ac:dyDescent="0.25">
      <c r="A126" t="s">
        <v>964</v>
      </c>
      <c r="B126" t="s">
        <v>1</v>
      </c>
      <c r="C126" t="s">
        <v>1333</v>
      </c>
      <c r="D126" t="s">
        <v>1034</v>
      </c>
      <c r="E126" s="4">
        <v>79.141304347826093</v>
      </c>
      <c r="F126" s="4">
        <f>Nurse[[#This Row],[Total Nurse Staff Hours]]/Nurse[[#This Row],[MDS Census]]</f>
        <v>3.3248633429473964</v>
      </c>
      <c r="G126" s="4">
        <f>Nurse[[#This Row],[Total Direct Care Staff Hours]]/Nurse[[#This Row],[MDS Census]]</f>
        <v>3.2310699079796725</v>
      </c>
      <c r="H126" s="4">
        <f>Nurse[[#This Row],[Total RN Hours (w/ Admin, DON)]]/Nurse[[#This Row],[MDS Census]]</f>
        <v>0.47405713500892727</v>
      </c>
      <c r="I126" s="4">
        <f>Nurse[[#This Row],[RN Hours (excl. Admin, DON)]]/Nurse[[#This Row],[MDS Census]]</f>
        <v>0.41142837522318354</v>
      </c>
      <c r="J126" s="4">
        <f>SUM(Nurse[[#This Row],[RN Hours (excl. Admin, DON)]],Nurse[[#This Row],[RN Admin Hours]],Nurse[[#This Row],[RN DON Hours]],Nurse[[#This Row],[LPN Hours (excl. Admin)]],Nurse[[#This Row],[LPN Admin Hours]],Nurse[[#This Row],[CNA Hours]],Nurse[[#This Row],[NA TR Hours]],Nurse[[#This Row],[Med Aide/Tech Hours]])</f>
        <v>263.13402173913039</v>
      </c>
      <c r="K126" s="4">
        <f>SUM(Nurse[[#This Row],[RN Hours (excl. Admin, DON)]],Nurse[[#This Row],[LPN Hours (excl. Admin)]],Nurse[[#This Row],[CNA Hours]],Nurse[[#This Row],[NA TR Hours]],Nurse[[#This Row],[Med Aide/Tech Hours]])</f>
        <v>255.71108695652171</v>
      </c>
      <c r="L126" s="4">
        <f>SUM(Nurse[[#This Row],[RN Hours (excl. Admin, DON)]],Nurse[[#This Row],[RN Admin Hours]],Nurse[[#This Row],[RN DON Hours]])</f>
        <v>37.517499999999998</v>
      </c>
      <c r="M126" s="4">
        <v>32.560978260869561</v>
      </c>
      <c r="N126" s="4">
        <v>0</v>
      </c>
      <c r="O126" s="4">
        <v>4.9565217391304346</v>
      </c>
      <c r="P126" s="4">
        <f>SUM(Nurse[[#This Row],[LPN Hours (excl. Admin)]],Nurse[[#This Row],[LPN Admin Hours]])</f>
        <v>81.84782608695653</v>
      </c>
      <c r="Q126" s="4">
        <v>79.381413043478275</v>
      </c>
      <c r="R126" s="4">
        <v>2.4664130434782607</v>
      </c>
      <c r="S126" s="4">
        <f>SUM(Nurse[[#This Row],[CNA Hours]],Nurse[[#This Row],[NA TR Hours]],Nurse[[#This Row],[Med Aide/Tech Hours]])</f>
        <v>143.76869565217388</v>
      </c>
      <c r="T126" s="4">
        <v>143.76869565217388</v>
      </c>
      <c r="U126" s="4">
        <v>0</v>
      </c>
      <c r="V126" s="4">
        <v>0</v>
      </c>
      <c r="W1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0.58423913043478259</v>
      </c>
      <c r="X126" s="4">
        <v>0</v>
      </c>
      <c r="Y126" s="4">
        <v>0</v>
      </c>
      <c r="Z126" s="4">
        <v>0</v>
      </c>
      <c r="AA126" s="4">
        <v>0.33967391304347827</v>
      </c>
      <c r="AB126" s="4">
        <v>0</v>
      </c>
      <c r="AC126" s="4">
        <v>0.24456521739130435</v>
      </c>
      <c r="AD126" s="4">
        <v>0</v>
      </c>
      <c r="AE126" s="4">
        <v>0</v>
      </c>
      <c r="AF126" s="1">
        <v>365746</v>
      </c>
      <c r="AG126" s="1">
        <v>5</v>
      </c>
      <c r="AH126"/>
    </row>
    <row r="127" spans="1:34" x14ac:dyDescent="0.25">
      <c r="A127" t="s">
        <v>964</v>
      </c>
      <c r="B127" t="s">
        <v>660</v>
      </c>
      <c r="C127" t="s">
        <v>1070</v>
      </c>
      <c r="D127" t="s">
        <v>1037</v>
      </c>
      <c r="E127" s="4">
        <v>66.630434782608702</v>
      </c>
      <c r="F127" s="4">
        <f>Nurse[[#This Row],[Total Nurse Staff Hours]]/Nurse[[#This Row],[MDS Census]]</f>
        <v>3.6743556280587275</v>
      </c>
      <c r="G127" s="4">
        <f>Nurse[[#This Row],[Total Direct Care Staff Hours]]/Nurse[[#This Row],[MDS Census]]</f>
        <v>3.3507014681892331</v>
      </c>
      <c r="H127" s="4">
        <f>Nurse[[#This Row],[Total RN Hours (w/ Admin, DON)]]/Nurse[[#This Row],[MDS Census]]</f>
        <v>0.73216965742251239</v>
      </c>
      <c r="I127" s="4">
        <f>Nurse[[#This Row],[RN Hours (excl. Admin, DON)]]/Nurse[[#This Row],[MDS Census]]</f>
        <v>0.42809135399673753</v>
      </c>
      <c r="J127" s="4">
        <f>SUM(Nurse[[#This Row],[RN Hours (excl. Admin, DON)]],Nurse[[#This Row],[RN Admin Hours]],Nurse[[#This Row],[RN DON Hours]],Nurse[[#This Row],[LPN Hours (excl. Admin)]],Nurse[[#This Row],[LPN Admin Hours]],Nurse[[#This Row],[CNA Hours]],Nurse[[#This Row],[NA TR Hours]],Nurse[[#This Row],[Med Aide/Tech Hours]])</f>
        <v>244.82391304347829</v>
      </c>
      <c r="K127" s="4">
        <f>SUM(Nurse[[#This Row],[RN Hours (excl. Admin, DON)]],Nurse[[#This Row],[LPN Hours (excl. Admin)]],Nurse[[#This Row],[CNA Hours]],Nurse[[#This Row],[NA TR Hours]],Nurse[[#This Row],[Med Aide/Tech Hours]])</f>
        <v>223.25869565217391</v>
      </c>
      <c r="L127" s="4">
        <f>SUM(Nurse[[#This Row],[RN Hours (excl. Admin, DON)]],Nurse[[#This Row],[RN Admin Hours]],Nurse[[#This Row],[RN DON Hours]])</f>
        <v>48.784782608695664</v>
      </c>
      <c r="M127" s="4">
        <v>28.523913043478274</v>
      </c>
      <c r="N127" s="4">
        <v>16.869565217391305</v>
      </c>
      <c r="O127" s="4">
        <v>3.3913043478260869</v>
      </c>
      <c r="P127" s="4">
        <f>SUM(Nurse[[#This Row],[LPN Hours (excl. Admin)]],Nurse[[#This Row],[LPN Admin Hours]])</f>
        <v>55.02826086956523</v>
      </c>
      <c r="Q127" s="4">
        <v>53.723913043478277</v>
      </c>
      <c r="R127" s="4">
        <v>1.3043478260869565</v>
      </c>
      <c r="S127" s="4">
        <f>SUM(Nurse[[#This Row],[CNA Hours]],Nurse[[#This Row],[NA TR Hours]],Nurse[[#This Row],[Med Aide/Tech Hours]])</f>
        <v>141.01086956521738</v>
      </c>
      <c r="T127" s="4">
        <v>140.81086956521739</v>
      </c>
      <c r="U127" s="4">
        <v>0</v>
      </c>
      <c r="V127" s="4">
        <v>0.19999999999999998</v>
      </c>
      <c r="W1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11.858695652173914</v>
      </c>
      <c r="X127" s="4">
        <v>0</v>
      </c>
      <c r="Y127" s="4">
        <v>0</v>
      </c>
      <c r="Z127" s="4">
        <v>0</v>
      </c>
      <c r="AA127" s="4">
        <v>5.9782608695652176E-2</v>
      </c>
      <c r="AB127" s="4">
        <v>0</v>
      </c>
      <c r="AC127" s="4">
        <v>11.798913043478262</v>
      </c>
      <c r="AD127" s="4">
        <v>0</v>
      </c>
      <c r="AE127" s="4">
        <v>0</v>
      </c>
      <c r="AF127" s="1">
        <v>366166</v>
      </c>
      <c r="AG127" s="1">
        <v>5</v>
      </c>
      <c r="AH127"/>
    </row>
    <row r="128" spans="1:34" x14ac:dyDescent="0.25">
      <c r="A128" t="s">
        <v>964</v>
      </c>
      <c r="B128" t="s">
        <v>19</v>
      </c>
      <c r="C128" t="s">
        <v>1075</v>
      </c>
      <c r="D128" t="s">
        <v>1033</v>
      </c>
      <c r="E128" s="4">
        <v>64.5</v>
      </c>
      <c r="F128" s="4">
        <f>Nurse[[#This Row],[Total Nurse Staff Hours]]/Nurse[[#This Row],[MDS Census]]</f>
        <v>3.9789130434782618</v>
      </c>
      <c r="G128" s="4">
        <f>Nurse[[#This Row],[Total Direct Care Staff Hours]]/Nurse[[#This Row],[MDS Census]]</f>
        <v>3.4908442871587471</v>
      </c>
      <c r="H128" s="4">
        <f>Nurse[[#This Row],[Total RN Hours (w/ Admin, DON)]]/Nurse[[#This Row],[MDS Census]]</f>
        <v>0.61531007751937983</v>
      </c>
      <c r="I128" s="4">
        <f>Nurse[[#This Row],[RN Hours (excl. Admin, DON)]]/Nurse[[#This Row],[MDS Census]]</f>
        <v>0.24566059993259184</v>
      </c>
      <c r="J128" s="4">
        <f>SUM(Nurse[[#This Row],[RN Hours (excl. Admin, DON)]],Nurse[[#This Row],[RN Admin Hours]],Nurse[[#This Row],[RN DON Hours]],Nurse[[#This Row],[LPN Hours (excl. Admin)]],Nurse[[#This Row],[LPN Admin Hours]],Nurse[[#This Row],[CNA Hours]],Nurse[[#This Row],[NA TR Hours]],Nurse[[#This Row],[Med Aide/Tech Hours]])</f>
        <v>256.63989130434788</v>
      </c>
      <c r="K128" s="4">
        <f>SUM(Nurse[[#This Row],[RN Hours (excl. Admin, DON)]],Nurse[[#This Row],[LPN Hours (excl. Admin)]],Nurse[[#This Row],[CNA Hours]],Nurse[[#This Row],[NA TR Hours]],Nurse[[#This Row],[Med Aide/Tech Hours]])</f>
        <v>225.15945652173917</v>
      </c>
      <c r="L128" s="4">
        <f>SUM(Nurse[[#This Row],[RN Hours (excl. Admin, DON)]],Nurse[[#This Row],[RN Admin Hours]],Nurse[[#This Row],[RN DON Hours]])</f>
        <v>39.6875</v>
      </c>
      <c r="M128" s="4">
        <v>15.845108695652174</v>
      </c>
      <c r="N128" s="4">
        <v>18.451086956521738</v>
      </c>
      <c r="O128" s="4">
        <v>5.3913043478260869</v>
      </c>
      <c r="P128" s="4">
        <f>SUM(Nurse[[#This Row],[LPN Hours (excl. Admin)]],Nurse[[#This Row],[LPN Admin Hours]])</f>
        <v>70.374239130434802</v>
      </c>
      <c r="Q128" s="4">
        <v>62.736195652173926</v>
      </c>
      <c r="R128" s="4">
        <v>7.6380434782608724</v>
      </c>
      <c r="S128" s="4">
        <f>SUM(Nurse[[#This Row],[CNA Hours]],Nurse[[#This Row],[NA TR Hours]],Nurse[[#This Row],[Med Aide/Tech Hours]])</f>
        <v>146.57815217391305</v>
      </c>
      <c r="T128" s="4">
        <v>121.93152173913046</v>
      </c>
      <c r="U128" s="4">
        <v>24.646630434782605</v>
      </c>
      <c r="V128" s="4">
        <v>0</v>
      </c>
      <c r="W1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7.8388043478260867</v>
      </c>
      <c r="X128" s="4">
        <v>0</v>
      </c>
      <c r="Y128" s="4">
        <v>0</v>
      </c>
      <c r="Z128" s="4">
        <v>0</v>
      </c>
      <c r="AA128" s="4">
        <v>0.47434782608695653</v>
      </c>
      <c r="AB128" s="4">
        <v>0</v>
      </c>
      <c r="AC128" s="4">
        <v>7.3644565217391298</v>
      </c>
      <c r="AD128" s="4">
        <v>0</v>
      </c>
      <c r="AE128" s="4">
        <v>0</v>
      </c>
      <c r="AF128" s="1">
        <v>365014</v>
      </c>
      <c r="AG128" s="1">
        <v>5</v>
      </c>
      <c r="AH128"/>
    </row>
    <row r="129" spans="1:34" x14ac:dyDescent="0.25">
      <c r="A129" t="s">
        <v>964</v>
      </c>
      <c r="B129" t="s">
        <v>737</v>
      </c>
      <c r="C129" t="s">
        <v>1184</v>
      </c>
      <c r="D129" t="s">
        <v>1017</v>
      </c>
      <c r="E129" s="4">
        <v>54.923913043478258</v>
      </c>
      <c r="F129" s="4">
        <f>Nurse[[#This Row],[Total Nurse Staff Hours]]/Nurse[[#This Row],[MDS Census]]</f>
        <v>3.2877498515733219</v>
      </c>
      <c r="G129" s="4">
        <f>Nurse[[#This Row],[Total Direct Care Staff Hours]]/Nurse[[#This Row],[MDS Census]]</f>
        <v>3.1892934890164248</v>
      </c>
      <c r="H129" s="4">
        <f>Nurse[[#This Row],[Total RN Hours (w/ Admin, DON)]]/Nurse[[#This Row],[MDS Census]]</f>
        <v>0.39920641203245594</v>
      </c>
      <c r="I129" s="4">
        <f>Nurse[[#This Row],[RN Hours (excl. Admin, DON)]]/Nurse[[#This Row],[MDS Census]]</f>
        <v>0.30075004947555906</v>
      </c>
      <c r="J129" s="4">
        <f>SUM(Nurse[[#This Row],[RN Hours (excl. Admin, DON)]],Nurse[[#This Row],[RN Admin Hours]],Nurse[[#This Row],[RN DON Hours]],Nurse[[#This Row],[LPN Hours (excl. Admin)]],Nurse[[#This Row],[LPN Admin Hours]],Nurse[[#This Row],[CNA Hours]],Nurse[[#This Row],[NA TR Hours]],Nurse[[#This Row],[Med Aide/Tech Hours]])</f>
        <v>180.57608695652169</v>
      </c>
      <c r="K129" s="4">
        <f>SUM(Nurse[[#This Row],[RN Hours (excl. Admin, DON)]],Nurse[[#This Row],[LPN Hours (excl. Admin)]],Nurse[[#This Row],[CNA Hours]],Nurse[[#This Row],[NA TR Hours]],Nurse[[#This Row],[Med Aide/Tech Hours]])</f>
        <v>175.16847826086951</v>
      </c>
      <c r="L129" s="4">
        <f>SUM(Nurse[[#This Row],[RN Hours (excl. Admin, DON)]],Nurse[[#This Row],[RN Admin Hours]],Nurse[[#This Row],[RN DON Hours]])</f>
        <v>21.925978260869563</v>
      </c>
      <c r="M129" s="4">
        <v>16.518369565217391</v>
      </c>
      <c r="N129" s="4">
        <v>0</v>
      </c>
      <c r="O129" s="4">
        <v>5.4076086956521738</v>
      </c>
      <c r="P129" s="4">
        <f>SUM(Nurse[[#This Row],[LPN Hours (excl. Admin)]],Nurse[[#This Row],[LPN Admin Hours]])</f>
        <v>54.037391304347814</v>
      </c>
      <c r="Q129" s="4">
        <v>54.037391304347814</v>
      </c>
      <c r="R129" s="4">
        <v>0</v>
      </c>
      <c r="S129" s="4">
        <f>SUM(Nurse[[#This Row],[CNA Hours]],Nurse[[#This Row],[NA TR Hours]],Nurse[[#This Row],[Med Aide/Tech Hours]])</f>
        <v>104.6127173913043</v>
      </c>
      <c r="T129" s="4">
        <v>104.6127173913043</v>
      </c>
      <c r="U129" s="4">
        <v>0</v>
      </c>
      <c r="V129" s="4">
        <v>0</v>
      </c>
      <c r="W1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9" s="4">
        <v>0</v>
      </c>
      <c r="Y129" s="4">
        <v>0</v>
      </c>
      <c r="Z129" s="4">
        <v>0</v>
      </c>
      <c r="AA129" s="4">
        <v>0</v>
      </c>
      <c r="AB129" s="4">
        <v>0</v>
      </c>
      <c r="AC129" s="4">
        <v>0</v>
      </c>
      <c r="AD129" s="4">
        <v>0</v>
      </c>
      <c r="AE129" s="4">
        <v>0</v>
      </c>
      <c r="AF129" s="1">
        <v>366264</v>
      </c>
      <c r="AG129" s="1">
        <v>5</v>
      </c>
      <c r="AH129"/>
    </row>
    <row r="130" spans="1:34" x14ac:dyDescent="0.25">
      <c r="A130" t="s">
        <v>964</v>
      </c>
      <c r="B130" t="s">
        <v>151</v>
      </c>
      <c r="C130" t="s">
        <v>1259</v>
      </c>
      <c r="D130" t="s">
        <v>1049</v>
      </c>
      <c r="E130" s="4">
        <v>49.717391304347828</v>
      </c>
      <c r="F130" s="4">
        <f>Nurse[[#This Row],[Total Nurse Staff Hours]]/Nurse[[#This Row],[MDS Census]]</f>
        <v>2.8992173152601666</v>
      </c>
      <c r="G130" s="4">
        <f>Nurse[[#This Row],[Total Direct Care Staff Hours]]/Nurse[[#This Row],[MDS Census]]</f>
        <v>2.6845474420638396</v>
      </c>
      <c r="H130" s="4">
        <f>Nurse[[#This Row],[Total RN Hours (w/ Admin, DON)]]/Nurse[[#This Row],[MDS Census]]</f>
        <v>0.49949715784871029</v>
      </c>
      <c r="I130" s="4">
        <f>Nurse[[#This Row],[RN Hours (excl. Admin, DON)]]/Nurse[[#This Row],[MDS Census]]</f>
        <v>0.32228902492348072</v>
      </c>
      <c r="J130" s="4">
        <f>SUM(Nurse[[#This Row],[RN Hours (excl. Admin, DON)]],Nurse[[#This Row],[RN Admin Hours]],Nurse[[#This Row],[RN DON Hours]],Nurse[[#This Row],[LPN Hours (excl. Admin)]],Nurse[[#This Row],[LPN Admin Hours]],Nurse[[#This Row],[CNA Hours]],Nurse[[#This Row],[NA TR Hours]],Nurse[[#This Row],[Med Aide/Tech Hours]])</f>
        <v>144.14152173913047</v>
      </c>
      <c r="K130" s="4">
        <f>SUM(Nurse[[#This Row],[RN Hours (excl. Admin, DON)]],Nurse[[#This Row],[LPN Hours (excl. Admin)]],Nurse[[#This Row],[CNA Hours]],Nurse[[#This Row],[NA TR Hours]],Nurse[[#This Row],[Med Aide/Tech Hours]])</f>
        <v>133.46869565217395</v>
      </c>
      <c r="L130" s="4">
        <f>SUM(Nurse[[#This Row],[RN Hours (excl. Admin, DON)]],Nurse[[#This Row],[RN Admin Hours]],Nurse[[#This Row],[RN DON Hours]])</f>
        <v>24.833695652173922</v>
      </c>
      <c r="M130" s="4">
        <v>16.023369565217401</v>
      </c>
      <c r="N130" s="4">
        <v>4.3266304347826079</v>
      </c>
      <c r="O130" s="4">
        <v>4.4836956521739131</v>
      </c>
      <c r="P130" s="4">
        <f>SUM(Nurse[[#This Row],[LPN Hours (excl. Admin)]],Nurse[[#This Row],[LPN Admin Hours]])</f>
        <v>27.586956521739125</v>
      </c>
      <c r="Q130" s="4">
        <v>25.724456521739125</v>
      </c>
      <c r="R130" s="4">
        <v>1.8624999999999996</v>
      </c>
      <c r="S130" s="4">
        <f>SUM(Nurse[[#This Row],[CNA Hours]],Nurse[[#This Row],[NA TR Hours]],Nurse[[#This Row],[Med Aide/Tech Hours]])</f>
        <v>91.720869565217441</v>
      </c>
      <c r="T130" s="4">
        <v>75.64815217391309</v>
      </c>
      <c r="U130" s="4">
        <v>2.8385869565217394</v>
      </c>
      <c r="V130" s="4">
        <v>13.23413043478261</v>
      </c>
      <c r="W1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0" s="4">
        <v>0</v>
      </c>
      <c r="Y130" s="4">
        <v>0</v>
      </c>
      <c r="Z130" s="4">
        <v>0</v>
      </c>
      <c r="AA130" s="4">
        <v>0</v>
      </c>
      <c r="AB130" s="4">
        <v>0</v>
      </c>
      <c r="AC130" s="4">
        <v>0</v>
      </c>
      <c r="AD130" s="4">
        <v>0</v>
      </c>
      <c r="AE130" s="4">
        <v>0</v>
      </c>
      <c r="AF130" s="1">
        <v>365387</v>
      </c>
      <c r="AG130" s="1">
        <v>5</v>
      </c>
      <c r="AH130"/>
    </row>
    <row r="131" spans="1:34" x14ac:dyDescent="0.25">
      <c r="A131" t="s">
        <v>964</v>
      </c>
      <c r="B131" t="s">
        <v>250</v>
      </c>
      <c r="C131" t="s">
        <v>1222</v>
      </c>
      <c r="D131" t="s">
        <v>1039</v>
      </c>
      <c r="E131" s="4">
        <v>67.184782608695656</v>
      </c>
      <c r="F131" s="4">
        <f>Nurse[[#This Row],[Total Nurse Staff Hours]]/Nurse[[#This Row],[MDS Census]]</f>
        <v>3.4452758453324694</v>
      </c>
      <c r="G131" s="4">
        <f>Nurse[[#This Row],[Total Direct Care Staff Hours]]/Nurse[[#This Row],[MDS Census]]</f>
        <v>3.0978401553146733</v>
      </c>
      <c r="H131" s="4">
        <f>Nurse[[#This Row],[Total RN Hours (w/ Admin, DON)]]/Nurse[[#This Row],[MDS Census]]</f>
        <v>0.58113573855363199</v>
      </c>
      <c r="I131" s="4">
        <f>Nurse[[#This Row],[RN Hours (excl. Admin, DON)]]/Nurse[[#This Row],[MDS Census]]</f>
        <v>0.46367901634039793</v>
      </c>
      <c r="J131" s="4">
        <f>SUM(Nurse[[#This Row],[RN Hours (excl. Admin, DON)]],Nurse[[#This Row],[RN Admin Hours]],Nurse[[#This Row],[RN DON Hours]],Nurse[[#This Row],[LPN Hours (excl. Admin)]],Nurse[[#This Row],[LPN Admin Hours]],Nurse[[#This Row],[CNA Hours]],Nurse[[#This Row],[NA TR Hours]],Nurse[[#This Row],[Med Aide/Tech Hours]])</f>
        <v>231.47010869565213</v>
      </c>
      <c r="K131" s="4">
        <f>SUM(Nurse[[#This Row],[RN Hours (excl. Admin, DON)]],Nurse[[#This Row],[LPN Hours (excl. Admin)]],Nurse[[#This Row],[CNA Hours]],Nurse[[#This Row],[NA TR Hours]],Nurse[[#This Row],[Med Aide/Tech Hours]])</f>
        <v>208.12771739130432</v>
      </c>
      <c r="L131" s="4">
        <f>SUM(Nurse[[#This Row],[RN Hours (excl. Admin, DON)]],Nurse[[#This Row],[RN Admin Hours]],Nurse[[#This Row],[RN DON Hours]])</f>
        <v>39.043478260869563</v>
      </c>
      <c r="M131" s="4">
        <v>31.152173913043477</v>
      </c>
      <c r="N131" s="4">
        <v>0.52173913043478259</v>
      </c>
      <c r="O131" s="4">
        <v>7.3695652173913047</v>
      </c>
      <c r="P131" s="4">
        <f>SUM(Nurse[[#This Row],[LPN Hours (excl. Admin)]],Nurse[[#This Row],[LPN Admin Hours]])</f>
        <v>60.769021739130437</v>
      </c>
      <c r="Q131" s="4">
        <v>45.317934782608695</v>
      </c>
      <c r="R131" s="4">
        <v>15.451086956521738</v>
      </c>
      <c r="S131" s="4">
        <f>SUM(Nurse[[#This Row],[CNA Hours]],Nurse[[#This Row],[NA TR Hours]],Nurse[[#This Row],[Med Aide/Tech Hours]])</f>
        <v>131.65760869565219</v>
      </c>
      <c r="T131" s="4">
        <v>94.065217391304344</v>
      </c>
      <c r="U131" s="4">
        <v>37.592391304347828</v>
      </c>
      <c r="V131" s="4">
        <v>0</v>
      </c>
      <c r="W1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1.5434782608695652</v>
      </c>
      <c r="X131" s="4">
        <v>0</v>
      </c>
      <c r="Y131" s="4">
        <v>0</v>
      </c>
      <c r="Z131" s="4">
        <v>0</v>
      </c>
      <c r="AA131" s="4">
        <v>0</v>
      </c>
      <c r="AB131" s="4">
        <v>0</v>
      </c>
      <c r="AC131" s="4">
        <v>1.5434782608695652</v>
      </c>
      <c r="AD131" s="4">
        <v>0</v>
      </c>
      <c r="AE131" s="4">
        <v>0</v>
      </c>
      <c r="AF131" s="1">
        <v>365545</v>
      </c>
      <c r="AG131" s="1">
        <v>5</v>
      </c>
      <c r="AH131"/>
    </row>
    <row r="132" spans="1:34" x14ac:dyDescent="0.25">
      <c r="A132" t="s">
        <v>964</v>
      </c>
      <c r="B132" t="s">
        <v>441</v>
      </c>
      <c r="C132" t="s">
        <v>1222</v>
      </c>
      <c r="D132" t="s">
        <v>1039</v>
      </c>
      <c r="E132" s="4">
        <v>67.195652173913047</v>
      </c>
      <c r="F132" s="4">
        <f>Nurse[[#This Row],[Total Nurse Staff Hours]]/Nurse[[#This Row],[MDS Census]]</f>
        <v>3.8655774830152052</v>
      </c>
      <c r="G132" s="4">
        <f>Nurse[[#This Row],[Total Direct Care Staff Hours]]/Nurse[[#This Row],[MDS Census]]</f>
        <v>3.4526043351666127</v>
      </c>
      <c r="H132" s="4">
        <f>Nurse[[#This Row],[Total RN Hours (w/ Admin, DON)]]/Nurse[[#This Row],[MDS Census]]</f>
        <v>0.34365901002911675</v>
      </c>
      <c r="I132" s="4">
        <f>Nurse[[#This Row],[RN Hours (excl. Admin, DON)]]/Nurse[[#This Row],[MDS Census]]</f>
        <v>9.3011970236169514E-2</v>
      </c>
      <c r="J132" s="4">
        <f>SUM(Nurse[[#This Row],[RN Hours (excl. Admin, DON)]],Nurse[[#This Row],[RN Admin Hours]],Nurse[[#This Row],[RN DON Hours]],Nurse[[#This Row],[LPN Hours (excl. Admin)]],Nurse[[#This Row],[LPN Admin Hours]],Nurse[[#This Row],[CNA Hours]],Nurse[[#This Row],[NA TR Hours]],Nurse[[#This Row],[Med Aide/Tech Hours]])</f>
        <v>259.75</v>
      </c>
      <c r="K132" s="4">
        <f>SUM(Nurse[[#This Row],[RN Hours (excl. Admin, DON)]],Nurse[[#This Row],[LPN Hours (excl. Admin)]],Nurse[[#This Row],[CNA Hours]],Nurse[[#This Row],[NA TR Hours]],Nurse[[#This Row],[Med Aide/Tech Hours]])</f>
        <v>232</v>
      </c>
      <c r="L132" s="4">
        <f>SUM(Nurse[[#This Row],[RN Hours (excl. Admin, DON)]],Nurse[[#This Row],[RN Admin Hours]],Nurse[[#This Row],[RN DON Hours]])</f>
        <v>23.092391304347824</v>
      </c>
      <c r="M132" s="4">
        <v>6.25</v>
      </c>
      <c r="N132" s="4">
        <v>11.538043478260869</v>
      </c>
      <c r="O132" s="4">
        <v>5.3043478260869561</v>
      </c>
      <c r="P132" s="4">
        <f>SUM(Nurse[[#This Row],[LPN Hours (excl. Admin)]],Nurse[[#This Row],[LPN Admin Hours]])</f>
        <v>85.426630434782609</v>
      </c>
      <c r="Q132" s="4">
        <v>74.519021739130437</v>
      </c>
      <c r="R132" s="4">
        <v>10.907608695652174</v>
      </c>
      <c r="S132" s="4">
        <f>SUM(Nurse[[#This Row],[CNA Hours]],Nurse[[#This Row],[NA TR Hours]],Nurse[[#This Row],[Med Aide/Tech Hours]])</f>
        <v>151.23097826086956</v>
      </c>
      <c r="T132" s="4">
        <v>109.34782608695652</v>
      </c>
      <c r="U132" s="4">
        <v>41.883152173913047</v>
      </c>
      <c r="V132" s="4">
        <v>0</v>
      </c>
      <c r="W1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25.149456521739129</v>
      </c>
      <c r="X132" s="4">
        <v>0</v>
      </c>
      <c r="Y132" s="4">
        <v>0</v>
      </c>
      <c r="Z132" s="4">
        <v>0</v>
      </c>
      <c r="AA132" s="4">
        <v>9.6304347826086953</v>
      </c>
      <c r="AB132" s="4">
        <v>0</v>
      </c>
      <c r="AC132" s="4">
        <v>15.323369565217391</v>
      </c>
      <c r="AD132" s="4">
        <v>0.19565217391304349</v>
      </c>
      <c r="AE132" s="4">
        <v>0</v>
      </c>
      <c r="AF132" s="1">
        <v>365822</v>
      </c>
      <c r="AG132" s="1">
        <v>5</v>
      </c>
      <c r="AH132"/>
    </row>
    <row r="133" spans="1:34" x14ac:dyDescent="0.25">
      <c r="A133" t="s">
        <v>964</v>
      </c>
      <c r="B133" t="s">
        <v>925</v>
      </c>
      <c r="C133" t="s">
        <v>1336</v>
      </c>
      <c r="D133" t="s">
        <v>1039</v>
      </c>
      <c r="E133" s="4">
        <v>21.467391304347824</v>
      </c>
      <c r="F133" s="4">
        <f>Nurse[[#This Row],[Total Nurse Staff Hours]]/Nurse[[#This Row],[MDS Census]]</f>
        <v>4.2825316455696205</v>
      </c>
      <c r="G133" s="4">
        <f>Nurse[[#This Row],[Total Direct Care Staff Hours]]/Nurse[[#This Row],[MDS Census]]</f>
        <v>3.7236708860759498</v>
      </c>
      <c r="H133" s="4">
        <f>Nurse[[#This Row],[Total RN Hours (w/ Admin, DON)]]/Nurse[[#This Row],[MDS Census]]</f>
        <v>0.7868354430379747</v>
      </c>
      <c r="I133" s="4">
        <f>Nurse[[#This Row],[RN Hours (excl. Admin, DON)]]/Nurse[[#This Row],[MDS Census]]</f>
        <v>0.47506329113924051</v>
      </c>
      <c r="J133" s="4">
        <f>SUM(Nurse[[#This Row],[RN Hours (excl. Admin, DON)]],Nurse[[#This Row],[RN Admin Hours]],Nurse[[#This Row],[RN DON Hours]],Nurse[[#This Row],[LPN Hours (excl. Admin)]],Nurse[[#This Row],[LPN Admin Hours]],Nurse[[#This Row],[CNA Hours]],Nurse[[#This Row],[NA TR Hours]],Nurse[[#This Row],[Med Aide/Tech Hours]])</f>
        <v>91.934782608695656</v>
      </c>
      <c r="K133" s="4">
        <f>SUM(Nurse[[#This Row],[RN Hours (excl. Admin, DON)]],Nurse[[#This Row],[LPN Hours (excl. Admin)]],Nurse[[#This Row],[CNA Hours]],Nurse[[#This Row],[NA TR Hours]],Nurse[[#This Row],[Med Aide/Tech Hours]])</f>
        <v>79.9375</v>
      </c>
      <c r="L133" s="4">
        <f>SUM(Nurse[[#This Row],[RN Hours (excl. Admin, DON)]],Nurse[[#This Row],[RN Admin Hours]],Nurse[[#This Row],[RN DON Hours]])</f>
        <v>16.891304347826086</v>
      </c>
      <c r="M133" s="4">
        <v>10.198369565217391</v>
      </c>
      <c r="N133" s="4">
        <v>0</v>
      </c>
      <c r="O133" s="4">
        <v>6.6929347826086953</v>
      </c>
      <c r="P133" s="4">
        <f>SUM(Nurse[[#This Row],[LPN Hours (excl. Admin)]],Nurse[[#This Row],[LPN Admin Hours]])</f>
        <v>36.817934782608695</v>
      </c>
      <c r="Q133" s="4">
        <v>31.513586956521738</v>
      </c>
      <c r="R133" s="4">
        <v>5.3043478260869561</v>
      </c>
      <c r="S133" s="4">
        <f>SUM(Nurse[[#This Row],[CNA Hours]],Nurse[[#This Row],[NA TR Hours]],Nurse[[#This Row],[Med Aide/Tech Hours]])</f>
        <v>38.225543478260875</v>
      </c>
      <c r="T133" s="4">
        <v>19.125</v>
      </c>
      <c r="U133" s="4">
        <v>19.100543478260871</v>
      </c>
      <c r="V133" s="4">
        <v>0</v>
      </c>
      <c r="W1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3" s="4">
        <v>0</v>
      </c>
      <c r="Y133" s="4">
        <v>0</v>
      </c>
      <c r="Z133" s="4">
        <v>0</v>
      </c>
      <c r="AA133" s="4">
        <v>0</v>
      </c>
      <c r="AB133" s="4">
        <v>0</v>
      </c>
      <c r="AC133" s="4">
        <v>0</v>
      </c>
      <c r="AD133" s="4">
        <v>0</v>
      </c>
      <c r="AE133" s="4">
        <v>0</v>
      </c>
      <c r="AF133" s="1">
        <v>366485</v>
      </c>
      <c r="AG133" s="1">
        <v>5</v>
      </c>
      <c r="AH133"/>
    </row>
    <row r="134" spans="1:34" x14ac:dyDescent="0.25">
      <c r="A134" t="s">
        <v>964</v>
      </c>
      <c r="B134" t="s">
        <v>464</v>
      </c>
      <c r="C134" t="s">
        <v>1326</v>
      </c>
      <c r="D134" t="s">
        <v>1034</v>
      </c>
      <c r="E134" s="4">
        <v>32.532608695652172</v>
      </c>
      <c r="F134" s="4">
        <f>Nurse[[#This Row],[Total Nurse Staff Hours]]/Nurse[[#This Row],[MDS Census]]</f>
        <v>4.4450384229869702</v>
      </c>
      <c r="G134" s="4">
        <f>Nurse[[#This Row],[Total Direct Care Staff Hours]]/Nurse[[#This Row],[MDS Census]]</f>
        <v>4.1109254928165724</v>
      </c>
      <c r="H134" s="4">
        <f>Nurse[[#This Row],[Total RN Hours (w/ Admin, DON)]]/Nurse[[#This Row],[MDS Census]]</f>
        <v>0.64400267290344149</v>
      </c>
      <c r="I134" s="4">
        <f>Nurse[[#This Row],[RN Hours (excl. Admin, DON)]]/Nurse[[#This Row],[MDS Census]]</f>
        <v>0.30988974273304382</v>
      </c>
      <c r="J134" s="4">
        <f>SUM(Nurse[[#This Row],[RN Hours (excl. Admin, DON)]],Nurse[[#This Row],[RN Admin Hours]],Nurse[[#This Row],[RN DON Hours]],Nurse[[#This Row],[LPN Hours (excl. Admin)]],Nurse[[#This Row],[LPN Admin Hours]],Nurse[[#This Row],[CNA Hours]],Nurse[[#This Row],[NA TR Hours]],Nurse[[#This Row],[Med Aide/Tech Hours]])</f>
        <v>144.60869565217394</v>
      </c>
      <c r="K134" s="4">
        <f>SUM(Nurse[[#This Row],[RN Hours (excl. Admin, DON)]],Nurse[[#This Row],[LPN Hours (excl. Admin)]],Nurse[[#This Row],[CNA Hours]],Nurse[[#This Row],[NA TR Hours]],Nurse[[#This Row],[Med Aide/Tech Hours]])</f>
        <v>133.73913043478262</v>
      </c>
      <c r="L134" s="4">
        <f>SUM(Nurse[[#This Row],[RN Hours (excl. Admin, DON)]],Nurse[[#This Row],[RN Admin Hours]],Nurse[[#This Row],[RN DON Hours]])</f>
        <v>20.951086956521742</v>
      </c>
      <c r="M134" s="4">
        <v>10.081521739130435</v>
      </c>
      <c r="N134" s="4">
        <v>5.2173913043478262</v>
      </c>
      <c r="O134" s="4">
        <v>5.6521739130434785</v>
      </c>
      <c r="P134" s="4">
        <f>SUM(Nurse[[#This Row],[LPN Hours (excl. Admin)]],Nurse[[#This Row],[LPN Admin Hours]])</f>
        <v>25.728260869565219</v>
      </c>
      <c r="Q134" s="4">
        <v>25.728260869565219</v>
      </c>
      <c r="R134" s="4">
        <v>0</v>
      </c>
      <c r="S134" s="4">
        <f>SUM(Nurse[[#This Row],[CNA Hours]],Nurse[[#This Row],[NA TR Hours]],Nurse[[#This Row],[Med Aide/Tech Hours]])</f>
        <v>97.929347826086968</v>
      </c>
      <c r="T134" s="4">
        <v>38.171195652173914</v>
      </c>
      <c r="U134" s="4">
        <v>59.758152173913047</v>
      </c>
      <c r="V134" s="4">
        <v>0</v>
      </c>
      <c r="W1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9.9021739130434767</v>
      </c>
      <c r="X134" s="4">
        <v>1.4565217391304348</v>
      </c>
      <c r="Y134" s="4">
        <v>0</v>
      </c>
      <c r="Z134" s="4">
        <v>0</v>
      </c>
      <c r="AA134" s="4">
        <v>5.5054347826086953</v>
      </c>
      <c r="AB134" s="4">
        <v>0</v>
      </c>
      <c r="AC134" s="4">
        <v>2.9402173913043477</v>
      </c>
      <c r="AD134" s="4">
        <v>0</v>
      </c>
      <c r="AE134" s="4">
        <v>0</v>
      </c>
      <c r="AF134" s="1">
        <v>365858</v>
      </c>
      <c r="AG134" s="1">
        <v>5</v>
      </c>
      <c r="AH134"/>
    </row>
    <row r="135" spans="1:34" x14ac:dyDescent="0.25">
      <c r="A135" t="s">
        <v>964</v>
      </c>
      <c r="B135" t="s">
        <v>125</v>
      </c>
      <c r="C135" t="s">
        <v>1171</v>
      </c>
      <c r="D135" t="s">
        <v>1020</v>
      </c>
      <c r="E135" s="4">
        <v>80.239436619718305</v>
      </c>
      <c r="F135" s="4">
        <f>Nurse[[#This Row],[Total Nurse Staff Hours]]/Nurse[[#This Row],[MDS Census]]</f>
        <v>3.4535860979462876</v>
      </c>
      <c r="G135" s="4">
        <f>Nurse[[#This Row],[Total Direct Care Staff Hours]]/Nurse[[#This Row],[MDS Census]]</f>
        <v>2.9405441460417765</v>
      </c>
      <c r="H135" s="4">
        <f>Nurse[[#This Row],[Total RN Hours (w/ Admin, DON)]]/Nurse[[#This Row],[MDS Census]]</f>
        <v>0.90389678778304383</v>
      </c>
      <c r="I135" s="4">
        <f>Nurse[[#This Row],[RN Hours (excl. Admin, DON)]]/Nurse[[#This Row],[MDS Census]]</f>
        <v>0.44289977180972451</v>
      </c>
      <c r="J135" s="4">
        <f>SUM(Nurse[[#This Row],[RN Hours (excl. Admin, DON)]],Nurse[[#This Row],[RN Admin Hours]],Nurse[[#This Row],[RN DON Hours]],Nurse[[#This Row],[LPN Hours (excl. Admin)]],Nurse[[#This Row],[LPN Admin Hours]],Nurse[[#This Row],[CNA Hours]],Nurse[[#This Row],[NA TR Hours]],Nurse[[#This Row],[Med Aide/Tech Hours]])</f>
        <v>277.1138028169014</v>
      </c>
      <c r="K135" s="4">
        <f>SUM(Nurse[[#This Row],[RN Hours (excl. Admin, DON)]],Nurse[[#This Row],[LPN Hours (excl. Admin)]],Nurse[[#This Row],[CNA Hours]],Nurse[[#This Row],[NA TR Hours]],Nurse[[#This Row],[Med Aide/Tech Hours]])</f>
        <v>235.94760563380282</v>
      </c>
      <c r="L135" s="4">
        <f>SUM(Nurse[[#This Row],[RN Hours (excl. Admin, DON)]],Nurse[[#This Row],[RN Admin Hours]],Nurse[[#This Row],[RN DON Hours]])</f>
        <v>72.528169014084511</v>
      </c>
      <c r="M135" s="4">
        <v>35.53802816901409</v>
      </c>
      <c r="N135" s="4">
        <v>31.86338028169013</v>
      </c>
      <c r="O135" s="4">
        <v>5.126760563380282</v>
      </c>
      <c r="P135" s="4">
        <f>SUM(Nurse[[#This Row],[LPN Hours (excl. Admin)]],Nurse[[#This Row],[LPN Admin Hours]])</f>
        <v>37.30140845070423</v>
      </c>
      <c r="Q135" s="4">
        <v>33.125352112676062</v>
      </c>
      <c r="R135" s="4">
        <v>4.1760563380281699</v>
      </c>
      <c r="S135" s="4">
        <f>SUM(Nurse[[#This Row],[CNA Hours]],Nurse[[#This Row],[NA TR Hours]],Nurse[[#This Row],[Med Aide/Tech Hours]])</f>
        <v>167.28422535211266</v>
      </c>
      <c r="T135" s="4">
        <v>167.28422535211266</v>
      </c>
      <c r="U135" s="4">
        <v>0</v>
      </c>
      <c r="V135" s="4">
        <v>0</v>
      </c>
      <c r="W1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38.043380281690141</v>
      </c>
      <c r="X135" s="4">
        <v>0</v>
      </c>
      <c r="Y135" s="4">
        <v>1.3732394366197183</v>
      </c>
      <c r="Z135" s="4">
        <v>0</v>
      </c>
      <c r="AA135" s="4">
        <v>14.54225352112676</v>
      </c>
      <c r="AB135" s="4">
        <v>0</v>
      </c>
      <c r="AC135" s="4">
        <v>22.127887323943661</v>
      </c>
      <c r="AD135" s="4">
        <v>0</v>
      </c>
      <c r="AE135" s="4">
        <v>0</v>
      </c>
      <c r="AF135" s="1">
        <v>365341</v>
      </c>
      <c r="AG135" s="1">
        <v>5</v>
      </c>
      <c r="AH135"/>
    </row>
    <row r="136" spans="1:34" x14ac:dyDescent="0.25">
      <c r="A136" t="s">
        <v>964</v>
      </c>
      <c r="B136" t="s">
        <v>107</v>
      </c>
      <c r="C136" t="s">
        <v>1206</v>
      </c>
      <c r="D136" t="s">
        <v>1048</v>
      </c>
      <c r="E136" s="4">
        <v>86.304347826086953</v>
      </c>
      <c r="F136" s="4">
        <f>Nurse[[#This Row],[Total Nurse Staff Hours]]/Nurse[[#This Row],[MDS Census]]</f>
        <v>2.7473967254408058</v>
      </c>
      <c r="G136" s="4">
        <f>Nurse[[#This Row],[Total Direct Care Staff Hours]]/Nurse[[#This Row],[MDS Census]]</f>
        <v>2.4794496221662468</v>
      </c>
      <c r="H136" s="4">
        <f>Nurse[[#This Row],[Total RN Hours (w/ Admin, DON)]]/Nurse[[#This Row],[MDS Census]]</f>
        <v>0.33383879093198998</v>
      </c>
      <c r="I136" s="4">
        <f>Nurse[[#This Row],[RN Hours (excl. Admin, DON)]]/Nurse[[#This Row],[MDS Census]]</f>
        <v>0.27546347607052901</v>
      </c>
      <c r="J136" s="4">
        <f>SUM(Nurse[[#This Row],[RN Hours (excl. Admin, DON)]],Nurse[[#This Row],[RN Admin Hours]],Nurse[[#This Row],[RN DON Hours]],Nurse[[#This Row],[LPN Hours (excl. Admin)]],Nurse[[#This Row],[LPN Admin Hours]],Nurse[[#This Row],[CNA Hours]],Nurse[[#This Row],[NA TR Hours]],Nurse[[#This Row],[Med Aide/Tech Hours]])</f>
        <v>237.11228260869564</v>
      </c>
      <c r="K136" s="4">
        <f>SUM(Nurse[[#This Row],[RN Hours (excl. Admin, DON)]],Nurse[[#This Row],[LPN Hours (excl. Admin)]],Nurse[[#This Row],[CNA Hours]],Nurse[[#This Row],[NA TR Hours]],Nurse[[#This Row],[Med Aide/Tech Hours]])</f>
        <v>213.98728260869564</v>
      </c>
      <c r="L136" s="4">
        <f>SUM(Nurse[[#This Row],[RN Hours (excl. Admin, DON)]],Nurse[[#This Row],[RN Admin Hours]],Nurse[[#This Row],[RN DON Hours]])</f>
        <v>28.811739130434788</v>
      </c>
      <c r="M136" s="4">
        <v>23.773695652173917</v>
      </c>
      <c r="N136" s="4">
        <v>0.25543478260869568</v>
      </c>
      <c r="O136" s="4">
        <v>4.7826086956521738</v>
      </c>
      <c r="P136" s="4">
        <f>SUM(Nurse[[#This Row],[LPN Hours (excl. Admin)]],Nurse[[#This Row],[LPN Admin Hours]])</f>
        <v>55.02413043478262</v>
      </c>
      <c r="Q136" s="4">
        <v>36.937173913043488</v>
      </c>
      <c r="R136" s="4">
        <v>18.086956521739129</v>
      </c>
      <c r="S136" s="4">
        <f>SUM(Nurse[[#This Row],[CNA Hours]],Nurse[[#This Row],[NA TR Hours]],Nurse[[#This Row],[Med Aide/Tech Hours]])</f>
        <v>153.27641304347821</v>
      </c>
      <c r="T136" s="4">
        <v>118.06163043478257</v>
      </c>
      <c r="U136" s="4">
        <v>35.214782608695657</v>
      </c>
      <c r="V136" s="4">
        <v>0</v>
      </c>
      <c r="W1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40.886195652173924</v>
      </c>
      <c r="X136" s="4">
        <v>5.2954347826086954</v>
      </c>
      <c r="Y136" s="4">
        <v>0</v>
      </c>
      <c r="Z136" s="4">
        <v>0</v>
      </c>
      <c r="AA136" s="4">
        <v>12.510543478260875</v>
      </c>
      <c r="AB136" s="4">
        <v>0</v>
      </c>
      <c r="AC136" s="4">
        <v>23.080217391304359</v>
      </c>
      <c r="AD136" s="4">
        <v>0</v>
      </c>
      <c r="AE136" s="4">
        <v>0</v>
      </c>
      <c r="AF136" s="1">
        <v>365313</v>
      </c>
      <c r="AG136" s="1">
        <v>5</v>
      </c>
      <c r="AH136"/>
    </row>
    <row r="137" spans="1:34" x14ac:dyDescent="0.25">
      <c r="A137" t="s">
        <v>964</v>
      </c>
      <c r="B137" t="s">
        <v>205</v>
      </c>
      <c r="C137" t="s">
        <v>1274</v>
      </c>
      <c r="D137" t="s">
        <v>1008</v>
      </c>
      <c r="E137" s="4">
        <v>35.282608695652172</v>
      </c>
      <c r="F137" s="4">
        <f>Nurse[[#This Row],[Total Nurse Staff Hours]]/Nurse[[#This Row],[MDS Census]]</f>
        <v>3.8976186075169434</v>
      </c>
      <c r="G137" s="4">
        <f>Nurse[[#This Row],[Total Direct Care Staff Hours]]/Nurse[[#This Row],[MDS Census]]</f>
        <v>3.7374214417744915</v>
      </c>
      <c r="H137" s="4">
        <f>Nurse[[#This Row],[Total RN Hours (w/ Admin, DON)]]/Nurse[[#This Row],[MDS Census]]</f>
        <v>0.33926370918052984</v>
      </c>
      <c r="I137" s="4">
        <f>Nurse[[#This Row],[RN Hours (excl. Admin, DON)]]/Nurse[[#This Row],[MDS Census]]</f>
        <v>0.1790665434380776</v>
      </c>
      <c r="J137" s="4">
        <f>SUM(Nurse[[#This Row],[RN Hours (excl. Admin, DON)]],Nurse[[#This Row],[RN Admin Hours]],Nurse[[#This Row],[RN DON Hours]],Nurse[[#This Row],[LPN Hours (excl. Admin)]],Nurse[[#This Row],[LPN Admin Hours]],Nurse[[#This Row],[CNA Hours]],Nurse[[#This Row],[NA TR Hours]],Nurse[[#This Row],[Med Aide/Tech Hours]])</f>
        <v>137.51815217391302</v>
      </c>
      <c r="K137" s="4">
        <f>SUM(Nurse[[#This Row],[RN Hours (excl. Admin, DON)]],Nurse[[#This Row],[LPN Hours (excl. Admin)]],Nurse[[#This Row],[CNA Hours]],Nurse[[#This Row],[NA TR Hours]],Nurse[[#This Row],[Med Aide/Tech Hours]])</f>
        <v>131.86597826086955</v>
      </c>
      <c r="L137" s="4">
        <f>SUM(Nurse[[#This Row],[RN Hours (excl. Admin, DON)]],Nurse[[#This Row],[RN Admin Hours]],Nurse[[#This Row],[RN DON Hours]])</f>
        <v>11.970108695652172</v>
      </c>
      <c r="M137" s="4">
        <v>6.3179347826086936</v>
      </c>
      <c r="N137" s="4">
        <v>0</v>
      </c>
      <c r="O137" s="4">
        <v>5.6521739130434785</v>
      </c>
      <c r="P137" s="4">
        <f>SUM(Nurse[[#This Row],[LPN Hours (excl. Admin)]],Nurse[[#This Row],[LPN Admin Hours]])</f>
        <v>42.620326086956517</v>
      </c>
      <c r="Q137" s="4">
        <v>42.620326086956517</v>
      </c>
      <c r="R137" s="4">
        <v>0</v>
      </c>
      <c r="S137" s="4">
        <f>SUM(Nurse[[#This Row],[CNA Hours]],Nurse[[#This Row],[NA TR Hours]],Nurse[[#This Row],[Med Aide/Tech Hours]])</f>
        <v>82.927717391304327</v>
      </c>
      <c r="T137" s="4">
        <v>82.927717391304327</v>
      </c>
      <c r="U137" s="4">
        <v>0</v>
      </c>
      <c r="V137" s="4">
        <v>0</v>
      </c>
      <c r="W1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0.18478260869565216</v>
      </c>
      <c r="X137" s="4">
        <v>0.18478260869565216</v>
      </c>
      <c r="Y137" s="4">
        <v>0</v>
      </c>
      <c r="Z137" s="4">
        <v>0</v>
      </c>
      <c r="AA137" s="4">
        <v>0</v>
      </c>
      <c r="AB137" s="4">
        <v>0</v>
      </c>
      <c r="AC137" s="4">
        <v>0</v>
      </c>
      <c r="AD137" s="4">
        <v>0</v>
      </c>
      <c r="AE137" s="4">
        <v>0</v>
      </c>
      <c r="AF137" s="1">
        <v>365462</v>
      </c>
      <c r="AG137" s="1">
        <v>5</v>
      </c>
      <c r="AH137"/>
    </row>
    <row r="138" spans="1:34" x14ac:dyDescent="0.25">
      <c r="A138" t="s">
        <v>964</v>
      </c>
      <c r="B138" t="s">
        <v>398</v>
      </c>
      <c r="C138" t="s">
        <v>1219</v>
      </c>
      <c r="D138" t="s">
        <v>1032</v>
      </c>
      <c r="E138" s="4">
        <v>173.22826086956522</v>
      </c>
      <c r="F138" s="4">
        <f>Nurse[[#This Row],[Total Nurse Staff Hours]]/Nurse[[#This Row],[MDS Census]]</f>
        <v>3.8760789358097503</v>
      </c>
      <c r="G138" s="4">
        <f>Nurse[[#This Row],[Total Direct Care Staff Hours]]/Nurse[[#This Row],[MDS Census]]</f>
        <v>3.4991096191253055</v>
      </c>
      <c r="H138" s="4">
        <f>Nurse[[#This Row],[Total RN Hours (w/ Admin, DON)]]/Nurse[[#This Row],[MDS Census]]</f>
        <v>0.83993725293342514</v>
      </c>
      <c r="I138" s="4">
        <f>Nurse[[#This Row],[RN Hours (excl. Admin, DON)]]/Nurse[[#This Row],[MDS Census]]</f>
        <v>0.49147204618184087</v>
      </c>
      <c r="J138" s="4">
        <f>SUM(Nurse[[#This Row],[RN Hours (excl. Admin, DON)]],Nurse[[#This Row],[RN Admin Hours]],Nurse[[#This Row],[RN DON Hours]],Nurse[[#This Row],[LPN Hours (excl. Admin)]],Nurse[[#This Row],[LPN Admin Hours]],Nurse[[#This Row],[CNA Hours]],Nurse[[#This Row],[NA TR Hours]],Nurse[[#This Row],[Med Aide/Tech Hours]])</f>
        <v>671.44641304347817</v>
      </c>
      <c r="K138" s="4">
        <f>SUM(Nurse[[#This Row],[RN Hours (excl. Admin, DON)]],Nurse[[#This Row],[LPN Hours (excl. Admin)]],Nurse[[#This Row],[CNA Hours]],Nurse[[#This Row],[NA TR Hours]],Nurse[[#This Row],[Med Aide/Tech Hours]])</f>
        <v>606.14467391304345</v>
      </c>
      <c r="L138" s="4">
        <f>SUM(Nurse[[#This Row],[RN Hours (excl. Admin, DON)]],Nurse[[#This Row],[RN Admin Hours]],Nurse[[#This Row],[RN DON Hours]])</f>
        <v>145.50086956521736</v>
      </c>
      <c r="M138" s="4">
        <v>85.136847826086935</v>
      </c>
      <c r="N138" s="4">
        <v>52.366195652173907</v>
      </c>
      <c r="O138" s="4">
        <v>7.9978260869565165</v>
      </c>
      <c r="P138" s="4">
        <f>SUM(Nurse[[#This Row],[LPN Hours (excl. Admin)]],Nurse[[#This Row],[LPN Admin Hours]])</f>
        <v>165.2016304347826</v>
      </c>
      <c r="Q138" s="4">
        <v>160.26391304347825</v>
      </c>
      <c r="R138" s="4">
        <v>4.9377173913043491</v>
      </c>
      <c r="S138" s="4">
        <f>SUM(Nurse[[#This Row],[CNA Hours]],Nurse[[#This Row],[NA TR Hours]],Nurse[[#This Row],[Med Aide/Tech Hours]])</f>
        <v>360.7439130434783</v>
      </c>
      <c r="T138" s="4">
        <v>291.52380434782611</v>
      </c>
      <c r="U138" s="4">
        <v>59.220108695652172</v>
      </c>
      <c r="V138" s="4">
        <v>10</v>
      </c>
      <c r="W1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124.75695652173914</v>
      </c>
      <c r="X138" s="4">
        <v>17.068586956521742</v>
      </c>
      <c r="Y138" s="4">
        <v>2.6184782608695683</v>
      </c>
      <c r="Z138" s="4">
        <v>0</v>
      </c>
      <c r="AA138" s="4">
        <v>49.853804347826099</v>
      </c>
      <c r="AB138" s="4">
        <v>0</v>
      </c>
      <c r="AC138" s="4">
        <v>55.216086956521728</v>
      </c>
      <c r="AD138" s="4">
        <v>0</v>
      </c>
      <c r="AE138" s="4">
        <v>0</v>
      </c>
      <c r="AF138" s="1">
        <v>365757</v>
      </c>
      <c r="AG138" s="1">
        <v>5</v>
      </c>
      <c r="AH138"/>
    </row>
    <row r="139" spans="1:34" x14ac:dyDescent="0.25">
      <c r="A139" t="s">
        <v>964</v>
      </c>
      <c r="B139" t="s">
        <v>173</v>
      </c>
      <c r="C139" t="s">
        <v>1163</v>
      </c>
      <c r="D139" t="s">
        <v>982</v>
      </c>
      <c r="E139" s="4">
        <v>77.467391304347828</v>
      </c>
      <c r="F139" s="4">
        <f>Nurse[[#This Row],[Total Nurse Staff Hours]]/Nurse[[#This Row],[MDS Census]]</f>
        <v>4.8638248912585933</v>
      </c>
      <c r="G139" s="4">
        <f>Nurse[[#This Row],[Total Direct Care Staff Hours]]/Nurse[[#This Row],[MDS Census]]</f>
        <v>4.3861694962817444</v>
      </c>
      <c r="H139" s="4">
        <f>Nurse[[#This Row],[Total RN Hours (w/ Admin, DON)]]/Nurse[[#This Row],[MDS Census]]</f>
        <v>0.68963098077732565</v>
      </c>
      <c r="I139" s="4">
        <f>Nurse[[#This Row],[RN Hours (excl. Admin, DON)]]/Nurse[[#This Row],[MDS Census]]</f>
        <v>0.21197558580047707</v>
      </c>
      <c r="J139" s="4">
        <f>SUM(Nurse[[#This Row],[RN Hours (excl. Admin, DON)]],Nurse[[#This Row],[RN Admin Hours]],Nurse[[#This Row],[RN DON Hours]],Nurse[[#This Row],[LPN Hours (excl. Admin)]],Nurse[[#This Row],[LPN Admin Hours]],Nurse[[#This Row],[CNA Hours]],Nurse[[#This Row],[NA TR Hours]],Nurse[[#This Row],[Med Aide/Tech Hours]])</f>
        <v>376.78782608695644</v>
      </c>
      <c r="K139" s="4">
        <f>SUM(Nurse[[#This Row],[RN Hours (excl. Admin, DON)]],Nurse[[#This Row],[LPN Hours (excl. Admin)]],Nurse[[#This Row],[CNA Hours]],Nurse[[#This Row],[NA TR Hours]],Nurse[[#This Row],[Med Aide/Tech Hours]])</f>
        <v>339.78510869565213</v>
      </c>
      <c r="L139" s="4">
        <f>SUM(Nurse[[#This Row],[RN Hours (excl. Admin, DON)]],Nurse[[#This Row],[RN Admin Hours]],Nurse[[#This Row],[RN DON Hours]])</f>
        <v>53.423913043478258</v>
      </c>
      <c r="M139" s="4">
        <v>16.421195652173914</v>
      </c>
      <c r="N139" s="4">
        <v>26.654891304347824</v>
      </c>
      <c r="O139" s="4">
        <v>10.347826086956522</v>
      </c>
      <c r="P139" s="4">
        <f>SUM(Nurse[[#This Row],[LPN Hours (excl. Admin)]],Nurse[[#This Row],[LPN Admin Hours]])</f>
        <v>86.091413043478255</v>
      </c>
      <c r="Q139" s="4">
        <v>86.091413043478255</v>
      </c>
      <c r="R139" s="4">
        <v>0</v>
      </c>
      <c r="S139" s="4">
        <f>SUM(Nurse[[#This Row],[CNA Hours]],Nurse[[#This Row],[NA TR Hours]],Nurse[[#This Row],[Med Aide/Tech Hours]])</f>
        <v>237.27249999999995</v>
      </c>
      <c r="T139" s="4">
        <v>237.27249999999995</v>
      </c>
      <c r="U139" s="4">
        <v>0</v>
      </c>
      <c r="V139" s="4">
        <v>0</v>
      </c>
      <c r="W1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23.595543478260872</v>
      </c>
      <c r="X139" s="4">
        <v>0.1358695652173913</v>
      </c>
      <c r="Y139" s="4">
        <v>1.9673913043478262</v>
      </c>
      <c r="Z139" s="4">
        <v>0</v>
      </c>
      <c r="AA139" s="4">
        <v>7.7138043478260876</v>
      </c>
      <c r="AB139" s="4">
        <v>0</v>
      </c>
      <c r="AC139" s="4">
        <v>13.778478260869566</v>
      </c>
      <c r="AD139" s="4">
        <v>0</v>
      </c>
      <c r="AE139" s="4">
        <v>0</v>
      </c>
      <c r="AF139" s="1">
        <v>365422</v>
      </c>
      <c r="AG139" s="1">
        <v>5</v>
      </c>
      <c r="AH139"/>
    </row>
    <row r="140" spans="1:34" x14ac:dyDescent="0.25">
      <c r="A140" t="s">
        <v>964</v>
      </c>
      <c r="B140" t="s">
        <v>3</v>
      </c>
      <c r="C140" t="s">
        <v>1213</v>
      </c>
      <c r="D140" t="s">
        <v>1008</v>
      </c>
      <c r="E140" s="4">
        <v>89.728260869565219</v>
      </c>
      <c r="F140" s="4">
        <f>Nurse[[#This Row],[Total Nurse Staff Hours]]/Nurse[[#This Row],[MDS Census]]</f>
        <v>2.6000096910963051</v>
      </c>
      <c r="G140" s="4">
        <f>Nurse[[#This Row],[Total Direct Care Staff Hours]]/Nurse[[#This Row],[MDS Census]]</f>
        <v>2.4211883706844337</v>
      </c>
      <c r="H140" s="4">
        <f>Nurse[[#This Row],[Total RN Hours (w/ Admin, DON)]]/Nurse[[#This Row],[MDS Census]]</f>
        <v>0.40673410054512427</v>
      </c>
      <c r="I140" s="4">
        <f>Nurse[[#This Row],[RN Hours (excl. Admin, DON)]]/Nurse[[#This Row],[MDS Census]]</f>
        <v>0.34469049061175056</v>
      </c>
      <c r="J140" s="4">
        <f>SUM(Nurse[[#This Row],[RN Hours (excl. Admin, DON)]],Nurse[[#This Row],[RN Admin Hours]],Nurse[[#This Row],[RN DON Hours]],Nurse[[#This Row],[LPN Hours (excl. Admin)]],Nurse[[#This Row],[LPN Admin Hours]],Nurse[[#This Row],[CNA Hours]],Nurse[[#This Row],[NA TR Hours]],Nurse[[#This Row],[Med Aide/Tech Hours]])</f>
        <v>233.29434782608695</v>
      </c>
      <c r="K140" s="4">
        <f>SUM(Nurse[[#This Row],[RN Hours (excl. Admin, DON)]],Nurse[[#This Row],[LPN Hours (excl. Admin)]],Nurse[[#This Row],[CNA Hours]],Nurse[[#This Row],[NA TR Hours]],Nurse[[#This Row],[Med Aide/Tech Hours]])</f>
        <v>217.24902173913043</v>
      </c>
      <c r="L140" s="4">
        <f>SUM(Nurse[[#This Row],[RN Hours (excl. Admin, DON)]],Nurse[[#This Row],[RN Admin Hours]],Nurse[[#This Row],[RN DON Hours]])</f>
        <v>36.495543478260878</v>
      </c>
      <c r="M140" s="4">
        <v>30.928478260869575</v>
      </c>
      <c r="N140" s="4">
        <v>0.65217391304347827</v>
      </c>
      <c r="O140" s="4">
        <v>4.914891304347826</v>
      </c>
      <c r="P140" s="4">
        <f>SUM(Nurse[[#This Row],[LPN Hours (excl. Admin)]],Nurse[[#This Row],[LPN Admin Hours]])</f>
        <v>90.605326086956495</v>
      </c>
      <c r="Q140" s="4">
        <v>80.127065217391277</v>
      </c>
      <c r="R140" s="4">
        <v>10.478260869565217</v>
      </c>
      <c r="S140" s="4">
        <f>SUM(Nurse[[#This Row],[CNA Hours]],Nurse[[#This Row],[NA TR Hours]],Nurse[[#This Row],[Med Aide/Tech Hours]])</f>
        <v>106.19347826086955</v>
      </c>
      <c r="T140" s="4">
        <v>103.84836956521738</v>
      </c>
      <c r="U140" s="4">
        <v>0</v>
      </c>
      <c r="V140" s="4">
        <v>2.3451086956521738</v>
      </c>
      <c r="W1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87.622391304347815</v>
      </c>
      <c r="X140" s="4">
        <v>19.631521739130438</v>
      </c>
      <c r="Y140" s="4">
        <v>0</v>
      </c>
      <c r="Z140" s="4">
        <v>1.8170652173913044</v>
      </c>
      <c r="AA140" s="4">
        <v>46.675978260869549</v>
      </c>
      <c r="AB140" s="4">
        <v>0</v>
      </c>
      <c r="AC140" s="4">
        <v>19.497826086956525</v>
      </c>
      <c r="AD140" s="4">
        <v>0</v>
      </c>
      <c r="AE140" s="4">
        <v>0</v>
      </c>
      <c r="AF140" s="1">
        <v>365925</v>
      </c>
      <c r="AG140" s="1">
        <v>5</v>
      </c>
      <c r="AH140"/>
    </row>
    <row r="141" spans="1:34" x14ac:dyDescent="0.25">
      <c r="A141" t="s">
        <v>964</v>
      </c>
      <c r="B141" t="s">
        <v>193</v>
      </c>
      <c r="C141" t="s">
        <v>1260</v>
      </c>
      <c r="D141" t="s">
        <v>1051</v>
      </c>
      <c r="E141" s="4">
        <v>62.032608695652172</v>
      </c>
      <c r="F141" s="4">
        <f>Nurse[[#This Row],[Total Nurse Staff Hours]]/Nurse[[#This Row],[MDS Census]]</f>
        <v>2.1047906080252323</v>
      </c>
      <c r="G141" s="4">
        <f>Nurse[[#This Row],[Total Direct Care Staff Hours]]/Nurse[[#This Row],[MDS Census]]</f>
        <v>1.9587418959172944</v>
      </c>
      <c r="H141" s="4">
        <f>Nurse[[#This Row],[Total RN Hours (w/ Admin, DON)]]/Nurse[[#This Row],[MDS Census]]</f>
        <v>0.29279831785526544</v>
      </c>
      <c r="I141" s="4">
        <f>Nurse[[#This Row],[RN Hours (excl. Admin, DON)]]/Nurse[[#This Row],[MDS Census]]</f>
        <v>0.21425442439109865</v>
      </c>
      <c r="J141" s="4">
        <f>SUM(Nurse[[#This Row],[RN Hours (excl. Admin, DON)]],Nurse[[#This Row],[RN Admin Hours]],Nurse[[#This Row],[RN DON Hours]],Nurse[[#This Row],[LPN Hours (excl. Admin)]],Nurse[[#This Row],[LPN Admin Hours]],Nurse[[#This Row],[CNA Hours]],Nurse[[#This Row],[NA TR Hours]],Nurse[[#This Row],[Med Aide/Tech Hours]])</f>
        <v>130.56565217391304</v>
      </c>
      <c r="K141" s="4">
        <f>SUM(Nurse[[#This Row],[RN Hours (excl. Admin, DON)]],Nurse[[#This Row],[LPN Hours (excl. Admin)]],Nurse[[#This Row],[CNA Hours]],Nurse[[#This Row],[NA TR Hours]],Nurse[[#This Row],[Med Aide/Tech Hours]])</f>
        <v>121.50586956521738</v>
      </c>
      <c r="L141" s="4">
        <f>SUM(Nurse[[#This Row],[RN Hours (excl. Admin, DON)]],Nurse[[#This Row],[RN Admin Hours]],Nurse[[#This Row],[RN DON Hours]])</f>
        <v>18.163043478260867</v>
      </c>
      <c r="M141" s="4">
        <v>13.290760869565217</v>
      </c>
      <c r="N141" s="4">
        <v>8.6956521739130432E-2</v>
      </c>
      <c r="O141" s="4">
        <v>4.7853260869565215</v>
      </c>
      <c r="P141" s="4">
        <f>SUM(Nurse[[#This Row],[LPN Hours (excl. Admin)]],Nurse[[#This Row],[LPN Admin Hours]])</f>
        <v>56.389021739130435</v>
      </c>
      <c r="Q141" s="4">
        <v>52.201521739130435</v>
      </c>
      <c r="R141" s="4">
        <v>4.1875</v>
      </c>
      <c r="S141" s="4">
        <f>SUM(Nurse[[#This Row],[CNA Hours]],Nurse[[#This Row],[NA TR Hours]],Nurse[[#This Row],[Med Aide/Tech Hours]])</f>
        <v>56.013586956521742</v>
      </c>
      <c r="T141" s="4">
        <v>56.013586956521742</v>
      </c>
      <c r="U141" s="4">
        <v>0</v>
      </c>
      <c r="V141" s="4">
        <v>0</v>
      </c>
      <c r="W1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10.649891304347825</v>
      </c>
      <c r="X141" s="4">
        <v>1.0679347826086956</v>
      </c>
      <c r="Y141" s="4">
        <v>8.6956521739130432E-2</v>
      </c>
      <c r="Z141" s="4">
        <v>0</v>
      </c>
      <c r="AA141" s="4">
        <v>6.3672826086956515</v>
      </c>
      <c r="AB141" s="4">
        <v>0</v>
      </c>
      <c r="AC141" s="4">
        <v>3.1277173913043477</v>
      </c>
      <c r="AD141" s="4">
        <v>0</v>
      </c>
      <c r="AE141" s="4">
        <v>0</v>
      </c>
      <c r="AF141" s="1">
        <v>365447</v>
      </c>
      <c r="AG141" s="1">
        <v>5</v>
      </c>
      <c r="AH141"/>
    </row>
    <row r="142" spans="1:34" x14ac:dyDescent="0.25">
      <c r="A142" t="s">
        <v>964</v>
      </c>
      <c r="B142" t="s">
        <v>363</v>
      </c>
      <c r="C142" t="s">
        <v>1213</v>
      </c>
      <c r="D142" t="s">
        <v>1008</v>
      </c>
      <c r="E142" s="4">
        <v>103.07608695652173</v>
      </c>
      <c r="F142" s="4">
        <f>Nurse[[#This Row],[Total Nurse Staff Hours]]/Nurse[[#This Row],[MDS Census]]</f>
        <v>4.5340767689549724</v>
      </c>
      <c r="G142" s="4">
        <f>Nurse[[#This Row],[Total Direct Care Staff Hours]]/Nurse[[#This Row],[MDS Census]]</f>
        <v>4.4851471053464094</v>
      </c>
      <c r="H142" s="4">
        <f>Nurse[[#This Row],[Total RN Hours (w/ Admin, DON)]]/Nurse[[#This Row],[MDS Census]]</f>
        <v>0.94157966888115574</v>
      </c>
      <c r="I142" s="4">
        <f>Nurse[[#This Row],[RN Hours (excl. Admin, DON)]]/Nurse[[#This Row],[MDS Census]]</f>
        <v>0.89265000527259308</v>
      </c>
      <c r="J142" s="4">
        <f>SUM(Nurse[[#This Row],[RN Hours (excl. Admin, DON)]],Nurse[[#This Row],[RN Admin Hours]],Nurse[[#This Row],[RN DON Hours]],Nurse[[#This Row],[LPN Hours (excl. Admin)]],Nurse[[#This Row],[LPN Admin Hours]],Nurse[[#This Row],[CNA Hours]],Nurse[[#This Row],[NA TR Hours]],Nurse[[#This Row],[Med Aide/Tech Hours]])</f>
        <v>467.3548913043478</v>
      </c>
      <c r="K142" s="4">
        <f>SUM(Nurse[[#This Row],[RN Hours (excl. Admin, DON)]],Nurse[[#This Row],[LPN Hours (excl. Admin)]],Nurse[[#This Row],[CNA Hours]],Nurse[[#This Row],[NA TR Hours]],Nurse[[#This Row],[Med Aide/Tech Hours]])</f>
        <v>462.31141304347824</v>
      </c>
      <c r="L142" s="4">
        <f>SUM(Nurse[[#This Row],[RN Hours (excl. Admin, DON)]],Nurse[[#This Row],[RN Admin Hours]],Nurse[[#This Row],[RN DON Hours]])</f>
        <v>97.054347826086953</v>
      </c>
      <c r="M142" s="4">
        <v>92.010869565217391</v>
      </c>
      <c r="N142" s="4">
        <v>0</v>
      </c>
      <c r="O142" s="4">
        <v>5.0434782608695654</v>
      </c>
      <c r="P142" s="4">
        <f>SUM(Nurse[[#This Row],[LPN Hours (excl. Admin)]],Nurse[[#This Row],[LPN Admin Hours]])</f>
        <v>149.29586956521743</v>
      </c>
      <c r="Q142" s="4">
        <v>149.29586956521743</v>
      </c>
      <c r="R142" s="4">
        <v>0</v>
      </c>
      <c r="S142" s="4">
        <f>SUM(Nurse[[#This Row],[CNA Hours]],Nurse[[#This Row],[NA TR Hours]],Nurse[[#This Row],[Med Aide/Tech Hours]])</f>
        <v>221.0046739130434</v>
      </c>
      <c r="T142" s="4">
        <v>221.0046739130434</v>
      </c>
      <c r="U142" s="4">
        <v>0</v>
      </c>
      <c r="V142" s="4">
        <v>0</v>
      </c>
      <c r="W1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184.45815217391302</v>
      </c>
      <c r="X142" s="4">
        <v>52.877065217391312</v>
      </c>
      <c r="Y142" s="4">
        <v>0</v>
      </c>
      <c r="Z142" s="4">
        <v>0</v>
      </c>
      <c r="AA142" s="4">
        <v>46.877282608695651</v>
      </c>
      <c r="AB142" s="4">
        <v>0</v>
      </c>
      <c r="AC142" s="4">
        <v>84.703804347826065</v>
      </c>
      <c r="AD142" s="4">
        <v>0</v>
      </c>
      <c r="AE142" s="4">
        <v>0</v>
      </c>
      <c r="AF142" s="1">
        <v>365712</v>
      </c>
      <c r="AG142" s="1">
        <v>5</v>
      </c>
      <c r="AH142"/>
    </row>
    <row r="143" spans="1:34" x14ac:dyDescent="0.25">
      <c r="A143" t="s">
        <v>964</v>
      </c>
      <c r="B143" t="s">
        <v>626</v>
      </c>
      <c r="C143" t="s">
        <v>1240</v>
      </c>
      <c r="D143" t="s">
        <v>1046</v>
      </c>
      <c r="E143" s="4">
        <v>35.532608695652172</v>
      </c>
      <c r="F143" s="4">
        <f>Nurse[[#This Row],[Total Nurse Staff Hours]]/Nurse[[#This Row],[MDS Census]]</f>
        <v>4.2206179259712453</v>
      </c>
      <c r="G143" s="4">
        <f>Nurse[[#This Row],[Total Direct Care Staff Hours]]/Nurse[[#This Row],[MDS Census]]</f>
        <v>3.7825634750688288</v>
      </c>
      <c r="H143" s="4">
        <f>Nurse[[#This Row],[Total RN Hours (w/ Admin, DON)]]/Nurse[[#This Row],[MDS Census]]</f>
        <v>0.71183542367696551</v>
      </c>
      <c r="I143" s="4">
        <f>Nurse[[#This Row],[RN Hours (excl. Admin, DON)]]/Nurse[[#This Row],[MDS Census]]</f>
        <v>0.42061486693178352</v>
      </c>
      <c r="J143" s="4">
        <f>SUM(Nurse[[#This Row],[RN Hours (excl. Admin, DON)]],Nurse[[#This Row],[RN Admin Hours]],Nurse[[#This Row],[RN DON Hours]],Nurse[[#This Row],[LPN Hours (excl. Admin)]],Nurse[[#This Row],[LPN Admin Hours]],Nurse[[#This Row],[CNA Hours]],Nurse[[#This Row],[NA TR Hours]],Nurse[[#This Row],[Med Aide/Tech Hours]])</f>
        <v>149.96956521739131</v>
      </c>
      <c r="K143" s="4">
        <f>SUM(Nurse[[#This Row],[RN Hours (excl. Admin, DON)]],Nurse[[#This Row],[LPN Hours (excl. Admin)]],Nurse[[#This Row],[CNA Hours]],Nurse[[#This Row],[NA TR Hours]],Nurse[[#This Row],[Med Aide/Tech Hours]])</f>
        <v>134.40434782608696</v>
      </c>
      <c r="L143" s="4">
        <f>SUM(Nurse[[#This Row],[RN Hours (excl. Admin, DON)]],Nurse[[#This Row],[RN Admin Hours]],Nurse[[#This Row],[RN DON Hours]])</f>
        <v>25.293369565217393</v>
      </c>
      <c r="M143" s="4">
        <v>14.945543478260872</v>
      </c>
      <c r="N143" s="4">
        <v>5.3043478260869561</v>
      </c>
      <c r="O143" s="4">
        <v>5.0434782608695654</v>
      </c>
      <c r="P143" s="4">
        <f>SUM(Nurse[[#This Row],[LPN Hours (excl. Admin)]],Nurse[[#This Row],[LPN Admin Hours]])</f>
        <v>37.755543478260883</v>
      </c>
      <c r="Q143" s="4">
        <v>32.538152173913055</v>
      </c>
      <c r="R143" s="4">
        <v>5.2173913043478262</v>
      </c>
      <c r="S143" s="4">
        <f>SUM(Nurse[[#This Row],[CNA Hours]],Nurse[[#This Row],[NA TR Hours]],Nurse[[#This Row],[Med Aide/Tech Hours]])</f>
        <v>86.920652173913041</v>
      </c>
      <c r="T143" s="4">
        <v>76.630217391304342</v>
      </c>
      <c r="U143" s="4">
        <v>10.290434782608694</v>
      </c>
      <c r="V143" s="4">
        <v>0</v>
      </c>
      <c r="W1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7.349347826086956</v>
      </c>
      <c r="X143" s="4">
        <v>3.4801086956521741</v>
      </c>
      <c r="Y143" s="4">
        <v>0</v>
      </c>
      <c r="Z143" s="4">
        <v>0</v>
      </c>
      <c r="AA143" s="4">
        <v>3.361521739130434</v>
      </c>
      <c r="AB143" s="4">
        <v>0</v>
      </c>
      <c r="AC143" s="4">
        <v>0.50771739130434779</v>
      </c>
      <c r="AD143" s="4">
        <v>0</v>
      </c>
      <c r="AE143" s="4">
        <v>0</v>
      </c>
      <c r="AF143" s="1">
        <v>366112</v>
      </c>
      <c r="AG143" s="1">
        <v>5</v>
      </c>
      <c r="AH143"/>
    </row>
    <row r="144" spans="1:34" x14ac:dyDescent="0.25">
      <c r="A144" t="s">
        <v>964</v>
      </c>
      <c r="B144" t="s">
        <v>900</v>
      </c>
      <c r="C144" t="s">
        <v>1127</v>
      </c>
      <c r="D144" t="s">
        <v>1036</v>
      </c>
      <c r="E144" s="4">
        <v>81.043478260869563</v>
      </c>
      <c r="F144" s="4">
        <f>Nurse[[#This Row],[Total Nurse Staff Hours]]/Nurse[[#This Row],[MDS Census]]</f>
        <v>3.3948497854077253</v>
      </c>
      <c r="G144" s="4">
        <f>Nurse[[#This Row],[Total Direct Care Staff Hours]]/Nurse[[#This Row],[MDS Census]]</f>
        <v>3.1759321351931331</v>
      </c>
      <c r="H144" s="4">
        <f>Nurse[[#This Row],[Total RN Hours (w/ Admin, DON)]]/Nurse[[#This Row],[MDS Census]]</f>
        <v>0.76515557939914169</v>
      </c>
      <c r="I144" s="4">
        <f>Nurse[[#This Row],[RN Hours (excl. Admin, DON)]]/Nurse[[#This Row],[MDS Census]]</f>
        <v>0.55267569742489275</v>
      </c>
      <c r="J144" s="4">
        <f>SUM(Nurse[[#This Row],[RN Hours (excl. Admin, DON)]],Nurse[[#This Row],[RN Admin Hours]],Nurse[[#This Row],[RN DON Hours]],Nurse[[#This Row],[LPN Hours (excl. Admin)]],Nurse[[#This Row],[LPN Admin Hours]],Nurse[[#This Row],[CNA Hours]],Nurse[[#This Row],[NA TR Hours]],Nurse[[#This Row],[Med Aide/Tech Hours]])</f>
        <v>275.13043478260869</v>
      </c>
      <c r="K144" s="4">
        <f>SUM(Nurse[[#This Row],[RN Hours (excl. Admin, DON)]],Nurse[[#This Row],[LPN Hours (excl. Admin)]],Nurse[[#This Row],[CNA Hours]],Nurse[[#This Row],[NA TR Hours]],Nurse[[#This Row],[Med Aide/Tech Hours]])</f>
        <v>257.38858695652175</v>
      </c>
      <c r="L144" s="4">
        <f>SUM(Nurse[[#This Row],[RN Hours (excl. Admin, DON)]],Nurse[[#This Row],[RN Admin Hours]],Nurse[[#This Row],[RN DON Hours]])</f>
        <v>62.010869565217391</v>
      </c>
      <c r="M144" s="4">
        <v>44.790760869565219</v>
      </c>
      <c r="N144" s="4">
        <v>12.263586956521738</v>
      </c>
      <c r="O144" s="4">
        <v>4.9565217391304346</v>
      </c>
      <c r="P144" s="4">
        <f>SUM(Nurse[[#This Row],[LPN Hours (excl. Admin)]],Nurse[[#This Row],[LPN Admin Hours]])</f>
        <v>76.638586956521735</v>
      </c>
      <c r="Q144" s="4">
        <v>76.116847826086953</v>
      </c>
      <c r="R144" s="4">
        <v>0.52173913043478259</v>
      </c>
      <c r="S144" s="4">
        <f>SUM(Nurse[[#This Row],[CNA Hours]],Nurse[[#This Row],[NA TR Hours]],Nurse[[#This Row],[Med Aide/Tech Hours]])</f>
        <v>136.48097826086956</v>
      </c>
      <c r="T144" s="4">
        <v>136.48097826086956</v>
      </c>
      <c r="U144" s="4">
        <v>0</v>
      </c>
      <c r="V144" s="4">
        <v>0</v>
      </c>
      <c r="W1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4" s="4">
        <v>0</v>
      </c>
      <c r="Y144" s="4">
        <v>0</v>
      </c>
      <c r="Z144" s="4">
        <v>0</v>
      </c>
      <c r="AA144" s="4">
        <v>0</v>
      </c>
      <c r="AB144" s="4">
        <v>0</v>
      </c>
      <c r="AC144" s="4">
        <v>0</v>
      </c>
      <c r="AD144" s="4">
        <v>0</v>
      </c>
      <c r="AE144" s="4">
        <v>0</v>
      </c>
      <c r="AF144" s="1">
        <v>366459</v>
      </c>
      <c r="AG144" s="1">
        <v>5</v>
      </c>
      <c r="AH144"/>
    </row>
    <row r="145" spans="1:34" x14ac:dyDescent="0.25">
      <c r="A145" t="s">
        <v>964</v>
      </c>
      <c r="B145" t="s">
        <v>74</v>
      </c>
      <c r="C145" t="s">
        <v>1087</v>
      </c>
      <c r="D145" t="s">
        <v>1005</v>
      </c>
      <c r="E145" s="4">
        <v>87.141304347826093</v>
      </c>
      <c r="F145" s="4">
        <f>Nurse[[#This Row],[Total Nurse Staff Hours]]/Nurse[[#This Row],[MDS Census]]</f>
        <v>2.9320905575651737</v>
      </c>
      <c r="G145" s="4">
        <f>Nurse[[#This Row],[Total Direct Care Staff Hours]]/Nurse[[#This Row],[MDS Census]]</f>
        <v>2.6847960583759507</v>
      </c>
      <c r="H145" s="4">
        <f>Nurse[[#This Row],[Total RN Hours (w/ Admin, DON)]]/Nurse[[#This Row],[MDS Census]]</f>
        <v>0.67286017213421456</v>
      </c>
      <c r="I145" s="4">
        <f>Nurse[[#This Row],[RN Hours (excl. Admin, DON)]]/Nurse[[#This Row],[MDS Census]]</f>
        <v>0.42855931146314069</v>
      </c>
      <c r="J145" s="4">
        <f>SUM(Nurse[[#This Row],[RN Hours (excl. Admin, DON)]],Nurse[[#This Row],[RN Admin Hours]],Nurse[[#This Row],[RN DON Hours]],Nurse[[#This Row],[LPN Hours (excl. Admin)]],Nurse[[#This Row],[LPN Admin Hours]],Nurse[[#This Row],[CNA Hours]],Nurse[[#This Row],[NA TR Hours]],Nurse[[#This Row],[Med Aide/Tech Hours]])</f>
        <v>255.50619565217391</v>
      </c>
      <c r="K145" s="4">
        <f>SUM(Nurse[[#This Row],[RN Hours (excl. Admin, DON)]],Nurse[[#This Row],[LPN Hours (excl. Admin)]],Nurse[[#This Row],[CNA Hours]],Nurse[[#This Row],[NA TR Hours]],Nurse[[#This Row],[Med Aide/Tech Hours]])</f>
        <v>233.9566304347826</v>
      </c>
      <c r="L145" s="4">
        <f>SUM(Nurse[[#This Row],[RN Hours (excl. Admin, DON)]],Nurse[[#This Row],[RN Admin Hours]],Nurse[[#This Row],[RN DON Hours]])</f>
        <v>58.633913043478245</v>
      </c>
      <c r="M145" s="4">
        <v>37.345217391304338</v>
      </c>
      <c r="N145" s="4">
        <v>13.3745652173913</v>
      </c>
      <c r="O145" s="4">
        <v>7.9141304347826091</v>
      </c>
      <c r="P145" s="4">
        <f>SUM(Nurse[[#This Row],[LPN Hours (excl. Admin)]],Nurse[[#This Row],[LPN Admin Hours]])</f>
        <v>56.132282608695654</v>
      </c>
      <c r="Q145" s="4">
        <v>55.871413043478263</v>
      </c>
      <c r="R145" s="4">
        <v>0.2608695652173913</v>
      </c>
      <c r="S145" s="4">
        <f>SUM(Nurse[[#This Row],[CNA Hours]],Nurse[[#This Row],[NA TR Hours]],Nurse[[#This Row],[Med Aide/Tech Hours]])</f>
        <v>140.74</v>
      </c>
      <c r="T145" s="4">
        <v>140.74</v>
      </c>
      <c r="U145" s="4">
        <v>0</v>
      </c>
      <c r="V145" s="4">
        <v>0</v>
      </c>
      <c r="W1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5" s="4">
        <v>0</v>
      </c>
      <c r="Y145" s="4">
        <v>0</v>
      </c>
      <c r="Z145" s="4">
        <v>0</v>
      </c>
      <c r="AA145" s="4">
        <v>0</v>
      </c>
      <c r="AB145" s="4">
        <v>0</v>
      </c>
      <c r="AC145" s="4">
        <v>0</v>
      </c>
      <c r="AD145" s="4">
        <v>0</v>
      </c>
      <c r="AE145" s="4">
        <v>0</v>
      </c>
      <c r="AF145" s="1">
        <v>365250</v>
      </c>
      <c r="AG145" s="1">
        <v>5</v>
      </c>
      <c r="AH145"/>
    </row>
    <row r="146" spans="1:34" x14ac:dyDescent="0.25">
      <c r="A146" t="s">
        <v>964</v>
      </c>
      <c r="B146" t="s">
        <v>508</v>
      </c>
      <c r="C146" t="s">
        <v>1266</v>
      </c>
      <c r="D146" t="s">
        <v>980</v>
      </c>
      <c r="E146" s="4">
        <v>51.565217391304351</v>
      </c>
      <c r="F146" s="4">
        <f>Nurse[[#This Row],[Total Nurse Staff Hours]]/Nurse[[#This Row],[MDS Census]]</f>
        <v>3.0187057335581784</v>
      </c>
      <c r="G146" s="4">
        <f>Nurse[[#This Row],[Total Direct Care Staff Hours]]/Nurse[[#This Row],[MDS Census]]</f>
        <v>2.7289945193929173</v>
      </c>
      <c r="H146" s="4">
        <f>Nurse[[#This Row],[Total RN Hours (w/ Admin, DON)]]/Nurse[[#This Row],[MDS Census]]</f>
        <v>0.34658937605396284</v>
      </c>
      <c r="I146" s="4">
        <f>Nurse[[#This Row],[RN Hours (excl. Admin, DON)]]/Nurse[[#This Row],[MDS Census]]</f>
        <v>0.17808389544688025</v>
      </c>
      <c r="J146" s="4">
        <f>SUM(Nurse[[#This Row],[RN Hours (excl. Admin, DON)]],Nurse[[#This Row],[RN Admin Hours]],Nurse[[#This Row],[RN DON Hours]],Nurse[[#This Row],[LPN Hours (excl. Admin)]],Nurse[[#This Row],[LPN Admin Hours]],Nurse[[#This Row],[CNA Hours]],Nurse[[#This Row],[NA TR Hours]],Nurse[[#This Row],[Med Aide/Tech Hours]])</f>
        <v>155.66021739130434</v>
      </c>
      <c r="K146" s="4">
        <f>SUM(Nurse[[#This Row],[RN Hours (excl. Admin, DON)]],Nurse[[#This Row],[LPN Hours (excl. Admin)]],Nurse[[#This Row],[CNA Hours]],Nurse[[#This Row],[NA TR Hours]],Nurse[[#This Row],[Med Aide/Tech Hours]])</f>
        <v>140.72119565217392</v>
      </c>
      <c r="L146" s="4">
        <f>SUM(Nurse[[#This Row],[RN Hours (excl. Admin, DON)]],Nurse[[#This Row],[RN Admin Hours]],Nurse[[#This Row],[RN DON Hours]])</f>
        <v>17.871956521739129</v>
      </c>
      <c r="M146" s="4">
        <v>9.1829347826086956</v>
      </c>
      <c r="N146" s="4">
        <v>2.0489130434782608</v>
      </c>
      <c r="O146" s="4">
        <v>6.6401086956521738</v>
      </c>
      <c r="P146" s="4">
        <f>SUM(Nurse[[#This Row],[LPN Hours (excl. Admin)]],Nurse[[#This Row],[LPN Admin Hours]])</f>
        <v>55.519021739130437</v>
      </c>
      <c r="Q146" s="4">
        <v>49.269021739130437</v>
      </c>
      <c r="R146" s="4">
        <v>6.25</v>
      </c>
      <c r="S146" s="4">
        <f>SUM(Nurse[[#This Row],[CNA Hours]],Nurse[[#This Row],[NA TR Hours]],Nurse[[#This Row],[Med Aide/Tech Hours]])</f>
        <v>82.269239130434784</v>
      </c>
      <c r="T146" s="4">
        <v>82.269239130434784</v>
      </c>
      <c r="U146" s="4">
        <v>0</v>
      </c>
      <c r="V146" s="4">
        <v>0</v>
      </c>
      <c r="W1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23.239347826086956</v>
      </c>
      <c r="X146" s="4">
        <v>1.2690217391304348</v>
      </c>
      <c r="Y146" s="4">
        <v>0</v>
      </c>
      <c r="Z146" s="4">
        <v>0</v>
      </c>
      <c r="AA146" s="4">
        <v>9.0407608695652169</v>
      </c>
      <c r="AB146" s="4">
        <v>0</v>
      </c>
      <c r="AC146" s="4">
        <v>12.929565217391303</v>
      </c>
      <c r="AD146" s="4">
        <v>0</v>
      </c>
      <c r="AE146" s="4">
        <v>0</v>
      </c>
      <c r="AF146" s="1">
        <v>365933</v>
      </c>
      <c r="AG146" s="1">
        <v>5</v>
      </c>
      <c r="AH146"/>
    </row>
    <row r="147" spans="1:34" x14ac:dyDescent="0.25">
      <c r="A147" t="s">
        <v>964</v>
      </c>
      <c r="B147" t="s">
        <v>487</v>
      </c>
      <c r="C147" t="s">
        <v>1213</v>
      </c>
      <c r="D147" t="s">
        <v>1008</v>
      </c>
      <c r="E147" s="4">
        <v>101.10869565217391</v>
      </c>
      <c r="F147" s="4">
        <f>Nurse[[#This Row],[Total Nurse Staff Hours]]/Nurse[[#This Row],[MDS Census]]</f>
        <v>3.2643474521608269</v>
      </c>
      <c r="G147" s="4">
        <f>Nurse[[#This Row],[Total Direct Care Staff Hours]]/Nurse[[#This Row],[MDS Census]]</f>
        <v>3.0379445280584827</v>
      </c>
      <c r="H147" s="4">
        <f>Nurse[[#This Row],[Total RN Hours (w/ Admin, DON)]]/Nurse[[#This Row],[MDS Census]]</f>
        <v>0.59893786282519912</v>
      </c>
      <c r="I147" s="4">
        <f>Nurse[[#This Row],[RN Hours (excl. Admin, DON)]]/Nurse[[#This Row],[MDS Census]]</f>
        <v>0.49519673188561619</v>
      </c>
      <c r="J147" s="4">
        <f>SUM(Nurse[[#This Row],[RN Hours (excl. Admin, DON)]],Nurse[[#This Row],[RN Admin Hours]],Nurse[[#This Row],[RN DON Hours]],Nurse[[#This Row],[LPN Hours (excl. Admin)]],Nurse[[#This Row],[LPN Admin Hours]],Nurse[[#This Row],[CNA Hours]],Nurse[[#This Row],[NA TR Hours]],Nurse[[#This Row],[Med Aide/Tech Hours]])</f>
        <v>330.05391304347836</v>
      </c>
      <c r="K147" s="4">
        <f>SUM(Nurse[[#This Row],[RN Hours (excl. Admin, DON)]],Nurse[[#This Row],[LPN Hours (excl. Admin)]],Nurse[[#This Row],[CNA Hours]],Nurse[[#This Row],[NA TR Hours]],Nurse[[#This Row],[Med Aide/Tech Hours]])</f>
        <v>307.16260869565224</v>
      </c>
      <c r="L147" s="4">
        <f>SUM(Nurse[[#This Row],[RN Hours (excl. Admin, DON)]],Nurse[[#This Row],[RN Admin Hours]],Nurse[[#This Row],[RN DON Hours]])</f>
        <v>60.557826086956538</v>
      </c>
      <c r="M147" s="4">
        <v>50.068695652173929</v>
      </c>
      <c r="N147" s="4">
        <v>5.0108695652173916</v>
      </c>
      <c r="O147" s="4">
        <v>5.4782608695652177</v>
      </c>
      <c r="P147" s="4">
        <f>SUM(Nurse[[#This Row],[LPN Hours (excl. Admin)]],Nurse[[#This Row],[LPN Admin Hours]])</f>
        <v>94.008913043478259</v>
      </c>
      <c r="Q147" s="4">
        <v>81.606739130434775</v>
      </c>
      <c r="R147" s="4">
        <v>12.402173913043478</v>
      </c>
      <c r="S147" s="4">
        <f>SUM(Nurse[[#This Row],[CNA Hours]],Nurse[[#This Row],[NA TR Hours]],Nurse[[#This Row],[Med Aide/Tech Hours]])</f>
        <v>175.48717391304351</v>
      </c>
      <c r="T147" s="4">
        <v>172.98445652173916</v>
      </c>
      <c r="U147" s="4">
        <v>0</v>
      </c>
      <c r="V147" s="4">
        <v>2.5027173913043477</v>
      </c>
      <c r="W1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84.237065217391304</v>
      </c>
      <c r="X147" s="4">
        <v>22.463478260869557</v>
      </c>
      <c r="Y147" s="4">
        <v>0</v>
      </c>
      <c r="Z147" s="4">
        <v>0</v>
      </c>
      <c r="AA147" s="4">
        <v>50.014565217391308</v>
      </c>
      <c r="AB147" s="4">
        <v>0</v>
      </c>
      <c r="AC147" s="4">
        <v>11.759021739130436</v>
      </c>
      <c r="AD147" s="4">
        <v>0</v>
      </c>
      <c r="AE147" s="4">
        <v>0</v>
      </c>
      <c r="AF147" s="1">
        <v>365892</v>
      </c>
      <c r="AG147" s="1">
        <v>5</v>
      </c>
      <c r="AH147"/>
    </row>
    <row r="148" spans="1:34" x14ac:dyDescent="0.25">
      <c r="A148" t="s">
        <v>964</v>
      </c>
      <c r="B148" t="s">
        <v>607</v>
      </c>
      <c r="C148" t="s">
        <v>1374</v>
      </c>
      <c r="D148" t="s">
        <v>1063</v>
      </c>
      <c r="E148" s="4">
        <v>65.206521739130437</v>
      </c>
      <c r="F148" s="4">
        <f>Nurse[[#This Row],[Total Nurse Staff Hours]]/Nurse[[#This Row],[MDS Census]]</f>
        <v>3.4034005667611265</v>
      </c>
      <c r="G148" s="4">
        <f>Nurse[[#This Row],[Total Direct Care Staff Hours]]/Nurse[[#This Row],[MDS Census]]</f>
        <v>2.9077346224370721</v>
      </c>
      <c r="H148" s="4">
        <f>Nurse[[#This Row],[Total RN Hours (w/ Admin, DON)]]/Nurse[[#This Row],[MDS Census]]</f>
        <v>0.60868478079679944</v>
      </c>
      <c r="I148" s="4">
        <f>Nurse[[#This Row],[RN Hours (excl. Admin, DON)]]/Nurse[[#This Row],[MDS Census]]</f>
        <v>0.26750291715285879</v>
      </c>
      <c r="J148" s="4">
        <f>SUM(Nurse[[#This Row],[RN Hours (excl. Admin, DON)]],Nurse[[#This Row],[RN Admin Hours]],Nurse[[#This Row],[RN DON Hours]],Nurse[[#This Row],[LPN Hours (excl. Admin)]],Nurse[[#This Row],[LPN Admin Hours]],Nurse[[#This Row],[CNA Hours]],Nurse[[#This Row],[NA TR Hours]],Nurse[[#This Row],[Med Aide/Tech Hours]])</f>
        <v>221.92391304347825</v>
      </c>
      <c r="K148" s="4">
        <f>SUM(Nurse[[#This Row],[RN Hours (excl. Admin, DON)]],Nurse[[#This Row],[LPN Hours (excl. Admin)]],Nurse[[#This Row],[CNA Hours]],Nurse[[#This Row],[NA TR Hours]],Nurse[[#This Row],[Med Aide/Tech Hours]])</f>
        <v>189.60326086956519</v>
      </c>
      <c r="L148" s="4">
        <f>SUM(Nurse[[#This Row],[RN Hours (excl. Admin, DON)]],Nurse[[#This Row],[RN Admin Hours]],Nurse[[#This Row],[RN DON Hours]])</f>
        <v>39.690217391304351</v>
      </c>
      <c r="M148" s="4">
        <v>17.442934782608695</v>
      </c>
      <c r="N148" s="4">
        <v>16.160326086956523</v>
      </c>
      <c r="O148" s="4">
        <v>6.0869565217391308</v>
      </c>
      <c r="P148" s="4">
        <f>SUM(Nurse[[#This Row],[LPN Hours (excl. Admin)]],Nurse[[#This Row],[LPN Admin Hours]])</f>
        <v>65.861413043478251</v>
      </c>
      <c r="Q148" s="4">
        <v>55.788043478260867</v>
      </c>
      <c r="R148" s="4">
        <v>10.073369565217391</v>
      </c>
      <c r="S148" s="4">
        <f>SUM(Nurse[[#This Row],[CNA Hours]],Nurse[[#This Row],[NA TR Hours]],Nurse[[#This Row],[Med Aide/Tech Hours]])</f>
        <v>116.37228260869564</v>
      </c>
      <c r="T148" s="4">
        <v>116.28532608695652</v>
      </c>
      <c r="U148" s="4">
        <v>8.6956521739130432E-2</v>
      </c>
      <c r="V148" s="4">
        <v>0</v>
      </c>
      <c r="W1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8" s="4">
        <v>0</v>
      </c>
      <c r="Y148" s="4">
        <v>0</v>
      </c>
      <c r="Z148" s="4">
        <v>0</v>
      </c>
      <c r="AA148" s="4">
        <v>0</v>
      </c>
      <c r="AB148" s="4">
        <v>0</v>
      </c>
      <c r="AC148" s="4">
        <v>0</v>
      </c>
      <c r="AD148" s="4">
        <v>0</v>
      </c>
      <c r="AE148" s="4">
        <v>0</v>
      </c>
      <c r="AF148" s="1">
        <v>366092</v>
      </c>
      <c r="AG148" s="1">
        <v>5</v>
      </c>
      <c r="AH148"/>
    </row>
    <row r="149" spans="1:34" x14ac:dyDescent="0.25">
      <c r="A149" t="s">
        <v>964</v>
      </c>
      <c r="B149" t="s">
        <v>673</v>
      </c>
      <c r="C149" t="s">
        <v>1073</v>
      </c>
      <c r="D149" t="s">
        <v>991</v>
      </c>
      <c r="E149" s="4">
        <v>39.445652173913047</v>
      </c>
      <c r="F149" s="4">
        <f>Nurse[[#This Row],[Total Nurse Staff Hours]]/Nurse[[#This Row],[MDS Census]]</f>
        <v>2.3571369523284651</v>
      </c>
      <c r="G149" s="4">
        <f>Nurse[[#This Row],[Total Direct Care Staff Hours]]/Nurse[[#This Row],[MDS Census]]</f>
        <v>1.8603334251860022</v>
      </c>
      <c r="H149" s="4">
        <f>Nurse[[#This Row],[Total RN Hours (w/ Admin, DON)]]/Nurse[[#This Row],[MDS Census]]</f>
        <v>0.48918434830531826</v>
      </c>
      <c r="I149" s="4">
        <f>Nurse[[#This Row],[RN Hours (excl. Admin, DON)]]/Nurse[[#This Row],[MDS Census]]</f>
        <v>0.12510333425186002</v>
      </c>
      <c r="J149" s="4">
        <f>SUM(Nurse[[#This Row],[RN Hours (excl. Admin, DON)]],Nurse[[#This Row],[RN Admin Hours]],Nurse[[#This Row],[RN DON Hours]],Nurse[[#This Row],[LPN Hours (excl. Admin)]],Nurse[[#This Row],[LPN Admin Hours]],Nurse[[#This Row],[CNA Hours]],Nurse[[#This Row],[NA TR Hours]],Nurse[[#This Row],[Med Aide/Tech Hours]])</f>
        <v>92.978804347826099</v>
      </c>
      <c r="K149" s="4">
        <f>SUM(Nurse[[#This Row],[RN Hours (excl. Admin, DON)]],Nurse[[#This Row],[LPN Hours (excl. Admin)]],Nurse[[#This Row],[CNA Hours]],Nurse[[#This Row],[NA TR Hours]],Nurse[[#This Row],[Med Aide/Tech Hours]])</f>
        <v>73.382065217391329</v>
      </c>
      <c r="L149" s="4">
        <f>SUM(Nurse[[#This Row],[RN Hours (excl. Admin, DON)]],Nurse[[#This Row],[RN Admin Hours]],Nurse[[#This Row],[RN DON Hours]])</f>
        <v>19.296195652173914</v>
      </c>
      <c r="M149" s="4">
        <v>4.9347826086956523</v>
      </c>
      <c r="N149" s="4">
        <v>14.361413043478262</v>
      </c>
      <c r="O149" s="4">
        <v>0</v>
      </c>
      <c r="P149" s="4">
        <f>SUM(Nurse[[#This Row],[LPN Hours (excl. Admin)]],Nurse[[#This Row],[LPN Admin Hours]])</f>
        <v>20.055978260869566</v>
      </c>
      <c r="Q149" s="4">
        <v>14.820652173913043</v>
      </c>
      <c r="R149" s="4">
        <v>5.2353260869565217</v>
      </c>
      <c r="S149" s="4">
        <f>SUM(Nurse[[#This Row],[CNA Hours]],Nurse[[#This Row],[NA TR Hours]],Nurse[[#This Row],[Med Aide/Tech Hours]])</f>
        <v>53.626630434782626</v>
      </c>
      <c r="T149" s="4">
        <v>53.626630434782626</v>
      </c>
      <c r="U149" s="4">
        <v>0</v>
      </c>
      <c r="V149" s="4">
        <v>0</v>
      </c>
      <c r="W1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11.666304347826088</v>
      </c>
      <c r="X149" s="4">
        <v>0</v>
      </c>
      <c r="Y149" s="4">
        <v>0</v>
      </c>
      <c r="Z149" s="4">
        <v>0</v>
      </c>
      <c r="AA149" s="4">
        <v>0</v>
      </c>
      <c r="AB149" s="4">
        <v>0.94728260869565228</v>
      </c>
      <c r="AC149" s="4">
        <v>10.719021739130437</v>
      </c>
      <c r="AD149" s="4">
        <v>0</v>
      </c>
      <c r="AE149" s="4">
        <v>0</v>
      </c>
      <c r="AF149" s="1">
        <v>366182</v>
      </c>
      <c r="AG149" s="1">
        <v>5</v>
      </c>
      <c r="AH149"/>
    </row>
    <row r="150" spans="1:34" x14ac:dyDescent="0.25">
      <c r="A150" t="s">
        <v>964</v>
      </c>
      <c r="B150" t="s">
        <v>539</v>
      </c>
      <c r="C150" t="s">
        <v>1358</v>
      </c>
      <c r="D150" t="s">
        <v>1064</v>
      </c>
      <c r="E150" s="4">
        <v>85.75</v>
      </c>
      <c r="F150" s="4">
        <f>Nurse[[#This Row],[Total Nurse Staff Hours]]/Nurse[[#This Row],[MDS Census]]</f>
        <v>3.7163277982000253</v>
      </c>
      <c r="G150" s="4">
        <f>Nurse[[#This Row],[Total Direct Care Staff Hours]]/Nurse[[#This Row],[MDS Census]]</f>
        <v>3.4399936620610982</v>
      </c>
      <c r="H150" s="4">
        <f>Nurse[[#This Row],[Total RN Hours (w/ Admin, DON)]]/Nurse[[#This Row],[MDS Census]]</f>
        <v>0.85527823551780968</v>
      </c>
      <c r="I150" s="4">
        <f>Nurse[[#This Row],[RN Hours (excl. Admin, DON)]]/Nurse[[#This Row],[MDS Census]]</f>
        <v>0.57894409937888203</v>
      </c>
      <c r="J150" s="4">
        <f>SUM(Nurse[[#This Row],[RN Hours (excl. Admin, DON)]],Nurse[[#This Row],[RN Admin Hours]],Nurse[[#This Row],[RN DON Hours]],Nurse[[#This Row],[LPN Hours (excl. Admin)]],Nurse[[#This Row],[LPN Admin Hours]],Nurse[[#This Row],[CNA Hours]],Nurse[[#This Row],[NA TR Hours]],Nurse[[#This Row],[Med Aide/Tech Hours]])</f>
        <v>318.67510869565217</v>
      </c>
      <c r="K150" s="4">
        <f>SUM(Nurse[[#This Row],[RN Hours (excl. Admin, DON)]],Nurse[[#This Row],[LPN Hours (excl. Admin)]],Nurse[[#This Row],[CNA Hours]],Nurse[[#This Row],[NA TR Hours]],Nurse[[#This Row],[Med Aide/Tech Hours]])</f>
        <v>294.97945652173917</v>
      </c>
      <c r="L150" s="4">
        <f>SUM(Nurse[[#This Row],[RN Hours (excl. Admin, DON)]],Nurse[[#This Row],[RN Admin Hours]],Nurse[[#This Row],[RN DON Hours]])</f>
        <v>73.340108695652177</v>
      </c>
      <c r="M150" s="4">
        <v>49.64445652173913</v>
      </c>
      <c r="N150" s="4">
        <v>18.559782608695652</v>
      </c>
      <c r="O150" s="4">
        <v>5.1358695652173916</v>
      </c>
      <c r="P150" s="4">
        <f>SUM(Nurse[[#This Row],[LPN Hours (excl. Admin)]],Nurse[[#This Row],[LPN Admin Hours]])</f>
        <v>87.61760869565218</v>
      </c>
      <c r="Q150" s="4">
        <v>87.61760869565218</v>
      </c>
      <c r="R150" s="4">
        <v>0</v>
      </c>
      <c r="S150" s="4">
        <f>SUM(Nurse[[#This Row],[CNA Hours]],Nurse[[#This Row],[NA TR Hours]],Nurse[[#This Row],[Med Aide/Tech Hours]])</f>
        <v>157.71739130434781</v>
      </c>
      <c r="T150" s="4">
        <v>155.15217391304347</v>
      </c>
      <c r="U150" s="4">
        <v>2.5652173913043477</v>
      </c>
      <c r="V150" s="4">
        <v>0</v>
      </c>
      <c r="W1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0" s="4">
        <v>0</v>
      </c>
      <c r="Y150" s="4">
        <v>0</v>
      </c>
      <c r="Z150" s="4">
        <v>0</v>
      </c>
      <c r="AA150" s="4">
        <v>0</v>
      </c>
      <c r="AB150" s="4">
        <v>0</v>
      </c>
      <c r="AC150" s="4">
        <v>0</v>
      </c>
      <c r="AD150" s="4">
        <v>0</v>
      </c>
      <c r="AE150" s="4">
        <v>0</v>
      </c>
      <c r="AF150" s="1">
        <v>365987</v>
      </c>
      <c r="AG150" s="1">
        <v>5</v>
      </c>
      <c r="AH150"/>
    </row>
    <row r="151" spans="1:34" x14ac:dyDescent="0.25">
      <c r="A151" t="s">
        <v>964</v>
      </c>
      <c r="B151" t="s">
        <v>903</v>
      </c>
      <c r="C151" t="s">
        <v>1408</v>
      </c>
      <c r="D151" t="s">
        <v>1005</v>
      </c>
      <c r="E151" s="4">
        <v>65.25</v>
      </c>
      <c r="F151" s="4">
        <f>Nurse[[#This Row],[Total Nurse Staff Hours]]/Nurse[[#This Row],[MDS Census]]</f>
        <v>4.4976261869065466</v>
      </c>
      <c r="G151" s="4">
        <f>Nurse[[#This Row],[Total Direct Care Staff Hours]]/Nurse[[#This Row],[MDS Census]]</f>
        <v>3.9885473929701818</v>
      </c>
      <c r="H151" s="4">
        <f>Nurse[[#This Row],[Total RN Hours (w/ Admin, DON)]]/Nurse[[#This Row],[MDS Census]]</f>
        <v>0.47447109778444108</v>
      </c>
      <c r="I151" s="4">
        <f>Nurse[[#This Row],[RN Hours (excl. Admin, DON)]]/Nurse[[#This Row],[MDS Census]]</f>
        <v>0.32825254039646845</v>
      </c>
      <c r="J151" s="4">
        <f>SUM(Nurse[[#This Row],[RN Hours (excl. Admin, DON)]],Nurse[[#This Row],[RN Admin Hours]],Nurse[[#This Row],[RN DON Hours]],Nurse[[#This Row],[LPN Hours (excl. Admin)]],Nurse[[#This Row],[LPN Admin Hours]],Nurse[[#This Row],[CNA Hours]],Nurse[[#This Row],[NA TR Hours]],Nurse[[#This Row],[Med Aide/Tech Hours]])</f>
        <v>293.47010869565219</v>
      </c>
      <c r="K151" s="4">
        <f>SUM(Nurse[[#This Row],[RN Hours (excl. Admin, DON)]],Nurse[[#This Row],[LPN Hours (excl. Admin)]],Nurse[[#This Row],[CNA Hours]],Nurse[[#This Row],[NA TR Hours]],Nurse[[#This Row],[Med Aide/Tech Hours]])</f>
        <v>260.25271739130437</v>
      </c>
      <c r="L151" s="4">
        <f>SUM(Nurse[[#This Row],[RN Hours (excl. Admin, DON)]],Nurse[[#This Row],[RN Admin Hours]],Nurse[[#This Row],[RN DON Hours]])</f>
        <v>30.959239130434781</v>
      </c>
      <c r="M151" s="4">
        <v>21.418478260869566</v>
      </c>
      <c r="N151" s="4">
        <v>4.1494565217391308</v>
      </c>
      <c r="O151" s="4">
        <v>5.3913043478260869</v>
      </c>
      <c r="P151" s="4">
        <f>SUM(Nurse[[#This Row],[LPN Hours (excl. Admin)]],Nurse[[#This Row],[LPN Admin Hours]])</f>
        <v>103.08967391304348</v>
      </c>
      <c r="Q151" s="4">
        <v>79.413043478260875</v>
      </c>
      <c r="R151" s="4">
        <v>23.676630434782609</v>
      </c>
      <c r="S151" s="4">
        <f>SUM(Nurse[[#This Row],[CNA Hours]],Nurse[[#This Row],[NA TR Hours]],Nurse[[#This Row],[Med Aide/Tech Hours]])</f>
        <v>159.42119565217391</v>
      </c>
      <c r="T151" s="4">
        <v>153.06521739130434</v>
      </c>
      <c r="U151" s="4">
        <v>6.3559782608695654</v>
      </c>
      <c r="V151" s="4">
        <v>0</v>
      </c>
      <c r="W1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55.358695652173914</v>
      </c>
      <c r="X151" s="4">
        <v>2.8940217391304346</v>
      </c>
      <c r="Y151" s="4">
        <v>0</v>
      </c>
      <c r="Z151" s="4">
        <v>0</v>
      </c>
      <c r="AA151" s="4">
        <v>8.7608695652173907</v>
      </c>
      <c r="AB151" s="4">
        <v>0.14130434782608695</v>
      </c>
      <c r="AC151" s="4">
        <v>43.5625</v>
      </c>
      <c r="AD151" s="4">
        <v>0</v>
      </c>
      <c r="AE151" s="4">
        <v>0</v>
      </c>
      <c r="AF151" s="1">
        <v>366462</v>
      </c>
      <c r="AG151" s="1">
        <v>5</v>
      </c>
      <c r="AH151"/>
    </row>
    <row r="152" spans="1:34" x14ac:dyDescent="0.25">
      <c r="A152" t="s">
        <v>964</v>
      </c>
      <c r="B152" t="s">
        <v>133</v>
      </c>
      <c r="C152" t="s">
        <v>1253</v>
      </c>
      <c r="D152" t="s">
        <v>1032</v>
      </c>
      <c r="E152" s="4">
        <v>102.35869565217391</v>
      </c>
      <c r="F152" s="4">
        <f>Nurse[[#This Row],[Total Nurse Staff Hours]]/Nurse[[#This Row],[MDS Census]]</f>
        <v>2.6930604226399062</v>
      </c>
      <c r="G152" s="4">
        <f>Nurse[[#This Row],[Total Direct Care Staff Hours]]/Nurse[[#This Row],[MDS Census]]</f>
        <v>2.6803175108845703</v>
      </c>
      <c r="H152" s="4">
        <f>Nurse[[#This Row],[Total RN Hours (w/ Admin, DON)]]/Nurse[[#This Row],[MDS Census]]</f>
        <v>0.1742911755336094</v>
      </c>
      <c r="I152" s="4">
        <f>Nurse[[#This Row],[RN Hours (excl. Admin, DON)]]/Nurse[[#This Row],[MDS Census]]</f>
        <v>0.1615482637782733</v>
      </c>
      <c r="J152" s="4">
        <f>SUM(Nurse[[#This Row],[RN Hours (excl. Admin, DON)]],Nurse[[#This Row],[RN Admin Hours]],Nurse[[#This Row],[RN DON Hours]],Nurse[[#This Row],[LPN Hours (excl. Admin)]],Nurse[[#This Row],[LPN Admin Hours]],Nurse[[#This Row],[CNA Hours]],Nurse[[#This Row],[NA TR Hours]],Nurse[[#This Row],[Med Aide/Tech Hours]])</f>
        <v>275.65815217391298</v>
      </c>
      <c r="K152" s="4">
        <f>SUM(Nurse[[#This Row],[RN Hours (excl. Admin, DON)]],Nurse[[#This Row],[LPN Hours (excl. Admin)]],Nurse[[#This Row],[CNA Hours]],Nurse[[#This Row],[NA TR Hours]],Nurse[[#This Row],[Med Aide/Tech Hours]])</f>
        <v>274.35380434782604</v>
      </c>
      <c r="L152" s="4">
        <f>SUM(Nurse[[#This Row],[RN Hours (excl. Admin, DON)]],Nurse[[#This Row],[RN Admin Hours]],Nurse[[#This Row],[RN DON Hours]])</f>
        <v>17.840217391304343</v>
      </c>
      <c r="M152" s="4">
        <v>16.535869565217386</v>
      </c>
      <c r="N152" s="4">
        <v>1.3043478260869565</v>
      </c>
      <c r="O152" s="4">
        <v>0</v>
      </c>
      <c r="P152" s="4">
        <f>SUM(Nurse[[#This Row],[LPN Hours (excl. Admin)]],Nurse[[#This Row],[LPN Admin Hours]])</f>
        <v>76.684673913043483</v>
      </c>
      <c r="Q152" s="4">
        <v>76.684673913043483</v>
      </c>
      <c r="R152" s="4">
        <v>0</v>
      </c>
      <c r="S152" s="4">
        <f>SUM(Nurse[[#This Row],[CNA Hours]],Nurse[[#This Row],[NA TR Hours]],Nurse[[#This Row],[Med Aide/Tech Hours]])</f>
        <v>181.13326086956519</v>
      </c>
      <c r="T152" s="4">
        <v>181.13326086956519</v>
      </c>
      <c r="U152" s="4">
        <v>0</v>
      </c>
      <c r="V152" s="4">
        <v>0</v>
      </c>
      <c r="W1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3.4184782608695654</v>
      </c>
      <c r="X152" s="4">
        <v>8.6956521739130432E-2</v>
      </c>
      <c r="Y152" s="4">
        <v>0</v>
      </c>
      <c r="Z152" s="4">
        <v>0</v>
      </c>
      <c r="AA152" s="4">
        <v>1.375</v>
      </c>
      <c r="AB152" s="4">
        <v>0</v>
      </c>
      <c r="AC152" s="4">
        <v>1.9565217391304348</v>
      </c>
      <c r="AD152" s="4">
        <v>0</v>
      </c>
      <c r="AE152" s="4">
        <v>0</v>
      </c>
      <c r="AF152" s="1">
        <v>365353</v>
      </c>
      <c r="AG152" s="1">
        <v>5</v>
      </c>
      <c r="AH152"/>
    </row>
    <row r="153" spans="1:34" x14ac:dyDescent="0.25">
      <c r="A153" t="s">
        <v>964</v>
      </c>
      <c r="B153" t="s">
        <v>901</v>
      </c>
      <c r="C153" t="s">
        <v>1422</v>
      </c>
      <c r="D153" t="s">
        <v>1039</v>
      </c>
      <c r="E153" s="4">
        <v>65.5</v>
      </c>
      <c r="F153" s="4">
        <f>Nurse[[#This Row],[Total Nurse Staff Hours]]/Nurse[[#This Row],[MDS Census]]</f>
        <v>3.8425406571523402</v>
      </c>
      <c r="G153" s="4">
        <f>Nurse[[#This Row],[Total Direct Care Staff Hours]]/Nurse[[#This Row],[MDS Census]]</f>
        <v>3.4008712246929971</v>
      </c>
      <c r="H153" s="4">
        <f>Nurse[[#This Row],[Total RN Hours (w/ Admin, DON)]]/Nurse[[#This Row],[MDS Census]]</f>
        <v>0.61381015599070687</v>
      </c>
      <c r="I153" s="4">
        <f>Nurse[[#This Row],[RN Hours (excl. Admin, DON)]]/Nurse[[#This Row],[MDS Census]]</f>
        <v>0.24362263524726185</v>
      </c>
      <c r="J153" s="4">
        <f>SUM(Nurse[[#This Row],[RN Hours (excl. Admin, DON)]],Nurse[[#This Row],[RN Admin Hours]],Nurse[[#This Row],[RN DON Hours]],Nurse[[#This Row],[LPN Hours (excl. Admin)]],Nurse[[#This Row],[LPN Admin Hours]],Nurse[[#This Row],[CNA Hours]],Nurse[[#This Row],[NA TR Hours]],Nurse[[#This Row],[Med Aide/Tech Hours]])</f>
        <v>251.68641304347827</v>
      </c>
      <c r="K153" s="4">
        <f>SUM(Nurse[[#This Row],[RN Hours (excl. Admin, DON)]],Nurse[[#This Row],[LPN Hours (excl. Admin)]],Nurse[[#This Row],[CNA Hours]],Nurse[[#This Row],[NA TR Hours]],Nurse[[#This Row],[Med Aide/Tech Hours]])</f>
        <v>222.7570652173913</v>
      </c>
      <c r="L153" s="4">
        <f>SUM(Nurse[[#This Row],[RN Hours (excl. Admin, DON)]],Nurse[[#This Row],[RN Admin Hours]],Nurse[[#This Row],[RN DON Hours]])</f>
        <v>40.204565217391298</v>
      </c>
      <c r="M153" s="4">
        <v>15.957282608695651</v>
      </c>
      <c r="N153" s="4">
        <v>18.573369565217391</v>
      </c>
      <c r="O153" s="4">
        <v>5.6739130434782608</v>
      </c>
      <c r="P153" s="4">
        <f>SUM(Nurse[[#This Row],[LPN Hours (excl. Admin)]],Nurse[[#This Row],[LPN Admin Hours]])</f>
        <v>70.213804347826084</v>
      </c>
      <c r="Q153" s="4">
        <v>65.531739130434786</v>
      </c>
      <c r="R153" s="4">
        <v>4.6820652173913047</v>
      </c>
      <c r="S153" s="4">
        <f>SUM(Nurse[[#This Row],[CNA Hours]],Nurse[[#This Row],[NA TR Hours]],Nurse[[#This Row],[Med Aide/Tech Hours]])</f>
        <v>141.26804347826086</v>
      </c>
      <c r="T153" s="4">
        <v>141.26804347826086</v>
      </c>
      <c r="U153" s="4">
        <v>0</v>
      </c>
      <c r="V153" s="4">
        <v>0</v>
      </c>
      <c r="W1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78.971739130434784</v>
      </c>
      <c r="X153" s="4">
        <v>0.33500000000000002</v>
      </c>
      <c r="Y153" s="4">
        <v>0</v>
      </c>
      <c r="Z153" s="4">
        <v>1.826086956521739</v>
      </c>
      <c r="AA153" s="4">
        <v>22.999130434782611</v>
      </c>
      <c r="AB153" s="4">
        <v>0</v>
      </c>
      <c r="AC153" s="4">
        <v>53.811521739130434</v>
      </c>
      <c r="AD153" s="4">
        <v>0</v>
      </c>
      <c r="AE153" s="4">
        <v>0</v>
      </c>
      <c r="AF153" s="1">
        <v>366460</v>
      </c>
      <c r="AG153" s="1">
        <v>5</v>
      </c>
      <c r="AH153"/>
    </row>
    <row r="154" spans="1:34" x14ac:dyDescent="0.25">
      <c r="A154" t="s">
        <v>964</v>
      </c>
      <c r="B154" t="s">
        <v>528</v>
      </c>
      <c r="C154" t="s">
        <v>1222</v>
      </c>
      <c r="D154" t="s">
        <v>1039</v>
      </c>
      <c r="E154" s="4">
        <v>74.097826086956516</v>
      </c>
      <c r="F154" s="4">
        <f>Nurse[[#This Row],[Total Nurse Staff Hours]]/Nurse[[#This Row],[MDS Census]]</f>
        <v>3.256794777761479</v>
      </c>
      <c r="G154" s="4">
        <f>Nurse[[#This Row],[Total Direct Care Staff Hours]]/Nurse[[#This Row],[MDS Census]]</f>
        <v>3.0073082000880151</v>
      </c>
      <c r="H154" s="4">
        <f>Nurse[[#This Row],[Total RN Hours (w/ Admin, DON)]]/Nurse[[#This Row],[MDS Census]]</f>
        <v>0.53275634443303521</v>
      </c>
      <c r="I154" s="4">
        <f>Nurse[[#This Row],[RN Hours (excl. Admin, DON)]]/Nurse[[#This Row],[MDS Census]]</f>
        <v>0.44811500660114434</v>
      </c>
      <c r="J154" s="4">
        <f>SUM(Nurse[[#This Row],[RN Hours (excl. Admin, DON)]],Nurse[[#This Row],[RN Admin Hours]],Nurse[[#This Row],[RN DON Hours]],Nurse[[#This Row],[LPN Hours (excl. Admin)]],Nurse[[#This Row],[LPN Admin Hours]],Nurse[[#This Row],[CNA Hours]],Nurse[[#This Row],[NA TR Hours]],Nurse[[#This Row],[Med Aide/Tech Hours]])</f>
        <v>241.32141304347826</v>
      </c>
      <c r="K154" s="4">
        <f>SUM(Nurse[[#This Row],[RN Hours (excl. Admin, DON)]],Nurse[[#This Row],[LPN Hours (excl. Admin)]],Nurse[[#This Row],[CNA Hours]],Nurse[[#This Row],[NA TR Hours]],Nurse[[#This Row],[Med Aide/Tech Hours]])</f>
        <v>222.83499999999998</v>
      </c>
      <c r="L154" s="4">
        <f>SUM(Nurse[[#This Row],[RN Hours (excl. Admin, DON)]],Nurse[[#This Row],[RN Admin Hours]],Nurse[[#This Row],[RN DON Hours]])</f>
        <v>39.476086956521748</v>
      </c>
      <c r="M154" s="4">
        <v>33.204347826086966</v>
      </c>
      <c r="N154" s="4">
        <v>2.097826086956522</v>
      </c>
      <c r="O154" s="4">
        <v>4.1739130434782608</v>
      </c>
      <c r="P154" s="4">
        <f>SUM(Nurse[[#This Row],[LPN Hours (excl. Admin)]],Nurse[[#This Row],[LPN Admin Hours]])</f>
        <v>40.858695652173914</v>
      </c>
      <c r="Q154" s="4">
        <v>28.644021739130434</v>
      </c>
      <c r="R154" s="4">
        <v>12.214673913043478</v>
      </c>
      <c r="S154" s="4">
        <f>SUM(Nurse[[#This Row],[CNA Hours]],Nurse[[#This Row],[NA TR Hours]],Nurse[[#This Row],[Med Aide/Tech Hours]])</f>
        <v>160.9866304347826</v>
      </c>
      <c r="T154" s="4">
        <v>136.64967391304347</v>
      </c>
      <c r="U154" s="4">
        <v>24.336956521739129</v>
      </c>
      <c r="V154" s="4">
        <v>0</v>
      </c>
      <c r="W1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4" s="4">
        <v>0</v>
      </c>
      <c r="Y154" s="4">
        <v>0</v>
      </c>
      <c r="Z154" s="4">
        <v>0</v>
      </c>
      <c r="AA154" s="4">
        <v>0</v>
      </c>
      <c r="AB154" s="4">
        <v>0</v>
      </c>
      <c r="AC154" s="4">
        <v>0</v>
      </c>
      <c r="AD154" s="4">
        <v>0</v>
      </c>
      <c r="AE154" s="4">
        <v>0</v>
      </c>
      <c r="AF154" s="1">
        <v>365972</v>
      </c>
      <c r="AG154" s="1">
        <v>5</v>
      </c>
      <c r="AH154"/>
    </row>
    <row r="155" spans="1:34" x14ac:dyDescent="0.25">
      <c r="A155" t="s">
        <v>964</v>
      </c>
      <c r="B155" t="s">
        <v>832</v>
      </c>
      <c r="C155" t="s">
        <v>1406</v>
      </c>
      <c r="D155" t="s">
        <v>1034</v>
      </c>
      <c r="E155" s="4">
        <v>49.891304347826086</v>
      </c>
      <c r="F155" s="4">
        <f>Nurse[[#This Row],[Total Nurse Staff Hours]]/Nurse[[#This Row],[MDS Census]]</f>
        <v>4.7783159041394336</v>
      </c>
      <c r="G155" s="4">
        <f>Nurse[[#This Row],[Total Direct Care Staff Hours]]/Nurse[[#This Row],[MDS Census]]</f>
        <v>4.3889912854030504</v>
      </c>
      <c r="H155" s="4">
        <f>Nurse[[#This Row],[Total RN Hours (w/ Admin, DON)]]/Nurse[[#This Row],[MDS Census]]</f>
        <v>0.81089324618736391</v>
      </c>
      <c r="I155" s="4">
        <f>Nurse[[#This Row],[RN Hours (excl. Admin, DON)]]/Nurse[[#This Row],[MDS Census]]</f>
        <v>0.52777777777777779</v>
      </c>
      <c r="J155" s="4">
        <f>SUM(Nurse[[#This Row],[RN Hours (excl. Admin, DON)]],Nurse[[#This Row],[RN Admin Hours]],Nurse[[#This Row],[RN DON Hours]],Nurse[[#This Row],[LPN Hours (excl. Admin)]],Nurse[[#This Row],[LPN Admin Hours]],Nurse[[#This Row],[CNA Hours]],Nurse[[#This Row],[NA TR Hours]],Nurse[[#This Row],[Med Aide/Tech Hours]])</f>
        <v>238.39641304347828</v>
      </c>
      <c r="K155" s="4">
        <f>SUM(Nurse[[#This Row],[RN Hours (excl. Admin, DON)]],Nurse[[#This Row],[LPN Hours (excl. Admin)]],Nurse[[#This Row],[CNA Hours]],Nurse[[#This Row],[NA TR Hours]],Nurse[[#This Row],[Med Aide/Tech Hours]])</f>
        <v>218.97250000000003</v>
      </c>
      <c r="L155" s="4">
        <f>SUM(Nurse[[#This Row],[RN Hours (excl. Admin, DON)]],Nurse[[#This Row],[RN Admin Hours]],Nurse[[#This Row],[RN DON Hours]])</f>
        <v>40.456521739130437</v>
      </c>
      <c r="M155" s="4">
        <v>26.331521739130434</v>
      </c>
      <c r="N155" s="4">
        <v>8.9076086956521738</v>
      </c>
      <c r="O155" s="4">
        <v>5.2173913043478262</v>
      </c>
      <c r="P155" s="4">
        <f>SUM(Nurse[[#This Row],[LPN Hours (excl. Admin)]],Nurse[[#This Row],[LPN Admin Hours]])</f>
        <v>80.22402173913045</v>
      </c>
      <c r="Q155" s="4">
        <v>74.925108695652185</v>
      </c>
      <c r="R155" s="4">
        <v>5.2989130434782608</v>
      </c>
      <c r="S155" s="4">
        <f>SUM(Nurse[[#This Row],[CNA Hours]],Nurse[[#This Row],[NA TR Hours]],Nurse[[#This Row],[Med Aide/Tech Hours]])</f>
        <v>117.7158695652174</v>
      </c>
      <c r="T155" s="4">
        <v>117.67782608695653</v>
      </c>
      <c r="U155" s="4">
        <v>3.8043478260869568E-2</v>
      </c>
      <c r="V155" s="4">
        <v>0</v>
      </c>
      <c r="W1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5" s="4">
        <v>0</v>
      </c>
      <c r="Y155" s="4">
        <v>0</v>
      </c>
      <c r="Z155" s="4">
        <v>0</v>
      </c>
      <c r="AA155" s="4">
        <v>0</v>
      </c>
      <c r="AB155" s="4">
        <v>0</v>
      </c>
      <c r="AC155" s="4">
        <v>0</v>
      </c>
      <c r="AD155" s="4">
        <v>0</v>
      </c>
      <c r="AE155" s="4">
        <v>0</v>
      </c>
      <c r="AF155" s="1">
        <v>366385</v>
      </c>
      <c r="AG155" s="1">
        <v>5</v>
      </c>
      <c r="AH155"/>
    </row>
    <row r="156" spans="1:34" x14ac:dyDescent="0.25">
      <c r="A156" t="s">
        <v>964</v>
      </c>
      <c r="B156" t="s">
        <v>697</v>
      </c>
      <c r="C156" t="s">
        <v>1203</v>
      </c>
      <c r="D156" t="s">
        <v>1017</v>
      </c>
      <c r="E156" s="4">
        <v>75.184782608695656</v>
      </c>
      <c r="F156" s="4">
        <f>Nurse[[#This Row],[Total Nurse Staff Hours]]/Nurse[[#This Row],[MDS Census]]</f>
        <v>3.1584877837212666</v>
      </c>
      <c r="G156" s="4">
        <f>Nurse[[#This Row],[Total Direct Care Staff Hours]]/Nurse[[#This Row],[MDS Census]]</f>
        <v>2.8917536504264856</v>
      </c>
      <c r="H156" s="4">
        <f>Nurse[[#This Row],[Total RN Hours (w/ Admin, DON)]]/Nurse[[#This Row],[MDS Census]]</f>
        <v>0.44465808876680635</v>
      </c>
      <c r="I156" s="4">
        <f>Nurse[[#This Row],[RN Hours (excl. Admin, DON)]]/Nurse[[#This Row],[MDS Census]]</f>
        <v>0.24298106115367932</v>
      </c>
      <c r="J156" s="4">
        <f>SUM(Nurse[[#This Row],[RN Hours (excl. Admin, DON)]],Nurse[[#This Row],[RN Admin Hours]],Nurse[[#This Row],[RN DON Hours]],Nurse[[#This Row],[LPN Hours (excl. Admin)]],Nurse[[#This Row],[LPN Admin Hours]],Nurse[[#This Row],[CNA Hours]],Nurse[[#This Row],[NA TR Hours]],Nurse[[#This Row],[Med Aide/Tech Hours]])</f>
        <v>237.47021739130437</v>
      </c>
      <c r="K156" s="4">
        <f>SUM(Nurse[[#This Row],[RN Hours (excl. Admin, DON)]],Nurse[[#This Row],[LPN Hours (excl. Admin)]],Nurse[[#This Row],[CNA Hours]],Nurse[[#This Row],[NA TR Hours]],Nurse[[#This Row],[Med Aide/Tech Hours]])</f>
        <v>217.41586956521741</v>
      </c>
      <c r="L156" s="4">
        <f>SUM(Nurse[[#This Row],[RN Hours (excl. Admin, DON)]],Nurse[[#This Row],[RN Admin Hours]],Nurse[[#This Row],[RN DON Hours]])</f>
        <v>33.431521739130432</v>
      </c>
      <c r="M156" s="4">
        <v>18.268478260869564</v>
      </c>
      <c r="N156" s="4">
        <v>10.293478260869565</v>
      </c>
      <c r="O156" s="4">
        <v>4.8695652173913047</v>
      </c>
      <c r="P156" s="4">
        <f>SUM(Nurse[[#This Row],[LPN Hours (excl. Admin)]],Nurse[[#This Row],[LPN Admin Hours]])</f>
        <v>68.174347826086944</v>
      </c>
      <c r="Q156" s="4">
        <v>63.283043478260851</v>
      </c>
      <c r="R156" s="4">
        <v>4.8913043478260869</v>
      </c>
      <c r="S156" s="4">
        <f>SUM(Nurse[[#This Row],[CNA Hours]],Nurse[[#This Row],[NA TR Hours]],Nurse[[#This Row],[Med Aide/Tech Hours]])</f>
        <v>135.864347826087</v>
      </c>
      <c r="T156" s="4">
        <v>130.93228260869569</v>
      </c>
      <c r="U156" s="4">
        <v>4.9320652173913047</v>
      </c>
      <c r="V156" s="4">
        <v>0</v>
      </c>
      <c r="W1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71.047934782608706</v>
      </c>
      <c r="X156" s="4">
        <v>0.32608695652173914</v>
      </c>
      <c r="Y156" s="4">
        <v>0</v>
      </c>
      <c r="Z156" s="4">
        <v>0</v>
      </c>
      <c r="AA156" s="4">
        <v>37.702608695652181</v>
      </c>
      <c r="AB156" s="4">
        <v>0</v>
      </c>
      <c r="AC156" s="4">
        <v>33.019239130434784</v>
      </c>
      <c r="AD156" s="4">
        <v>0</v>
      </c>
      <c r="AE156" s="4">
        <v>0</v>
      </c>
      <c r="AF156" s="1">
        <v>366214</v>
      </c>
      <c r="AG156" s="1">
        <v>5</v>
      </c>
      <c r="AH156"/>
    </row>
    <row r="157" spans="1:34" x14ac:dyDescent="0.25">
      <c r="A157" t="s">
        <v>964</v>
      </c>
      <c r="B157" t="s">
        <v>765</v>
      </c>
      <c r="C157" t="s">
        <v>1126</v>
      </c>
      <c r="D157" t="s">
        <v>1017</v>
      </c>
      <c r="E157" s="4">
        <v>54.163043478260867</v>
      </c>
      <c r="F157" s="4">
        <f>Nurse[[#This Row],[Total Nurse Staff Hours]]/Nurse[[#This Row],[MDS Census]]</f>
        <v>4.0437908890226764</v>
      </c>
      <c r="G157" s="4">
        <f>Nurse[[#This Row],[Total Direct Care Staff Hours]]/Nurse[[#This Row],[MDS Census]]</f>
        <v>3.9503732691149906</v>
      </c>
      <c r="H157" s="4">
        <f>Nurse[[#This Row],[Total RN Hours (w/ Admin, DON)]]/Nurse[[#This Row],[MDS Census]]</f>
        <v>0.76454344772225569</v>
      </c>
      <c r="I157" s="4">
        <f>Nurse[[#This Row],[RN Hours (excl. Admin, DON)]]/Nurse[[#This Row],[MDS Census]]</f>
        <v>0.67112582781456953</v>
      </c>
      <c r="J157" s="4">
        <f>SUM(Nurse[[#This Row],[RN Hours (excl. Admin, DON)]],Nurse[[#This Row],[RN Admin Hours]],Nurse[[#This Row],[RN DON Hours]],Nurse[[#This Row],[LPN Hours (excl. Admin)]],Nurse[[#This Row],[LPN Admin Hours]],Nurse[[#This Row],[CNA Hours]],Nurse[[#This Row],[NA TR Hours]],Nurse[[#This Row],[Med Aide/Tech Hours]])</f>
        <v>219.02402173913038</v>
      </c>
      <c r="K157" s="4">
        <f>SUM(Nurse[[#This Row],[RN Hours (excl. Admin, DON)]],Nurse[[#This Row],[LPN Hours (excl. Admin)]],Nurse[[#This Row],[CNA Hours]],Nurse[[#This Row],[NA TR Hours]],Nurse[[#This Row],[Med Aide/Tech Hours]])</f>
        <v>213.96423913043475</v>
      </c>
      <c r="L157" s="4">
        <f>SUM(Nurse[[#This Row],[RN Hours (excl. Admin, DON)]],Nurse[[#This Row],[RN Admin Hours]],Nurse[[#This Row],[RN DON Hours]])</f>
        <v>41.41</v>
      </c>
      <c r="M157" s="4">
        <v>36.350217391304348</v>
      </c>
      <c r="N157" s="4">
        <v>0</v>
      </c>
      <c r="O157" s="4">
        <v>5.0597826086956523</v>
      </c>
      <c r="P157" s="4">
        <f>SUM(Nurse[[#This Row],[LPN Hours (excl. Admin)]],Nurse[[#This Row],[LPN Admin Hours]])</f>
        <v>38.464239130434784</v>
      </c>
      <c r="Q157" s="4">
        <v>38.464239130434784</v>
      </c>
      <c r="R157" s="4">
        <v>0</v>
      </c>
      <c r="S157" s="4">
        <f>SUM(Nurse[[#This Row],[CNA Hours]],Nurse[[#This Row],[NA TR Hours]],Nurse[[#This Row],[Med Aide/Tech Hours]])</f>
        <v>139.1497826086956</v>
      </c>
      <c r="T157" s="4">
        <v>139.1497826086956</v>
      </c>
      <c r="U157" s="4">
        <v>0</v>
      </c>
      <c r="V157" s="4">
        <v>0</v>
      </c>
      <c r="W1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47.380434782608695</v>
      </c>
      <c r="X157" s="4">
        <v>0</v>
      </c>
      <c r="Y157" s="4">
        <v>0</v>
      </c>
      <c r="Z157" s="4">
        <v>0</v>
      </c>
      <c r="AA157" s="4">
        <v>4.4266304347826084</v>
      </c>
      <c r="AB157" s="4">
        <v>0</v>
      </c>
      <c r="AC157" s="4">
        <v>42.953804347826086</v>
      </c>
      <c r="AD157" s="4">
        <v>0</v>
      </c>
      <c r="AE157" s="4">
        <v>0</v>
      </c>
      <c r="AF157" s="1">
        <v>366300</v>
      </c>
      <c r="AG157" s="1">
        <v>5</v>
      </c>
      <c r="AH157"/>
    </row>
    <row r="158" spans="1:34" x14ac:dyDescent="0.25">
      <c r="A158" t="s">
        <v>964</v>
      </c>
      <c r="B158" t="s">
        <v>108</v>
      </c>
      <c r="C158" t="s">
        <v>1116</v>
      </c>
      <c r="D158" t="s">
        <v>980</v>
      </c>
      <c r="E158" s="4">
        <v>83.445652173913047</v>
      </c>
      <c r="F158" s="4">
        <f>Nurse[[#This Row],[Total Nurse Staff Hours]]/Nurse[[#This Row],[MDS Census]]</f>
        <v>2.7693760583561287</v>
      </c>
      <c r="G158" s="4">
        <f>Nurse[[#This Row],[Total Direct Care Staff Hours]]/Nurse[[#This Row],[MDS Census]]</f>
        <v>2.5099322652077634</v>
      </c>
      <c r="H158" s="4">
        <f>Nurse[[#This Row],[Total RN Hours (w/ Admin, DON)]]/Nurse[[#This Row],[MDS Census]]</f>
        <v>0.21424384525205156</v>
      </c>
      <c r="I158" s="4">
        <f>Nurse[[#This Row],[RN Hours (excl. Admin, DON)]]/Nurse[[#This Row],[MDS Census]]</f>
        <v>6.2198775563371105E-2</v>
      </c>
      <c r="J158" s="4">
        <f>SUM(Nurse[[#This Row],[RN Hours (excl. Admin, DON)]],Nurse[[#This Row],[RN Admin Hours]],Nurse[[#This Row],[RN DON Hours]],Nurse[[#This Row],[LPN Hours (excl. Admin)]],Nurse[[#This Row],[LPN Admin Hours]],Nurse[[#This Row],[CNA Hours]],Nurse[[#This Row],[NA TR Hours]],Nurse[[#This Row],[Med Aide/Tech Hours]])</f>
        <v>231.09239130434781</v>
      </c>
      <c r="K158" s="4">
        <f>SUM(Nurse[[#This Row],[RN Hours (excl. Admin, DON)]],Nurse[[#This Row],[LPN Hours (excl. Admin)]],Nurse[[#This Row],[CNA Hours]],Nurse[[#This Row],[NA TR Hours]],Nurse[[#This Row],[Med Aide/Tech Hours]])</f>
        <v>209.44293478260869</v>
      </c>
      <c r="L158" s="4">
        <f>SUM(Nurse[[#This Row],[RN Hours (excl. Admin, DON)]],Nurse[[#This Row],[RN Admin Hours]],Nurse[[#This Row],[RN DON Hours]])</f>
        <v>17.877717391304348</v>
      </c>
      <c r="M158" s="4">
        <v>5.1902173913043477</v>
      </c>
      <c r="N158" s="4">
        <v>7.7309782608695654</v>
      </c>
      <c r="O158" s="4">
        <v>4.9565217391304346</v>
      </c>
      <c r="P158" s="4">
        <f>SUM(Nurse[[#This Row],[LPN Hours (excl. Admin)]],Nurse[[#This Row],[LPN Admin Hours]])</f>
        <v>83.035326086956516</v>
      </c>
      <c r="Q158" s="4">
        <v>74.073369565217391</v>
      </c>
      <c r="R158" s="4">
        <v>8.9619565217391308</v>
      </c>
      <c r="S158" s="4">
        <f>SUM(Nurse[[#This Row],[CNA Hours]],Nurse[[#This Row],[NA TR Hours]],Nurse[[#This Row],[Med Aide/Tech Hours]])</f>
        <v>130.17934782608697</v>
      </c>
      <c r="T158" s="4">
        <v>126.98913043478261</v>
      </c>
      <c r="U158" s="4">
        <v>3.1902173913043477</v>
      </c>
      <c r="V158" s="4">
        <v>0</v>
      </c>
      <c r="W1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1.2581521739130435</v>
      </c>
      <c r="X158" s="4">
        <v>0.25815217391304346</v>
      </c>
      <c r="Y158" s="4">
        <v>0.10869565217391304</v>
      </c>
      <c r="Z158" s="4">
        <v>0</v>
      </c>
      <c r="AA158" s="4">
        <v>0.64673913043478259</v>
      </c>
      <c r="AB158" s="4">
        <v>0</v>
      </c>
      <c r="AC158" s="4">
        <v>0.24456521739130435</v>
      </c>
      <c r="AD158" s="4">
        <v>0</v>
      </c>
      <c r="AE158" s="4">
        <v>0</v>
      </c>
      <c r="AF158" s="1">
        <v>365315</v>
      </c>
      <c r="AG158" s="1">
        <v>5</v>
      </c>
      <c r="AH158"/>
    </row>
    <row r="159" spans="1:34" x14ac:dyDescent="0.25">
      <c r="A159" t="s">
        <v>964</v>
      </c>
      <c r="B159" t="s">
        <v>913</v>
      </c>
      <c r="C159" t="s">
        <v>1424</v>
      </c>
      <c r="D159" t="s">
        <v>1021</v>
      </c>
      <c r="E159" s="4">
        <v>77.206521739130437</v>
      </c>
      <c r="F159" s="4">
        <f>Nurse[[#This Row],[Total Nurse Staff Hours]]/Nurse[[#This Row],[MDS Census]]</f>
        <v>3.8148725890468818</v>
      </c>
      <c r="G159" s="4">
        <f>Nurse[[#This Row],[Total Direct Care Staff Hours]]/Nurse[[#This Row],[MDS Census]]</f>
        <v>3.595810221033366</v>
      </c>
      <c r="H159" s="4">
        <f>Nurse[[#This Row],[Total RN Hours (w/ Admin, DON)]]/Nurse[[#This Row],[MDS Census]]</f>
        <v>0.58612558074053223</v>
      </c>
      <c r="I159" s="4">
        <f>Nurse[[#This Row],[RN Hours (excl. Admin, DON)]]/Nurse[[#This Row],[MDS Census]]</f>
        <v>0.44421371251583835</v>
      </c>
      <c r="J159" s="4">
        <f>SUM(Nurse[[#This Row],[RN Hours (excl. Admin, DON)]],Nurse[[#This Row],[RN Admin Hours]],Nurse[[#This Row],[RN DON Hours]],Nurse[[#This Row],[LPN Hours (excl. Admin)]],Nurse[[#This Row],[LPN Admin Hours]],Nurse[[#This Row],[CNA Hours]],Nurse[[#This Row],[NA TR Hours]],Nurse[[#This Row],[Med Aide/Tech Hours]])</f>
        <v>294.53304347826088</v>
      </c>
      <c r="K159" s="4">
        <f>SUM(Nurse[[#This Row],[RN Hours (excl. Admin, DON)]],Nurse[[#This Row],[LPN Hours (excl. Admin)]],Nurse[[#This Row],[CNA Hours]],Nurse[[#This Row],[NA TR Hours]],Nurse[[#This Row],[Med Aide/Tech Hours]])</f>
        <v>277.62</v>
      </c>
      <c r="L159" s="4">
        <f>SUM(Nurse[[#This Row],[RN Hours (excl. Admin, DON)]],Nurse[[#This Row],[RN Admin Hours]],Nurse[[#This Row],[RN DON Hours]])</f>
        <v>45.252717391304351</v>
      </c>
      <c r="M159" s="4">
        <v>34.296195652173914</v>
      </c>
      <c r="N159" s="4">
        <v>5.3695652173913047</v>
      </c>
      <c r="O159" s="4">
        <v>5.5869565217391308</v>
      </c>
      <c r="P159" s="4">
        <f>SUM(Nurse[[#This Row],[LPN Hours (excl. Admin)]],Nurse[[#This Row],[LPN Admin Hours]])</f>
        <v>80.788043478260875</v>
      </c>
      <c r="Q159" s="4">
        <v>74.831521739130437</v>
      </c>
      <c r="R159" s="4">
        <v>5.9565217391304346</v>
      </c>
      <c r="S159" s="4">
        <f>SUM(Nurse[[#This Row],[CNA Hours]],Nurse[[#This Row],[NA TR Hours]],Nurse[[#This Row],[Med Aide/Tech Hours]])</f>
        <v>168.49228260869566</v>
      </c>
      <c r="T159" s="4">
        <v>140.33467391304347</v>
      </c>
      <c r="U159" s="4">
        <v>28.157608695652176</v>
      </c>
      <c r="V159" s="4">
        <v>0</v>
      </c>
      <c r="W1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9" s="4">
        <v>0</v>
      </c>
      <c r="Y159" s="4">
        <v>0</v>
      </c>
      <c r="Z159" s="4">
        <v>0</v>
      </c>
      <c r="AA159" s="4">
        <v>0</v>
      </c>
      <c r="AB159" s="4">
        <v>0</v>
      </c>
      <c r="AC159" s="4">
        <v>0</v>
      </c>
      <c r="AD159" s="4">
        <v>0</v>
      </c>
      <c r="AE159" s="4">
        <v>0</v>
      </c>
      <c r="AF159" s="1">
        <v>366472</v>
      </c>
      <c r="AG159" s="1">
        <v>5</v>
      </c>
      <c r="AH159"/>
    </row>
    <row r="160" spans="1:34" x14ac:dyDescent="0.25">
      <c r="A160" t="s">
        <v>964</v>
      </c>
      <c r="B160" t="s">
        <v>591</v>
      </c>
      <c r="C160" t="s">
        <v>1323</v>
      </c>
      <c r="D160" t="s">
        <v>1039</v>
      </c>
      <c r="E160" s="4">
        <v>67.847826086956516</v>
      </c>
      <c r="F160" s="4">
        <f>Nurse[[#This Row],[Total Nurse Staff Hours]]/Nurse[[#This Row],[MDS Census]]</f>
        <v>4.5213457225248312</v>
      </c>
      <c r="G160" s="4">
        <f>Nurse[[#This Row],[Total Direct Care Staff Hours]]/Nurse[[#This Row],[MDS Census]]</f>
        <v>4.1753027875680866</v>
      </c>
      <c r="H160" s="4">
        <f>Nurse[[#This Row],[Total RN Hours (w/ Admin, DON)]]/Nurse[[#This Row],[MDS Census]]</f>
        <v>0.90036847164370393</v>
      </c>
      <c r="I160" s="4">
        <f>Nurse[[#This Row],[RN Hours (excl. Admin, DON)]]/Nurse[[#This Row],[MDS Census]]</f>
        <v>0.63122396667734704</v>
      </c>
      <c r="J160" s="4">
        <f>SUM(Nurse[[#This Row],[RN Hours (excl. Admin, DON)]],Nurse[[#This Row],[RN Admin Hours]],Nurse[[#This Row],[RN DON Hours]],Nurse[[#This Row],[LPN Hours (excl. Admin)]],Nurse[[#This Row],[LPN Admin Hours]],Nurse[[#This Row],[CNA Hours]],Nurse[[#This Row],[NA TR Hours]],Nurse[[#This Row],[Med Aide/Tech Hours]])</f>
        <v>306.76347826086953</v>
      </c>
      <c r="K160" s="4">
        <f>SUM(Nurse[[#This Row],[RN Hours (excl. Admin, DON)]],Nurse[[#This Row],[LPN Hours (excl. Admin)]],Nurse[[#This Row],[CNA Hours]],Nurse[[#This Row],[NA TR Hours]],Nurse[[#This Row],[Med Aide/Tech Hours]])</f>
        <v>283.28521739130429</v>
      </c>
      <c r="L160" s="4">
        <f>SUM(Nurse[[#This Row],[RN Hours (excl. Admin, DON)]],Nurse[[#This Row],[RN Admin Hours]],Nurse[[#This Row],[RN DON Hours]])</f>
        <v>61.088043478260865</v>
      </c>
      <c r="M160" s="4">
        <v>42.827173913043474</v>
      </c>
      <c r="N160" s="4">
        <v>13.043478260869565</v>
      </c>
      <c r="O160" s="4">
        <v>5.2173913043478262</v>
      </c>
      <c r="P160" s="4">
        <f>SUM(Nurse[[#This Row],[LPN Hours (excl. Admin)]],Nurse[[#This Row],[LPN Admin Hours]])</f>
        <v>89.049782608695665</v>
      </c>
      <c r="Q160" s="4">
        <v>83.832391304347837</v>
      </c>
      <c r="R160" s="4">
        <v>5.2173913043478262</v>
      </c>
      <c r="S160" s="4">
        <f>SUM(Nurse[[#This Row],[CNA Hours]],Nurse[[#This Row],[NA TR Hours]],Nurse[[#This Row],[Med Aide/Tech Hours]])</f>
        <v>156.62565217391301</v>
      </c>
      <c r="T160" s="4">
        <v>128.67021739130431</v>
      </c>
      <c r="U160" s="4">
        <v>27.955434782608698</v>
      </c>
      <c r="V160" s="4">
        <v>0</v>
      </c>
      <c r="W1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11.060217391304347</v>
      </c>
      <c r="X160" s="4">
        <v>3.7483695652173914</v>
      </c>
      <c r="Y160" s="4">
        <v>0</v>
      </c>
      <c r="Z160" s="4">
        <v>0</v>
      </c>
      <c r="AA160" s="4">
        <v>2.7593478260869562</v>
      </c>
      <c r="AB160" s="4">
        <v>0</v>
      </c>
      <c r="AC160" s="4">
        <v>4.5524999999999993</v>
      </c>
      <c r="AD160" s="4">
        <v>0</v>
      </c>
      <c r="AE160" s="4">
        <v>0</v>
      </c>
      <c r="AF160" s="1">
        <v>366062</v>
      </c>
      <c r="AG160" s="1">
        <v>5</v>
      </c>
      <c r="AH160"/>
    </row>
    <row r="161" spans="1:34" x14ac:dyDescent="0.25">
      <c r="A161" t="s">
        <v>964</v>
      </c>
      <c r="B161" t="s">
        <v>328</v>
      </c>
      <c r="C161" t="s">
        <v>1077</v>
      </c>
      <c r="D161" t="s">
        <v>1003</v>
      </c>
      <c r="E161" s="4">
        <v>90.663043478260875</v>
      </c>
      <c r="F161" s="4">
        <f>Nurse[[#This Row],[Total Nurse Staff Hours]]/Nurse[[#This Row],[MDS Census]]</f>
        <v>3.1580146265435793</v>
      </c>
      <c r="G161" s="4">
        <f>Nurse[[#This Row],[Total Direct Care Staff Hours]]/Nurse[[#This Row],[MDS Census]]</f>
        <v>2.9267174199736243</v>
      </c>
      <c r="H161" s="4">
        <f>Nurse[[#This Row],[Total RN Hours (w/ Admin, DON)]]/Nurse[[#This Row],[MDS Census]]</f>
        <v>0.18579906486032846</v>
      </c>
      <c r="I161" s="4">
        <f>Nurse[[#This Row],[RN Hours (excl. Admin, DON)]]/Nurse[[#This Row],[MDS Census]]</f>
        <v>6.3991128162090877E-2</v>
      </c>
      <c r="J161" s="4">
        <f>SUM(Nurse[[#This Row],[RN Hours (excl. Admin, DON)]],Nurse[[#This Row],[RN Admin Hours]],Nurse[[#This Row],[RN DON Hours]],Nurse[[#This Row],[LPN Hours (excl. Admin)]],Nurse[[#This Row],[LPN Admin Hours]],Nurse[[#This Row],[CNA Hours]],Nurse[[#This Row],[NA TR Hours]],Nurse[[#This Row],[Med Aide/Tech Hours]])</f>
        <v>286.31521739130432</v>
      </c>
      <c r="K161" s="4">
        <f>SUM(Nurse[[#This Row],[RN Hours (excl. Admin, DON)]],Nurse[[#This Row],[LPN Hours (excl. Admin)]],Nurse[[#This Row],[CNA Hours]],Nurse[[#This Row],[NA TR Hours]],Nurse[[#This Row],[Med Aide/Tech Hours]])</f>
        <v>265.34510869565219</v>
      </c>
      <c r="L161" s="4">
        <f>SUM(Nurse[[#This Row],[RN Hours (excl. Admin, DON)]],Nurse[[#This Row],[RN Admin Hours]],Nurse[[#This Row],[RN DON Hours]])</f>
        <v>16.845108695652172</v>
      </c>
      <c r="M161" s="4">
        <v>5.8016304347826084</v>
      </c>
      <c r="N161" s="4">
        <v>5.4782608695652177</v>
      </c>
      <c r="O161" s="4">
        <v>5.5652173913043477</v>
      </c>
      <c r="P161" s="4">
        <f>SUM(Nurse[[#This Row],[LPN Hours (excl. Admin)]],Nurse[[#This Row],[LPN Admin Hours]])</f>
        <v>94.559782608695656</v>
      </c>
      <c r="Q161" s="4">
        <v>84.633152173913047</v>
      </c>
      <c r="R161" s="4">
        <v>9.9266304347826093</v>
      </c>
      <c r="S161" s="4">
        <f>SUM(Nurse[[#This Row],[CNA Hours]],Nurse[[#This Row],[NA TR Hours]],Nurse[[#This Row],[Med Aide/Tech Hours]])</f>
        <v>174.9103260869565</v>
      </c>
      <c r="T161" s="4">
        <v>128.52989130434781</v>
      </c>
      <c r="U161" s="4">
        <v>46.380434782608695</v>
      </c>
      <c r="V161" s="4">
        <v>0</v>
      </c>
      <c r="W1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1" s="4">
        <v>0</v>
      </c>
      <c r="Y161" s="4">
        <v>0</v>
      </c>
      <c r="Z161" s="4">
        <v>0</v>
      </c>
      <c r="AA161" s="4">
        <v>0</v>
      </c>
      <c r="AB161" s="4">
        <v>0</v>
      </c>
      <c r="AC161" s="4">
        <v>0</v>
      </c>
      <c r="AD161" s="4">
        <v>0</v>
      </c>
      <c r="AE161" s="4">
        <v>0</v>
      </c>
      <c r="AF161" s="1">
        <v>365658</v>
      </c>
      <c r="AG161" s="1">
        <v>5</v>
      </c>
      <c r="AH161"/>
    </row>
    <row r="162" spans="1:34" x14ac:dyDescent="0.25">
      <c r="A162" t="s">
        <v>964</v>
      </c>
      <c r="B162" t="s">
        <v>62</v>
      </c>
      <c r="C162" t="s">
        <v>1227</v>
      </c>
      <c r="D162" t="s">
        <v>1023</v>
      </c>
      <c r="E162" s="4">
        <v>68.75</v>
      </c>
      <c r="F162" s="4">
        <f>Nurse[[#This Row],[Total Nurse Staff Hours]]/Nurse[[#This Row],[MDS Census]]</f>
        <v>3.3034861660079047</v>
      </c>
      <c r="G162" s="4">
        <f>Nurse[[#This Row],[Total Direct Care Staff Hours]]/Nurse[[#This Row],[MDS Census]]</f>
        <v>3.0781011857707505</v>
      </c>
      <c r="H162" s="4">
        <f>Nurse[[#This Row],[Total RN Hours (w/ Admin, DON)]]/Nurse[[#This Row],[MDS Census]]</f>
        <v>0.36101343873517777</v>
      </c>
      <c r="I162" s="4">
        <f>Nurse[[#This Row],[RN Hours (excl. Admin, DON)]]/Nurse[[#This Row],[MDS Census]]</f>
        <v>0.28259446640316194</v>
      </c>
      <c r="J162" s="4">
        <f>SUM(Nurse[[#This Row],[RN Hours (excl. Admin, DON)]],Nurse[[#This Row],[RN Admin Hours]],Nurse[[#This Row],[RN DON Hours]],Nurse[[#This Row],[LPN Hours (excl. Admin)]],Nurse[[#This Row],[LPN Admin Hours]],Nurse[[#This Row],[CNA Hours]],Nurse[[#This Row],[NA TR Hours]],Nurse[[#This Row],[Med Aide/Tech Hours]])</f>
        <v>227.11467391304345</v>
      </c>
      <c r="K162" s="4">
        <f>SUM(Nurse[[#This Row],[RN Hours (excl. Admin, DON)]],Nurse[[#This Row],[LPN Hours (excl. Admin)]],Nurse[[#This Row],[CNA Hours]],Nurse[[#This Row],[NA TR Hours]],Nurse[[#This Row],[Med Aide/Tech Hours]])</f>
        <v>211.6194565217391</v>
      </c>
      <c r="L162" s="4">
        <f>SUM(Nurse[[#This Row],[RN Hours (excl. Admin, DON)]],Nurse[[#This Row],[RN Admin Hours]],Nurse[[#This Row],[RN DON Hours]])</f>
        <v>24.81967391304347</v>
      </c>
      <c r="M162" s="4">
        <v>19.428369565217384</v>
      </c>
      <c r="N162" s="4">
        <v>0</v>
      </c>
      <c r="O162" s="4">
        <v>5.3913043478260869</v>
      </c>
      <c r="P162" s="4">
        <f>SUM(Nurse[[#This Row],[LPN Hours (excl. Admin)]],Nurse[[#This Row],[LPN Admin Hours]])</f>
        <v>68.446086956521739</v>
      </c>
      <c r="Q162" s="4">
        <v>58.342173913043482</v>
      </c>
      <c r="R162" s="4">
        <v>10.10391304347826</v>
      </c>
      <c r="S162" s="4">
        <f>SUM(Nurse[[#This Row],[CNA Hours]],Nurse[[#This Row],[NA TR Hours]],Nurse[[#This Row],[Med Aide/Tech Hours]])</f>
        <v>133.84891304347823</v>
      </c>
      <c r="T162" s="4">
        <v>133.84891304347823</v>
      </c>
      <c r="U162" s="4">
        <v>0</v>
      </c>
      <c r="V162" s="4">
        <v>0</v>
      </c>
      <c r="W1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71.440543478260864</v>
      </c>
      <c r="X162" s="4">
        <v>2.4538043478260869</v>
      </c>
      <c r="Y162" s="4">
        <v>0</v>
      </c>
      <c r="Z162" s="4">
        <v>0</v>
      </c>
      <c r="AA162" s="4">
        <v>1.2934782608695652</v>
      </c>
      <c r="AB162" s="4">
        <v>0</v>
      </c>
      <c r="AC162" s="4">
        <v>67.693260869565208</v>
      </c>
      <c r="AD162" s="4">
        <v>0</v>
      </c>
      <c r="AE162" s="4">
        <v>0</v>
      </c>
      <c r="AF162" s="1">
        <v>365202</v>
      </c>
      <c r="AG162" s="1">
        <v>5</v>
      </c>
      <c r="AH162"/>
    </row>
    <row r="163" spans="1:34" x14ac:dyDescent="0.25">
      <c r="A163" t="s">
        <v>964</v>
      </c>
      <c r="B163" t="s">
        <v>632</v>
      </c>
      <c r="C163" t="s">
        <v>1131</v>
      </c>
      <c r="D163" t="s">
        <v>982</v>
      </c>
      <c r="E163" s="4">
        <v>66.336956521739125</v>
      </c>
      <c r="F163" s="4">
        <f>Nurse[[#This Row],[Total Nurse Staff Hours]]/Nurse[[#This Row],[MDS Census]]</f>
        <v>3.2497591348517121</v>
      </c>
      <c r="G163" s="4">
        <f>Nurse[[#This Row],[Total Direct Care Staff Hours]]/Nurse[[#This Row],[MDS Census]]</f>
        <v>3.0187252171063412</v>
      </c>
      <c r="H163" s="4">
        <f>Nurse[[#This Row],[Total RN Hours (w/ Admin, DON)]]/Nurse[[#This Row],[MDS Census]]</f>
        <v>0.53823857119449459</v>
      </c>
      <c r="I163" s="4">
        <f>Nurse[[#This Row],[RN Hours (excl. Admin, DON)]]/Nurse[[#This Row],[MDS Census]]</f>
        <v>0.37798951335408831</v>
      </c>
      <c r="J163" s="4">
        <f>SUM(Nurse[[#This Row],[RN Hours (excl. Admin, DON)]],Nurse[[#This Row],[RN Admin Hours]],Nurse[[#This Row],[RN DON Hours]],Nurse[[#This Row],[LPN Hours (excl. Admin)]],Nurse[[#This Row],[LPN Admin Hours]],Nurse[[#This Row],[CNA Hours]],Nurse[[#This Row],[NA TR Hours]],Nurse[[#This Row],[Med Aide/Tech Hours]])</f>
        <v>215.57913043478257</v>
      </c>
      <c r="K163" s="4">
        <f>SUM(Nurse[[#This Row],[RN Hours (excl. Admin, DON)]],Nurse[[#This Row],[LPN Hours (excl. Admin)]],Nurse[[#This Row],[CNA Hours]],Nurse[[#This Row],[NA TR Hours]],Nurse[[#This Row],[Med Aide/Tech Hours]])</f>
        <v>200.25304347826085</v>
      </c>
      <c r="L163" s="4">
        <f>SUM(Nurse[[#This Row],[RN Hours (excl. Admin, DON)]],Nurse[[#This Row],[RN Admin Hours]],Nurse[[#This Row],[RN DON Hours]])</f>
        <v>35.705108695652179</v>
      </c>
      <c r="M163" s="4">
        <v>25.074673913043487</v>
      </c>
      <c r="N163" s="4">
        <v>5.8260869565217392</v>
      </c>
      <c r="O163" s="4">
        <v>4.8043478260869561</v>
      </c>
      <c r="P163" s="4">
        <f>SUM(Nurse[[#This Row],[LPN Hours (excl. Admin)]],Nurse[[#This Row],[LPN Admin Hours]])</f>
        <v>78.915978260869551</v>
      </c>
      <c r="Q163" s="4">
        <v>74.220326086956504</v>
      </c>
      <c r="R163" s="4">
        <v>4.6956521739130439</v>
      </c>
      <c r="S163" s="4">
        <f>SUM(Nurse[[#This Row],[CNA Hours]],Nurse[[#This Row],[NA TR Hours]],Nurse[[#This Row],[Med Aide/Tech Hours]])</f>
        <v>100.95804347826085</v>
      </c>
      <c r="T163" s="4">
        <v>100.95804347826085</v>
      </c>
      <c r="U163" s="4">
        <v>0</v>
      </c>
      <c r="V163" s="4">
        <v>0</v>
      </c>
      <c r="W1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81.00576086956525</v>
      </c>
      <c r="X163" s="4">
        <v>19.148043478260874</v>
      </c>
      <c r="Y163" s="4">
        <v>0</v>
      </c>
      <c r="Z163" s="4">
        <v>0</v>
      </c>
      <c r="AA163" s="4">
        <v>18.316195652173914</v>
      </c>
      <c r="AB163" s="4">
        <v>0</v>
      </c>
      <c r="AC163" s="4">
        <v>43.541521739130452</v>
      </c>
      <c r="AD163" s="4">
        <v>0</v>
      </c>
      <c r="AE163" s="4">
        <v>0</v>
      </c>
      <c r="AF163" s="1">
        <v>366122</v>
      </c>
      <c r="AG163" s="1">
        <v>5</v>
      </c>
      <c r="AH163"/>
    </row>
    <row r="164" spans="1:34" x14ac:dyDescent="0.25">
      <c r="A164" t="s">
        <v>964</v>
      </c>
      <c r="B164" t="s">
        <v>666</v>
      </c>
      <c r="C164" t="s">
        <v>1213</v>
      </c>
      <c r="D164" t="s">
        <v>1008</v>
      </c>
      <c r="E164" s="4">
        <v>66.489130434782609</v>
      </c>
      <c r="F164" s="4">
        <f>Nurse[[#This Row],[Total Nurse Staff Hours]]/Nurse[[#This Row],[MDS Census]]</f>
        <v>4.0848095471636432</v>
      </c>
      <c r="G164" s="4">
        <f>Nurse[[#This Row],[Total Direct Care Staff Hours]]/Nurse[[#This Row],[MDS Census]]</f>
        <v>3.2043534412293617</v>
      </c>
      <c r="H164" s="4">
        <f>Nurse[[#This Row],[Total RN Hours (w/ Admin, DON)]]/Nurse[[#This Row],[MDS Census]]</f>
        <v>0.35338237698218078</v>
      </c>
      <c r="I164" s="4">
        <f>Nurse[[#This Row],[RN Hours (excl. Admin, DON)]]/Nurse[[#This Row],[MDS Census]]</f>
        <v>0.2984534902730096</v>
      </c>
      <c r="J164" s="4">
        <f>SUM(Nurse[[#This Row],[RN Hours (excl. Admin, DON)]],Nurse[[#This Row],[RN Admin Hours]],Nurse[[#This Row],[RN DON Hours]],Nurse[[#This Row],[LPN Hours (excl. Admin)]],Nurse[[#This Row],[LPN Admin Hours]],Nurse[[#This Row],[CNA Hours]],Nurse[[#This Row],[NA TR Hours]],Nurse[[#This Row],[Med Aide/Tech Hours]])</f>
        <v>271.59543478260878</v>
      </c>
      <c r="K164" s="4">
        <f>SUM(Nurse[[#This Row],[RN Hours (excl. Admin, DON)]],Nurse[[#This Row],[LPN Hours (excl. Admin)]],Nurse[[#This Row],[CNA Hours]],Nurse[[#This Row],[NA TR Hours]],Nurse[[#This Row],[Med Aide/Tech Hours]])</f>
        <v>213.05467391304353</v>
      </c>
      <c r="L164" s="4">
        <f>SUM(Nurse[[#This Row],[RN Hours (excl. Admin, DON)]],Nurse[[#This Row],[RN Admin Hours]],Nurse[[#This Row],[RN DON Hours]])</f>
        <v>23.496086956521737</v>
      </c>
      <c r="M164" s="4">
        <v>19.84391304347826</v>
      </c>
      <c r="N164" s="4">
        <v>0</v>
      </c>
      <c r="O164" s="4">
        <v>3.652173913043478</v>
      </c>
      <c r="P164" s="4">
        <f>SUM(Nurse[[#This Row],[LPN Hours (excl. Admin)]],Nurse[[#This Row],[LPN Admin Hours]])</f>
        <v>73.484782608695639</v>
      </c>
      <c r="Q164" s="4">
        <v>18.596195652173911</v>
      </c>
      <c r="R164" s="4">
        <v>54.888586956521721</v>
      </c>
      <c r="S164" s="4">
        <f>SUM(Nurse[[#This Row],[CNA Hours]],Nurse[[#This Row],[NA TR Hours]],Nurse[[#This Row],[Med Aide/Tech Hours]])</f>
        <v>174.61456521739137</v>
      </c>
      <c r="T164" s="4">
        <v>174.61456521739137</v>
      </c>
      <c r="U164" s="4">
        <v>0</v>
      </c>
      <c r="V164" s="4">
        <v>0</v>
      </c>
      <c r="W1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75.8661956521739</v>
      </c>
      <c r="X164" s="4">
        <v>6.5160869565217396</v>
      </c>
      <c r="Y164" s="4">
        <v>0</v>
      </c>
      <c r="Z164" s="4">
        <v>0</v>
      </c>
      <c r="AA164" s="4">
        <v>18.596195652173911</v>
      </c>
      <c r="AB164" s="4">
        <v>0</v>
      </c>
      <c r="AC164" s="4">
        <v>50.753913043478249</v>
      </c>
      <c r="AD164" s="4">
        <v>0</v>
      </c>
      <c r="AE164" s="4">
        <v>0</v>
      </c>
      <c r="AF164" s="1">
        <v>366175</v>
      </c>
      <c r="AG164" s="1">
        <v>5</v>
      </c>
      <c r="AH164"/>
    </row>
    <row r="165" spans="1:34" x14ac:dyDescent="0.25">
      <c r="A165" t="s">
        <v>964</v>
      </c>
      <c r="B165" t="s">
        <v>91</v>
      </c>
      <c r="C165" t="s">
        <v>1236</v>
      </c>
      <c r="D165" t="s">
        <v>1045</v>
      </c>
      <c r="E165" s="4">
        <v>165.43478260869566</v>
      </c>
      <c r="F165" s="4">
        <f>Nurse[[#This Row],[Total Nurse Staff Hours]]/Nurse[[#This Row],[MDS Census]]</f>
        <v>2.618758212877792</v>
      </c>
      <c r="G165" s="4">
        <f>Nurse[[#This Row],[Total Direct Care Staff Hours]]/Nurse[[#This Row],[MDS Census]]</f>
        <v>2.4237516425755583</v>
      </c>
      <c r="H165" s="4">
        <f>Nurse[[#This Row],[Total RN Hours (w/ Admin, DON)]]/Nurse[[#This Row],[MDS Census]]</f>
        <v>0.31701708278580815</v>
      </c>
      <c r="I165" s="4">
        <f>Nurse[[#This Row],[RN Hours (excl. Admin, DON)]]/Nurse[[#This Row],[MDS Census]]</f>
        <v>0.1740473061760841</v>
      </c>
      <c r="J165" s="4">
        <f>SUM(Nurse[[#This Row],[RN Hours (excl. Admin, DON)]],Nurse[[#This Row],[RN Admin Hours]],Nurse[[#This Row],[RN DON Hours]],Nurse[[#This Row],[LPN Hours (excl. Admin)]],Nurse[[#This Row],[LPN Admin Hours]],Nurse[[#This Row],[CNA Hours]],Nurse[[#This Row],[NA TR Hours]],Nurse[[#This Row],[Med Aide/Tech Hours]])</f>
        <v>433.23369565217388</v>
      </c>
      <c r="K165" s="4">
        <f>SUM(Nurse[[#This Row],[RN Hours (excl. Admin, DON)]],Nurse[[#This Row],[LPN Hours (excl. Admin)]],Nurse[[#This Row],[CNA Hours]],Nurse[[#This Row],[NA TR Hours]],Nurse[[#This Row],[Med Aide/Tech Hours]])</f>
        <v>400.9728260869565</v>
      </c>
      <c r="L165" s="4">
        <f>SUM(Nurse[[#This Row],[RN Hours (excl. Admin, DON)]],Nurse[[#This Row],[RN Admin Hours]],Nurse[[#This Row],[RN DON Hours]])</f>
        <v>52.445652173913047</v>
      </c>
      <c r="M165" s="4">
        <v>28.793478260869566</v>
      </c>
      <c r="N165" s="4">
        <v>19.130434782608695</v>
      </c>
      <c r="O165" s="4">
        <v>4.5217391304347823</v>
      </c>
      <c r="P165" s="4">
        <f>SUM(Nurse[[#This Row],[LPN Hours (excl. Admin)]],Nurse[[#This Row],[LPN Admin Hours]])</f>
        <v>146.44836956521738</v>
      </c>
      <c r="Q165" s="4">
        <v>137.83967391304347</v>
      </c>
      <c r="R165" s="4">
        <v>8.6086956521739122</v>
      </c>
      <c r="S165" s="4">
        <f>SUM(Nurse[[#This Row],[CNA Hours]],Nurse[[#This Row],[NA TR Hours]],Nurse[[#This Row],[Med Aide/Tech Hours]])</f>
        <v>234.33967391304347</v>
      </c>
      <c r="T165" s="4">
        <v>232.35326086956522</v>
      </c>
      <c r="U165" s="4">
        <v>1.986413043478261</v>
      </c>
      <c r="V165" s="4">
        <v>0</v>
      </c>
      <c r="W1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5" s="4">
        <v>0</v>
      </c>
      <c r="Y165" s="4">
        <v>0</v>
      </c>
      <c r="Z165" s="4">
        <v>0</v>
      </c>
      <c r="AA165" s="4">
        <v>0</v>
      </c>
      <c r="AB165" s="4">
        <v>0</v>
      </c>
      <c r="AC165" s="4">
        <v>0</v>
      </c>
      <c r="AD165" s="4">
        <v>0</v>
      </c>
      <c r="AE165" s="4">
        <v>0</v>
      </c>
      <c r="AF165" s="1">
        <v>365286</v>
      </c>
      <c r="AG165" s="1">
        <v>5</v>
      </c>
      <c r="AH165"/>
    </row>
    <row r="166" spans="1:34" x14ac:dyDescent="0.25">
      <c r="A166" t="s">
        <v>964</v>
      </c>
      <c r="B166" t="s">
        <v>126</v>
      </c>
      <c r="C166" t="s">
        <v>1177</v>
      </c>
      <c r="D166" t="s">
        <v>1025</v>
      </c>
      <c r="E166" s="4">
        <v>60.608695652173914</v>
      </c>
      <c r="F166" s="4">
        <f>Nurse[[#This Row],[Total Nurse Staff Hours]]/Nurse[[#This Row],[MDS Census]]</f>
        <v>3.2126129842180777</v>
      </c>
      <c r="G166" s="4">
        <f>Nurse[[#This Row],[Total Direct Care Staff Hours]]/Nurse[[#This Row],[MDS Census]]</f>
        <v>3.0092413916786227</v>
      </c>
      <c r="H166" s="4">
        <f>Nurse[[#This Row],[Total RN Hours (w/ Admin, DON)]]/Nurse[[#This Row],[MDS Census]]</f>
        <v>0.74705344332855095</v>
      </c>
      <c r="I166" s="4">
        <f>Nurse[[#This Row],[RN Hours (excl. Admin, DON)]]/Nurse[[#This Row],[MDS Census]]</f>
        <v>0.54368185078909603</v>
      </c>
      <c r="J166" s="4">
        <f>SUM(Nurse[[#This Row],[RN Hours (excl. Admin, DON)]],Nurse[[#This Row],[RN Admin Hours]],Nurse[[#This Row],[RN DON Hours]],Nurse[[#This Row],[LPN Hours (excl. Admin)]],Nurse[[#This Row],[LPN Admin Hours]],Nurse[[#This Row],[CNA Hours]],Nurse[[#This Row],[NA TR Hours]],Nurse[[#This Row],[Med Aide/Tech Hours]])</f>
        <v>194.71228260869566</v>
      </c>
      <c r="K166" s="4">
        <f>SUM(Nurse[[#This Row],[RN Hours (excl. Admin, DON)]],Nurse[[#This Row],[LPN Hours (excl. Admin)]],Nurse[[#This Row],[CNA Hours]],Nurse[[#This Row],[NA TR Hours]],Nurse[[#This Row],[Med Aide/Tech Hours]])</f>
        <v>182.38619565217391</v>
      </c>
      <c r="L166" s="4">
        <f>SUM(Nurse[[#This Row],[RN Hours (excl. Admin, DON)]],Nurse[[#This Row],[RN Admin Hours]],Nurse[[#This Row],[RN DON Hours]])</f>
        <v>45.277934782608696</v>
      </c>
      <c r="M166" s="4">
        <v>32.951847826086954</v>
      </c>
      <c r="N166" s="4">
        <v>6.8478260869565215</v>
      </c>
      <c r="O166" s="4">
        <v>5.4782608695652177</v>
      </c>
      <c r="P166" s="4">
        <f>SUM(Nurse[[#This Row],[LPN Hours (excl. Admin)]],Nurse[[#This Row],[LPN Admin Hours]])</f>
        <v>27.900869565217384</v>
      </c>
      <c r="Q166" s="4">
        <v>27.900869565217384</v>
      </c>
      <c r="R166" s="4">
        <v>0</v>
      </c>
      <c r="S166" s="4">
        <f>SUM(Nurse[[#This Row],[CNA Hours]],Nurse[[#This Row],[NA TR Hours]],Nurse[[#This Row],[Med Aide/Tech Hours]])</f>
        <v>121.53347826086956</v>
      </c>
      <c r="T166" s="4">
        <v>121.53347826086956</v>
      </c>
      <c r="U166" s="4">
        <v>0</v>
      </c>
      <c r="V166" s="4">
        <v>0</v>
      </c>
      <c r="W1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9.8271739130434792</v>
      </c>
      <c r="X166" s="4">
        <v>0</v>
      </c>
      <c r="Y166" s="4">
        <v>0</v>
      </c>
      <c r="Z166" s="4">
        <v>0</v>
      </c>
      <c r="AA166" s="4">
        <v>0</v>
      </c>
      <c r="AB166" s="4">
        <v>0</v>
      </c>
      <c r="AC166" s="4">
        <v>9.8271739130434792</v>
      </c>
      <c r="AD166" s="4">
        <v>0</v>
      </c>
      <c r="AE166" s="4">
        <v>0</v>
      </c>
      <c r="AF166" s="1">
        <v>365342</v>
      </c>
      <c r="AG166" s="1">
        <v>5</v>
      </c>
      <c r="AH166"/>
    </row>
    <row r="167" spans="1:34" x14ac:dyDescent="0.25">
      <c r="A167" t="s">
        <v>964</v>
      </c>
      <c r="B167" t="s">
        <v>474</v>
      </c>
      <c r="C167" t="s">
        <v>1131</v>
      </c>
      <c r="D167" t="s">
        <v>982</v>
      </c>
      <c r="E167" s="4">
        <v>68.815217391304344</v>
      </c>
      <c r="F167" s="4">
        <f>Nurse[[#This Row],[Total Nurse Staff Hours]]/Nurse[[#This Row],[MDS Census]]</f>
        <v>3.3449786763544465</v>
      </c>
      <c r="G167" s="4">
        <f>Nurse[[#This Row],[Total Direct Care Staff Hours]]/Nurse[[#This Row],[MDS Census]]</f>
        <v>3.06094297899226</v>
      </c>
      <c r="H167" s="4">
        <f>Nurse[[#This Row],[Total RN Hours (w/ Admin, DON)]]/Nurse[[#This Row],[MDS Census]]</f>
        <v>0.4736092244511137</v>
      </c>
      <c r="I167" s="4">
        <f>Nurse[[#This Row],[RN Hours (excl. Admin, DON)]]/Nurse[[#This Row],[MDS Census]]</f>
        <v>0.18957352708892755</v>
      </c>
      <c r="J167" s="4">
        <f>SUM(Nurse[[#This Row],[RN Hours (excl. Admin, DON)]],Nurse[[#This Row],[RN Admin Hours]],Nurse[[#This Row],[RN DON Hours]],Nurse[[#This Row],[LPN Hours (excl. Admin)]],Nurse[[#This Row],[LPN Admin Hours]],Nurse[[#This Row],[CNA Hours]],Nurse[[#This Row],[NA TR Hours]],Nurse[[#This Row],[Med Aide/Tech Hours]])</f>
        <v>230.1854347826087</v>
      </c>
      <c r="K167" s="4">
        <f>SUM(Nurse[[#This Row],[RN Hours (excl. Admin, DON)]],Nurse[[#This Row],[LPN Hours (excl. Admin)]],Nurse[[#This Row],[CNA Hours]],Nurse[[#This Row],[NA TR Hours]],Nurse[[#This Row],[Med Aide/Tech Hours]])</f>
        <v>210.63945652173911</v>
      </c>
      <c r="L167" s="4">
        <f>SUM(Nurse[[#This Row],[RN Hours (excl. Admin, DON)]],Nurse[[#This Row],[RN Admin Hours]],Nurse[[#This Row],[RN DON Hours]])</f>
        <v>32.591521739130442</v>
      </c>
      <c r="M167" s="4">
        <v>13.045543478260873</v>
      </c>
      <c r="N167" s="4">
        <v>13.719891304347829</v>
      </c>
      <c r="O167" s="4">
        <v>5.8260869565217392</v>
      </c>
      <c r="P167" s="4">
        <f>SUM(Nurse[[#This Row],[LPN Hours (excl. Admin)]],Nurse[[#This Row],[LPN Admin Hours]])</f>
        <v>60.943586956521742</v>
      </c>
      <c r="Q167" s="4">
        <v>60.943586956521742</v>
      </c>
      <c r="R167" s="4">
        <v>0</v>
      </c>
      <c r="S167" s="4">
        <f>SUM(Nurse[[#This Row],[CNA Hours]],Nurse[[#This Row],[NA TR Hours]],Nurse[[#This Row],[Med Aide/Tech Hours]])</f>
        <v>136.65032608695651</v>
      </c>
      <c r="T167" s="4">
        <v>134.77260869565217</v>
      </c>
      <c r="U167" s="4">
        <v>1.8777173913043479</v>
      </c>
      <c r="V167" s="4">
        <v>0</v>
      </c>
      <c r="W1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43.198586956521737</v>
      </c>
      <c r="X167" s="4">
        <v>9.4239130434782603E-2</v>
      </c>
      <c r="Y167" s="4">
        <v>0</v>
      </c>
      <c r="Z167" s="4">
        <v>0</v>
      </c>
      <c r="AA167" s="4">
        <v>10.280978260869567</v>
      </c>
      <c r="AB167" s="4">
        <v>0</v>
      </c>
      <c r="AC167" s="4">
        <v>32.823369565217384</v>
      </c>
      <c r="AD167" s="4">
        <v>0</v>
      </c>
      <c r="AE167" s="4">
        <v>0</v>
      </c>
      <c r="AF167" s="1">
        <v>365876</v>
      </c>
      <c r="AG167" s="1">
        <v>5</v>
      </c>
      <c r="AH167"/>
    </row>
    <row r="168" spans="1:34" x14ac:dyDescent="0.25">
      <c r="A168" t="s">
        <v>964</v>
      </c>
      <c r="B168" t="s">
        <v>84</v>
      </c>
      <c r="C168" t="s">
        <v>1235</v>
      </c>
      <c r="D168" t="s">
        <v>981</v>
      </c>
      <c r="E168" s="4">
        <v>93.239130434782609</v>
      </c>
      <c r="F168" s="4">
        <f>Nurse[[#This Row],[Total Nurse Staff Hours]]/Nurse[[#This Row],[MDS Census]]</f>
        <v>3.6138505479132665</v>
      </c>
      <c r="G168" s="4">
        <f>Nurse[[#This Row],[Total Direct Care Staff Hours]]/Nurse[[#This Row],[MDS Census]]</f>
        <v>3.4697691769643271</v>
      </c>
      <c r="H168" s="4">
        <f>Nurse[[#This Row],[Total RN Hours (w/ Admin, DON)]]/Nurse[[#This Row],[MDS Census]]</f>
        <v>0.38133597575192357</v>
      </c>
      <c r="I168" s="4">
        <f>Nurse[[#This Row],[RN Hours (excl. Admin, DON)]]/Nurse[[#This Row],[MDS Census]]</f>
        <v>0.23725460480298441</v>
      </c>
      <c r="J168" s="4">
        <f>SUM(Nurse[[#This Row],[RN Hours (excl. Admin, DON)]],Nurse[[#This Row],[RN Admin Hours]],Nurse[[#This Row],[RN DON Hours]],Nurse[[#This Row],[LPN Hours (excl. Admin)]],Nurse[[#This Row],[LPN Admin Hours]],Nurse[[#This Row],[CNA Hours]],Nurse[[#This Row],[NA TR Hours]],Nurse[[#This Row],[Med Aide/Tech Hours]])</f>
        <v>336.95228260869567</v>
      </c>
      <c r="K168" s="4">
        <f>SUM(Nurse[[#This Row],[RN Hours (excl. Admin, DON)]],Nurse[[#This Row],[LPN Hours (excl. Admin)]],Nurse[[#This Row],[CNA Hours]],Nurse[[#This Row],[NA TR Hours]],Nurse[[#This Row],[Med Aide/Tech Hours]])</f>
        <v>323.51826086956521</v>
      </c>
      <c r="L168" s="4">
        <f>SUM(Nurse[[#This Row],[RN Hours (excl. Admin, DON)]],Nurse[[#This Row],[RN Admin Hours]],Nurse[[#This Row],[RN DON Hours]])</f>
        <v>35.5554347826087</v>
      </c>
      <c r="M168" s="4">
        <v>22.121413043478263</v>
      </c>
      <c r="N168" s="4">
        <v>7.5202173913043495</v>
      </c>
      <c r="O168" s="4">
        <v>5.9138043478260842</v>
      </c>
      <c r="P168" s="4">
        <f>SUM(Nurse[[#This Row],[LPN Hours (excl. Admin)]],Nurse[[#This Row],[LPN Admin Hours]])</f>
        <v>110.60282608695651</v>
      </c>
      <c r="Q168" s="4">
        <v>110.60282608695651</v>
      </c>
      <c r="R168" s="4">
        <v>0</v>
      </c>
      <c r="S168" s="4">
        <f>SUM(Nurse[[#This Row],[CNA Hours]],Nurse[[#This Row],[NA TR Hours]],Nurse[[#This Row],[Med Aide/Tech Hours]])</f>
        <v>190.79402173913047</v>
      </c>
      <c r="T168" s="4">
        <v>190.79402173913047</v>
      </c>
      <c r="U168" s="4">
        <v>0</v>
      </c>
      <c r="V168" s="4">
        <v>0</v>
      </c>
      <c r="W1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19.622499999999999</v>
      </c>
      <c r="X168" s="4">
        <v>4.222282608695652</v>
      </c>
      <c r="Y168" s="4">
        <v>0</v>
      </c>
      <c r="Z168" s="4">
        <v>0</v>
      </c>
      <c r="AA168" s="4">
        <v>9.4717391304347824</v>
      </c>
      <c r="AB168" s="4">
        <v>0</v>
      </c>
      <c r="AC168" s="4">
        <v>5.9284782608695652</v>
      </c>
      <c r="AD168" s="4">
        <v>0</v>
      </c>
      <c r="AE168" s="4">
        <v>0</v>
      </c>
      <c r="AF168" s="1">
        <v>365271</v>
      </c>
      <c r="AG168" s="1">
        <v>5</v>
      </c>
      <c r="AH168"/>
    </row>
    <row r="169" spans="1:34" x14ac:dyDescent="0.25">
      <c r="A169" t="s">
        <v>964</v>
      </c>
      <c r="B169" t="s">
        <v>274</v>
      </c>
      <c r="C169" t="s">
        <v>1122</v>
      </c>
      <c r="D169" t="s">
        <v>1000</v>
      </c>
      <c r="E169" s="4">
        <v>46.793478260869563</v>
      </c>
      <c r="F169" s="4">
        <f>Nurse[[#This Row],[Total Nurse Staff Hours]]/Nurse[[#This Row],[MDS Census]]</f>
        <v>3.6684390243902443</v>
      </c>
      <c r="G169" s="4">
        <f>Nurse[[#This Row],[Total Direct Care Staff Hours]]/Nurse[[#This Row],[MDS Census]]</f>
        <v>3.3303437862950065</v>
      </c>
      <c r="H169" s="4">
        <f>Nurse[[#This Row],[Total RN Hours (w/ Admin, DON)]]/Nurse[[#This Row],[MDS Census]]</f>
        <v>0.81765389082462259</v>
      </c>
      <c r="I169" s="4">
        <f>Nurse[[#This Row],[RN Hours (excl. Admin, DON)]]/Nurse[[#This Row],[MDS Census]]</f>
        <v>0.55180023228803721</v>
      </c>
      <c r="J169" s="4">
        <f>SUM(Nurse[[#This Row],[RN Hours (excl. Admin, DON)]],Nurse[[#This Row],[RN Admin Hours]],Nurse[[#This Row],[RN DON Hours]],Nurse[[#This Row],[LPN Hours (excl. Admin)]],Nurse[[#This Row],[LPN Admin Hours]],Nurse[[#This Row],[CNA Hours]],Nurse[[#This Row],[NA TR Hours]],Nurse[[#This Row],[Med Aide/Tech Hours]])</f>
        <v>171.65902173913045</v>
      </c>
      <c r="K169" s="4">
        <f>SUM(Nurse[[#This Row],[RN Hours (excl. Admin, DON)]],Nurse[[#This Row],[LPN Hours (excl. Admin)]],Nurse[[#This Row],[CNA Hours]],Nurse[[#This Row],[NA TR Hours]],Nurse[[#This Row],[Med Aide/Tech Hours]])</f>
        <v>155.83836956521742</v>
      </c>
      <c r="L169" s="4">
        <f>SUM(Nurse[[#This Row],[RN Hours (excl. Admin, DON)]],Nurse[[#This Row],[RN Admin Hours]],Nurse[[#This Row],[RN DON Hours]])</f>
        <v>38.260869565217391</v>
      </c>
      <c r="M169" s="4">
        <v>25.820652173913043</v>
      </c>
      <c r="N169" s="4">
        <v>7.3043478260869561</v>
      </c>
      <c r="O169" s="4">
        <v>5.1358695652173916</v>
      </c>
      <c r="P169" s="4">
        <f>SUM(Nurse[[#This Row],[LPN Hours (excl. Admin)]],Nurse[[#This Row],[LPN Admin Hours]])</f>
        <v>42.395434782608696</v>
      </c>
      <c r="Q169" s="4">
        <v>39.015000000000001</v>
      </c>
      <c r="R169" s="4">
        <v>3.3804347826086958</v>
      </c>
      <c r="S169" s="4">
        <f>SUM(Nurse[[#This Row],[CNA Hours]],Nurse[[#This Row],[NA TR Hours]],Nurse[[#This Row],[Med Aide/Tech Hours]])</f>
        <v>91.002717391304358</v>
      </c>
      <c r="T169" s="4">
        <v>75.527173913043484</v>
      </c>
      <c r="U169" s="4">
        <v>15.475543478260869</v>
      </c>
      <c r="V169" s="4">
        <v>0</v>
      </c>
      <c r="W1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5.5298913043478262</v>
      </c>
      <c r="X169" s="4">
        <v>4.3478260869565216E-2</v>
      </c>
      <c r="Y169" s="4">
        <v>0</v>
      </c>
      <c r="Z169" s="4">
        <v>0</v>
      </c>
      <c r="AA169" s="4">
        <v>5.4864130434782608</v>
      </c>
      <c r="AB169" s="4">
        <v>0</v>
      </c>
      <c r="AC169" s="4">
        <v>0</v>
      </c>
      <c r="AD169" s="4">
        <v>0</v>
      </c>
      <c r="AE169" s="4">
        <v>0</v>
      </c>
      <c r="AF169" s="1">
        <v>365579</v>
      </c>
      <c r="AG169" s="1">
        <v>5</v>
      </c>
      <c r="AH169"/>
    </row>
    <row r="170" spans="1:34" x14ac:dyDescent="0.25">
      <c r="A170" t="s">
        <v>964</v>
      </c>
      <c r="B170" t="s">
        <v>613</v>
      </c>
      <c r="C170" t="s">
        <v>1235</v>
      </c>
      <c r="D170" t="s">
        <v>981</v>
      </c>
      <c r="E170" s="4">
        <v>20.489130434782609</v>
      </c>
      <c r="F170" s="4">
        <f>Nurse[[#This Row],[Total Nurse Staff Hours]]/Nurse[[#This Row],[MDS Census]]</f>
        <v>4.0525729442970819</v>
      </c>
      <c r="G170" s="4">
        <f>Nurse[[#This Row],[Total Direct Care Staff Hours]]/Nurse[[#This Row],[MDS Census]]</f>
        <v>3.9800689655172419</v>
      </c>
      <c r="H170" s="4">
        <f>Nurse[[#This Row],[Total RN Hours (w/ Admin, DON)]]/Nurse[[#This Row],[MDS Census]]</f>
        <v>0.55949602122015929</v>
      </c>
      <c r="I170" s="4">
        <f>Nurse[[#This Row],[RN Hours (excl. Admin, DON)]]/Nurse[[#This Row],[MDS Census]]</f>
        <v>0.48699204244031852</v>
      </c>
      <c r="J170" s="4">
        <f>SUM(Nurse[[#This Row],[RN Hours (excl. Admin, DON)]],Nurse[[#This Row],[RN Admin Hours]],Nurse[[#This Row],[RN DON Hours]],Nurse[[#This Row],[LPN Hours (excl. Admin)]],Nurse[[#This Row],[LPN Admin Hours]],Nurse[[#This Row],[CNA Hours]],Nurse[[#This Row],[NA TR Hours]],Nurse[[#This Row],[Med Aide/Tech Hours]])</f>
        <v>83.033695652173918</v>
      </c>
      <c r="K170" s="4">
        <f>SUM(Nurse[[#This Row],[RN Hours (excl. Admin, DON)]],Nurse[[#This Row],[LPN Hours (excl. Admin)]],Nurse[[#This Row],[CNA Hours]],Nurse[[#This Row],[NA TR Hours]],Nurse[[#This Row],[Med Aide/Tech Hours]])</f>
        <v>81.548152173913053</v>
      </c>
      <c r="L170" s="4">
        <f>SUM(Nurse[[#This Row],[RN Hours (excl. Admin, DON)]],Nurse[[#This Row],[RN Admin Hours]],Nurse[[#This Row],[RN DON Hours]])</f>
        <v>11.463586956521743</v>
      </c>
      <c r="M170" s="4">
        <v>9.978043478260874</v>
      </c>
      <c r="N170" s="4">
        <v>1.8152173913043478E-2</v>
      </c>
      <c r="O170" s="4">
        <v>1.4673913043478262</v>
      </c>
      <c r="P170" s="4">
        <f>SUM(Nurse[[#This Row],[LPN Hours (excl. Admin)]],Nurse[[#This Row],[LPN Admin Hours]])</f>
        <v>17.985217391304342</v>
      </c>
      <c r="Q170" s="4">
        <v>17.985217391304342</v>
      </c>
      <c r="R170" s="4">
        <v>0</v>
      </c>
      <c r="S170" s="4">
        <f>SUM(Nurse[[#This Row],[CNA Hours]],Nurse[[#This Row],[NA TR Hours]],Nurse[[#This Row],[Med Aide/Tech Hours]])</f>
        <v>53.584891304347828</v>
      </c>
      <c r="T170" s="4">
        <v>53.584891304347828</v>
      </c>
      <c r="U170" s="4">
        <v>0</v>
      </c>
      <c r="V170" s="4">
        <v>0</v>
      </c>
      <c r="W1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1.2982608695652176</v>
      </c>
      <c r="X170" s="4">
        <v>1.2801086956521741</v>
      </c>
      <c r="Y170" s="4">
        <v>1.8152173913043478E-2</v>
      </c>
      <c r="Z170" s="4">
        <v>0</v>
      </c>
      <c r="AA170" s="4">
        <v>0</v>
      </c>
      <c r="AB170" s="4">
        <v>0</v>
      </c>
      <c r="AC170" s="4">
        <v>0</v>
      </c>
      <c r="AD170" s="4">
        <v>0</v>
      </c>
      <c r="AE170" s="4">
        <v>0</v>
      </c>
      <c r="AF170" s="1">
        <v>366098</v>
      </c>
      <c r="AG170" s="1">
        <v>5</v>
      </c>
      <c r="AH170"/>
    </row>
    <row r="171" spans="1:34" x14ac:dyDescent="0.25">
      <c r="A171" t="s">
        <v>964</v>
      </c>
      <c r="B171" t="s">
        <v>631</v>
      </c>
      <c r="C171" t="s">
        <v>1349</v>
      </c>
      <c r="D171" t="s">
        <v>1010</v>
      </c>
      <c r="E171" s="4">
        <v>144.34782608695653</v>
      </c>
      <c r="F171" s="4">
        <f>Nurse[[#This Row],[Total Nurse Staff Hours]]/Nurse[[#This Row],[MDS Census]]</f>
        <v>3.3179653614457827</v>
      </c>
      <c r="G171" s="4">
        <f>Nurse[[#This Row],[Total Direct Care Staff Hours]]/Nurse[[#This Row],[MDS Census]]</f>
        <v>3.1664405120481924</v>
      </c>
      <c r="H171" s="4">
        <f>Nurse[[#This Row],[Total RN Hours (w/ Admin, DON)]]/Nurse[[#This Row],[MDS Census]]</f>
        <v>0.62033057228915656</v>
      </c>
      <c r="I171" s="4">
        <f>Nurse[[#This Row],[RN Hours (excl. Admin, DON)]]/Nurse[[#This Row],[MDS Census]]</f>
        <v>0.52035391566265055</v>
      </c>
      <c r="J171" s="4">
        <f>SUM(Nurse[[#This Row],[RN Hours (excl. Admin, DON)]],Nurse[[#This Row],[RN Admin Hours]],Nurse[[#This Row],[RN DON Hours]],Nurse[[#This Row],[LPN Hours (excl. Admin)]],Nurse[[#This Row],[LPN Admin Hours]],Nurse[[#This Row],[CNA Hours]],Nurse[[#This Row],[NA TR Hours]],Nurse[[#This Row],[Med Aide/Tech Hours]])</f>
        <v>478.9410869565217</v>
      </c>
      <c r="K171" s="4">
        <f>SUM(Nurse[[#This Row],[RN Hours (excl. Admin, DON)]],Nurse[[#This Row],[LPN Hours (excl. Admin)]],Nurse[[#This Row],[CNA Hours]],Nurse[[#This Row],[NA TR Hours]],Nurse[[#This Row],[Med Aide/Tech Hours]])</f>
        <v>457.06880434782607</v>
      </c>
      <c r="L171" s="4">
        <f>SUM(Nurse[[#This Row],[RN Hours (excl. Admin, DON)]],Nurse[[#This Row],[RN Admin Hours]],Nurse[[#This Row],[RN DON Hours]])</f>
        <v>89.54336956521739</v>
      </c>
      <c r="M171" s="4">
        <v>75.111956521739131</v>
      </c>
      <c r="N171" s="4">
        <v>9.214021739130434</v>
      </c>
      <c r="O171" s="4">
        <v>5.2173913043478262</v>
      </c>
      <c r="P171" s="4">
        <f>SUM(Nurse[[#This Row],[LPN Hours (excl. Admin)]],Nurse[[#This Row],[LPN Admin Hours]])</f>
        <v>150.72630434782607</v>
      </c>
      <c r="Q171" s="4">
        <v>143.28543478260869</v>
      </c>
      <c r="R171" s="4">
        <v>7.4408695652173931</v>
      </c>
      <c r="S171" s="4">
        <f>SUM(Nurse[[#This Row],[CNA Hours]],Nurse[[#This Row],[NA TR Hours]],Nurse[[#This Row],[Med Aide/Tech Hours]])</f>
        <v>238.67141304347825</v>
      </c>
      <c r="T171" s="4">
        <v>238.67141304347825</v>
      </c>
      <c r="U171" s="4">
        <v>0</v>
      </c>
      <c r="V171" s="4">
        <v>0</v>
      </c>
      <c r="W1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1" s="4">
        <v>0</v>
      </c>
      <c r="Y171" s="4">
        <v>0</v>
      </c>
      <c r="Z171" s="4">
        <v>0</v>
      </c>
      <c r="AA171" s="4">
        <v>0</v>
      </c>
      <c r="AB171" s="4">
        <v>0</v>
      </c>
      <c r="AC171" s="4">
        <v>0</v>
      </c>
      <c r="AD171" s="4">
        <v>0</v>
      </c>
      <c r="AE171" s="4">
        <v>0</v>
      </c>
      <c r="AF171" s="1">
        <v>366120</v>
      </c>
      <c r="AG171" s="1">
        <v>5</v>
      </c>
      <c r="AH171"/>
    </row>
    <row r="172" spans="1:34" x14ac:dyDescent="0.25">
      <c r="A172" t="s">
        <v>964</v>
      </c>
      <c r="B172" t="s">
        <v>761</v>
      </c>
      <c r="C172" t="s">
        <v>1157</v>
      </c>
      <c r="D172" t="s">
        <v>1010</v>
      </c>
      <c r="E172" s="4">
        <v>43.880434782608695</v>
      </c>
      <c r="F172" s="4">
        <f>Nurse[[#This Row],[Total Nurse Staff Hours]]/Nurse[[#This Row],[MDS Census]]</f>
        <v>3.0338171909834033</v>
      </c>
      <c r="G172" s="4">
        <f>Nurse[[#This Row],[Total Direct Care Staff Hours]]/Nurse[[#This Row],[MDS Census]]</f>
        <v>2.7248550904136737</v>
      </c>
      <c r="H172" s="4">
        <f>Nurse[[#This Row],[Total RN Hours (w/ Admin, DON)]]/Nurse[[#This Row],[MDS Census]]</f>
        <v>0.48533069110725785</v>
      </c>
      <c r="I172" s="4">
        <f>Nurse[[#This Row],[RN Hours (excl. Admin, DON)]]/Nurse[[#This Row],[MDS Census]]</f>
        <v>0.17636859053752788</v>
      </c>
      <c r="J172" s="4">
        <f>SUM(Nurse[[#This Row],[RN Hours (excl. Admin, DON)]],Nurse[[#This Row],[RN Admin Hours]],Nurse[[#This Row],[RN DON Hours]],Nurse[[#This Row],[LPN Hours (excl. Admin)]],Nurse[[#This Row],[LPN Admin Hours]],Nurse[[#This Row],[CNA Hours]],Nurse[[#This Row],[NA TR Hours]],Nurse[[#This Row],[Med Aide/Tech Hours]])</f>
        <v>133.12521739130435</v>
      </c>
      <c r="K172" s="4">
        <f>SUM(Nurse[[#This Row],[RN Hours (excl. Admin, DON)]],Nurse[[#This Row],[LPN Hours (excl. Admin)]],Nurse[[#This Row],[CNA Hours]],Nurse[[#This Row],[NA TR Hours]],Nurse[[#This Row],[Med Aide/Tech Hours]])</f>
        <v>119.56782608695653</v>
      </c>
      <c r="L172" s="4">
        <f>SUM(Nurse[[#This Row],[RN Hours (excl. Admin, DON)]],Nurse[[#This Row],[RN Admin Hours]],Nurse[[#This Row],[RN DON Hours]])</f>
        <v>21.296521739130434</v>
      </c>
      <c r="M172" s="4">
        <v>7.7391304347826084</v>
      </c>
      <c r="N172" s="4">
        <v>8.7747826086956522</v>
      </c>
      <c r="O172" s="4">
        <v>4.7826086956521738</v>
      </c>
      <c r="P172" s="4">
        <f>SUM(Nurse[[#This Row],[LPN Hours (excl. Admin)]],Nurse[[#This Row],[LPN Admin Hours]])</f>
        <v>40.565217391304351</v>
      </c>
      <c r="Q172" s="4">
        <v>40.565217391304351</v>
      </c>
      <c r="R172" s="4">
        <v>0</v>
      </c>
      <c r="S172" s="4">
        <f>SUM(Nurse[[#This Row],[CNA Hours]],Nurse[[#This Row],[NA TR Hours]],Nurse[[#This Row],[Med Aide/Tech Hours]])</f>
        <v>71.263478260869562</v>
      </c>
      <c r="T172" s="4">
        <v>56.285217391304343</v>
      </c>
      <c r="U172" s="4">
        <v>14.978260869565217</v>
      </c>
      <c r="V172" s="4">
        <v>0</v>
      </c>
      <c r="W1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18.657499999999999</v>
      </c>
      <c r="X172" s="4">
        <v>0</v>
      </c>
      <c r="Y172" s="4">
        <v>1.1304347826086956</v>
      </c>
      <c r="Z172" s="4">
        <v>0</v>
      </c>
      <c r="AA172" s="4">
        <v>1.6277173913043479</v>
      </c>
      <c r="AB172" s="4">
        <v>0</v>
      </c>
      <c r="AC172" s="4">
        <v>15.899347826086956</v>
      </c>
      <c r="AD172" s="4">
        <v>0</v>
      </c>
      <c r="AE172" s="4">
        <v>0</v>
      </c>
      <c r="AF172" s="1">
        <v>366296</v>
      </c>
      <c r="AG172" s="1">
        <v>5</v>
      </c>
      <c r="AH172"/>
    </row>
    <row r="173" spans="1:34" x14ac:dyDescent="0.25">
      <c r="A173" t="s">
        <v>964</v>
      </c>
      <c r="B173" t="s">
        <v>349</v>
      </c>
      <c r="C173" t="s">
        <v>1157</v>
      </c>
      <c r="D173" t="s">
        <v>1010</v>
      </c>
      <c r="E173" s="4">
        <v>77.010869565217391</v>
      </c>
      <c r="F173" s="4">
        <f>Nurse[[#This Row],[Total Nurse Staff Hours]]/Nurse[[#This Row],[MDS Census]]</f>
        <v>3.862742413549753</v>
      </c>
      <c r="G173" s="4">
        <f>Nurse[[#This Row],[Total Direct Care Staff Hours]]/Nurse[[#This Row],[MDS Census]]</f>
        <v>3.4326788990825685</v>
      </c>
      <c r="H173" s="4">
        <f>Nurse[[#This Row],[Total RN Hours (w/ Admin, DON)]]/Nurse[[#This Row],[MDS Census]]</f>
        <v>0.63021312632321813</v>
      </c>
      <c r="I173" s="4">
        <f>Nurse[[#This Row],[RN Hours (excl. Admin, DON)]]/Nurse[[#This Row],[MDS Census]]</f>
        <v>0.39259844742413552</v>
      </c>
      <c r="J173" s="4">
        <f>SUM(Nurse[[#This Row],[RN Hours (excl. Admin, DON)]],Nurse[[#This Row],[RN Admin Hours]],Nurse[[#This Row],[RN DON Hours]],Nurse[[#This Row],[LPN Hours (excl. Admin)]],Nurse[[#This Row],[LPN Admin Hours]],Nurse[[#This Row],[CNA Hours]],Nurse[[#This Row],[NA TR Hours]],Nurse[[#This Row],[Med Aide/Tech Hours]])</f>
        <v>297.47315217391304</v>
      </c>
      <c r="K173" s="4">
        <f>SUM(Nurse[[#This Row],[RN Hours (excl. Admin, DON)]],Nurse[[#This Row],[LPN Hours (excl. Admin)]],Nurse[[#This Row],[CNA Hours]],Nurse[[#This Row],[NA TR Hours]],Nurse[[#This Row],[Med Aide/Tech Hours]])</f>
        <v>264.35358695652172</v>
      </c>
      <c r="L173" s="4">
        <f>SUM(Nurse[[#This Row],[RN Hours (excl. Admin, DON)]],Nurse[[#This Row],[RN Admin Hours]],Nurse[[#This Row],[RN DON Hours]])</f>
        <v>48.533260869565218</v>
      </c>
      <c r="M173" s="4">
        <v>30.234347826086957</v>
      </c>
      <c r="N173" s="4">
        <v>13.081521739130435</v>
      </c>
      <c r="O173" s="4">
        <v>5.2173913043478262</v>
      </c>
      <c r="P173" s="4">
        <f>SUM(Nurse[[#This Row],[LPN Hours (excl. Admin)]],Nurse[[#This Row],[LPN Admin Hours]])</f>
        <v>91.818804347826088</v>
      </c>
      <c r="Q173" s="4">
        <v>76.998152173913041</v>
      </c>
      <c r="R173" s="4">
        <v>14.820652173913043</v>
      </c>
      <c r="S173" s="4">
        <f>SUM(Nurse[[#This Row],[CNA Hours]],Nurse[[#This Row],[NA TR Hours]],Nurse[[#This Row],[Med Aide/Tech Hours]])</f>
        <v>157.12108695652174</v>
      </c>
      <c r="T173" s="4">
        <v>152.05315217391305</v>
      </c>
      <c r="U173" s="4">
        <v>5.0679347826086953</v>
      </c>
      <c r="V173" s="4">
        <v>0</v>
      </c>
      <c r="W1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102.37695652173915</v>
      </c>
      <c r="X173" s="4">
        <v>5.5984782608695642</v>
      </c>
      <c r="Y173" s="4">
        <v>7.6521739130434785</v>
      </c>
      <c r="Z173" s="4">
        <v>0</v>
      </c>
      <c r="AA173" s="4">
        <v>12.316086956521739</v>
      </c>
      <c r="AB173" s="4">
        <v>6.6956521739130439</v>
      </c>
      <c r="AC173" s="4">
        <v>70.114565217391316</v>
      </c>
      <c r="AD173" s="4">
        <v>0</v>
      </c>
      <c r="AE173" s="4">
        <v>0</v>
      </c>
      <c r="AF173" s="1">
        <v>365690</v>
      </c>
      <c r="AG173" s="1">
        <v>5</v>
      </c>
      <c r="AH173"/>
    </row>
    <row r="174" spans="1:34" x14ac:dyDescent="0.25">
      <c r="A174" t="s">
        <v>964</v>
      </c>
      <c r="B174" t="s">
        <v>24</v>
      </c>
      <c r="C174" t="s">
        <v>1216</v>
      </c>
      <c r="D174" t="s">
        <v>1032</v>
      </c>
      <c r="E174" s="4">
        <v>105.07608695652173</v>
      </c>
      <c r="F174" s="4">
        <f>Nurse[[#This Row],[Total Nurse Staff Hours]]/Nurse[[#This Row],[MDS Census]]</f>
        <v>3.8731881659253129</v>
      </c>
      <c r="G174" s="4">
        <f>Nurse[[#This Row],[Total Direct Care Staff Hours]]/Nurse[[#This Row],[MDS Census]]</f>
        <v>3.5876507706630809</v>
      </c>
      <c r="H174" s="4">
        <f>Nurse[[#This Row],[Total RN Hours (w/ Admin, DON)]]/Nurse[[#This Row],[MDS Census]]</f>
        <v>0.56776869763111604</v>
      </c>
      <c r="I174" s="4">
        <f>Nurse[[#This Row],[RN Hours (excl. Admin, DON)]]/Nurse[[#This Row],[MDS Census]]</f>
        <v>0.34078204199855189</v>
      </c>
      <c r="J174" s="4">
        <f>SUM(Nurse[[#This Row],[RN Hours (excl. Admin, DON)]],Nurse[[#This Row],[RN Admin Hours]],Nurse[[#This Row],[RN DON Hours]],Nurse[[#This Row],[LPN Hours (excl. Admin)]],Nurse[[#This Row],[LPN Admin Hours]],Nurse[[#This Row],[CNA Hours]],Nurse[[#This Row],[NA TR Hours]],Nurse[[#This Row],[Med Aide/Tech Hours]])</f>
        <v>406.97945652173911</v>
      </c>
      <c r="K174" s="4">
        <f>SUM(Nurse[[#This Row],[RN Hours (excl. Admin, DON)]],Nurse[[#This Row],[LPN Hours (excl. Admin)]],Nurse[[#This Row],[CNA Hours]],Nurse[[#This Row],[NA TR Hours]],Nurse[[#This Row],[Med Aide/Tech Hours]])</f>
        <v>376.9763043478261</v>
      </c>
      <c r="L174" s="4">
        <f>SUM(Nurse[[#This Row],[RN Hours (excl. Admin, DON)]],Nurse[[#This Row],[RN Admin Hours]],Nurse[[#This Row],[RN DON Hours]])</f>
        <v>59.65891304347825</v>
      </c>
      <c r="M174" s="4">
        <v>35.808043478260878</v>
      </c>
      <c r="N174" s="4">
        <v>12.831304347826082</v>
      </c>
      <c r="O174" s="4">
        <v>11.019565217391291</v>
      </c>
      <c r="P174" s="4">
        <f>SUM(Nurse[[#This Row],[LPN Hours (excl. Admin)]],Nurse[[#This Row],[LPN Admin Hours]])</f>
        <v>141.09717391304349</v>
      </c>
      <c r="Q174" s="4">
        <v>134.94489130434783</v>
      </c>
      <c r="R174" s="4">
        <v>6.1522826086956517</v>
      </c>
      <c r="S174" s="4">
        <f>SUM(Nurse[[#This Row],[CNA Hours]],Nurse[[#This Row],[NA TR Hours]],Nurse[[#This Row],[Med Aide/Tech Hours]])</f>
        <v>206.22336956521741</v>
      </c>
      <c r="T174" s="4">
        <v>171.66521739130437</v>
      </c>
      <c r="U174" s="4">
        <v>34.215760869565216</v>
      </c>
      <c r="V174" s="4">
        <v>0.34239130434782611</v>
      </c>
      <c r="W1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163.93728260869563</v>
      </c>
      <c r="X174" s="4">
        <v>24.223804347826093</v>
      </c>
      <c r="Y174" s="4">
        <v>1.5472826086956533</v>
      </c>
      <c r="Z174" s="4">
        <v>0</v>
      </c>
      <c r="AA174" s="4">
        <v>60.978260869565204</v>
      </c>
      <c r="AB174" s="4">
        <v>0</v>
      </c>
      <c r="AC174" s="4">
        <v>77.187934782608679</v>
      </c>
      <c r="AD174" s="4">
        <v>0</v>
      </c>
      <c r="AE174" s="4">
        <v>0</v>
      </c>
      <c r="AF174" s="1">
        <v>365033</v>
      </c>
      <c r="AG174" s="1">
        <v>5</v>
      </c>
      <c r="AH174"/>
    </row>
    <row r="175" spans="1:34" x14ac:dyDescent="0.25">
      <c r="A175" t="s">
        <v>964</v>
      </c>
      <c r="B175" t="s">
        <v>146</v>
      </c>
      <c r="C175" t="s">
        <v>1256</v>
      </c>
      <c r="D175" t="s">
        <v>1020</v>
      </c>
      <c r="E175" s="4">
        <v>59.91549295774648</v>
      </c>
      <c r="F175" s="4">
        <f>Nurse[[#This Row],[Total Nurse Staff Hours]]/Nurse[[#This Row],[MDS Census]]</f>
        <v>3.1533638928067704</v>
      </c>
      <c r="G175" s="4">
        <f>Nurse[[#This Row],[Total Direct Care Staff Hours]]/Nurse[[#This Row],[MDS Census]]</f>
        <v>2.8859214856605551</v>
      </c>
      <c r="H175" s="4">
        <f>Nurse[[#This Row],[Total RN Hours (w/ Admin, DON)]]/Nurse[[#This Row],[MDS Census]]</f>
        <v>0.53191114245416082</v>
      </c>
      <c r="I175" s="4">
        <f>Nurse[[#This Row],[RN Hours (excl. Admin, DON)]]/Nurse[[#This Row],[MDS Census]]</f>
        <v>0.31576163610719321</v>
      </c>
      <c r="J175" s="4">
        <f>SUM(Nurse[[#This Row],[RN Hours (excl. Admin, DON)]],Nurse[[#This Row],[RN Admin Hours]],Nurse[[#This Row],[RN DON Hours]],Nurse[[#This Row],[LPN Hours (excl. Admin)]],Nurse[[#This Row],[LPN Admin Hours]],Nurse[[#This Row],[CNA Hours]],Nurse[[#This Row],[NA TR Hours]],Nurse[[#This Row],[Med Aide/Tech Hours]])</f>
        <v>188.93535211267607</v>
      </c>
      <c r="K175" s="4">
        <f>SUM(Nurse[[#This Row],[RN Hours (excl. Admin, DON)]],Nurse[[#This Row],[LPN Hours (excl. Admin)]],Nurse[[#This Row],[CNA Hours]],Nurse[[#This Row],[NA TR Hours]],Nurse[[#This Row],[Med Aide/Tech Hours]])</f>
        <v>172.91140845070424</v>
      </c>
      <c r="L175" s="4">
        <f>SUM(Nurse[[#This Row],[RN Hours (excl. Admin, DON)]],Nurse[[#This Row],[RN Admin Hours]],Nurse[[#This Row],[RN DON Hours]])</f>
        <v>31.869718309859156</v>
      </c>
      <c r="M175" s="4">
        <v>18.91901408450704</v>
      </c>
      <c r="N175" s="4">
        <v>8.5563380281690158</v>
      </c>
      <c r="O175" s="4">
        <v>4.394366197183099</v>
      </c>
      <c r="P175" s="4">
        <f>SUM(Nurse[[#This Row],[LPN Hours (excl. Admin)]],Nurse[[#This Row],[LPN Admin Hours]])</f>
        <v>52.222394366197193</v>
      </c>
      <c r="Q175" s="4">
        <v>49.149154929577477</v>
      </c>
      <c r="R175" s="4">
        <v>3.0732394366197182</v>
      </c>
      <c r="S175" s="4">
        <f>SUM(Nurse[[#This Row],[CNA Hours]],Nurse[[#This Row],[NA TR Hours]],Nurse[[#This Row],[Med Aide/Tech Hours]])</f>
        <v>104.84323943661971</v>
      </c>
      <c r="T175" s="4">
        <v>104.84323943661971</v>
      </c>
      <c r="U175" s="4">
        <v>0</v>
      </c>
      <c r="V175" s="4">
        <v>0</v>
      </c>
      <c r="W1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13.683943661971833</v>
      </c>
      <c r="X175" s="4">
        <v>0.72887323943661975</v>
      </c>
      <c r="Y175" s="4">
        <v>1.795774647887324</v>
      </c>
      <c r="Z175" s="4">
        <v>0</v>
      </c>
      <c r="AA175" s="4">
        <v>8.6442253521126773</v>
      </c>
      <c r="AB175" s="4">
        <v>0</v>
      </c>
      <c r="AC175" s="4">
        <v>2.5150704225352114</v>
      </c>
      <c r="AD175" s="4">
        <v>0</v>
      </c>
      <c r="AE175" s="4">
        <v>0</v>
      </c>
      <c r="AF175" s="1">
        <v>365377</v>
      </c>
      <c r="AG175" s="1">
        <v>5</v>
      </c>
      <c r="AH175"/>
    </row>
    <row r="176" spans="1:34" x14ac:dyDescent="0.25">
      <c r="A176" t="s">
        <v>964</v>
      </c>
      <c r="B176" t="s">
        <v>884</v>
      </c>
      <c r="C176" t="s">
        <v>1405</v>
      </c>
      <c r="D176" t="s">
        <v>1039</v>
      </c>
      <c r="E176" s="4">
        <v>19.815217391304348</v>
      </c>
      <c r="F176" s="4">
        <f>Nurse[[#This Row],[Total Nurse Staff Hours]]/Nurse[[#This Row],[MDS Census]]</f>
        <v>4.8710916072408121</v>
      </c>
      <c r="G176" s="4">
        <f>Nurse[[#This Row],[Total Direct Care Staff Hours]]/Nurse[[#This Row],[MDS Census]]</f>
        <v>4.5858475041140974</v>
      </c>
      <c r="H176" s="4">
        <f>Nurse[[#This Row],[Total RN Hours (w/ Admin, DON)]]/Nurse[[#This Row],[MDS Census]]</f>
        <v>0.97298409215578707</v>
      </c>
      <c r="I176" s="4">
        <f>Nurse[[#This Row],[RN Hours (excl. Admin, DON)]]/Nurse[[#This Row],[MDS Census]]</f>
        <v>0.68773998902907296</v>
      </c>
      <c r="J176" s="4">
        <f>SUM(Nurse[[#This Row],[RN Hours (excl. Admin, DON)]],Nurse[[#This Row],[RN Admin Hours]],Nurse[[#This Row],[RN DON Hours]],Nurse[[#This Row],[LPN Hours (excl. Admin)]],Nurse[[#This Row],[LPN Admin Hours]],Nurse[[#This Row],[CNA Hours]],Nurse[[#This Row],[NA TR Hours]],Nurse[[#This Row],[Med Aide/Tech Hours]])</f>
        <v>96.521739130434781</v>
      </c>
      <c r="K176" s="4">
        <f>SUM(Nurse[[#This Row],[RN Hours (excl. Admin, DON)]],Nurse[[#This Row],[LPN Hours (excl. Admin)]],Nurse[[#This Row],[CNA Hours]],Nurse[[#This Row],[NA TR Hours]],Nurse[[#This Row],[Med Aide/Tech Hours]])</f>
        <v>90.869565217391298</v>
      </c>
      <c r="L176" s="4">
        <f>SUM(Nurse[[#This Row],[RN Hours (excl. Admin, DON)]],Nurse[[#This Row],[RN Admin Hours]],Nurse[[#This Row],[RN DON Hours]])</f>
        <v>19.279891304347824</v>
      </c>
      <c r="M176" s="4">
        <v>13.627717391304348</v>
      </c>
      <c r="N176" s="4">
        <v>5.5</v>
      </c>
      <c r="O176" s="4">
        <v>0.15217391304347827</v>
      </c>
      <c r="P176" s="4">
        <f>SUM(Nurse[[#This Row],[LPN Hours (excl. Admin)]],Nurse[[#This Row],[LPN Admin Hours]])</f>
        <v>32.709239130434781</v>
      </c>
      <c r="Q176" s="4">
        <v>32.709239130434781</v>
      </c>
      <c r="R176" s="4">
        <v>0</v>
      </c>
      <c r="S176" s="4">
        <f>SUM(Nurse[[#This Row],[CNA Hours]],Nurse[[#This Row],[NA TR Hours]],Nurse[[#This Row],[Med Aide/Tech Hours]])</f>
        <v>44.532608695652172</v>
      </c>
      <c r="T176" s="4">
        <v>44.532608695652172</v>
      </c>
      <c r="U176" s="4">
        <v>0</v>
      </c>
      <c r="V176" s="4">
        <v>0</v>
      </c>
      <c r="W1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6" s="4">
        <v>0</v>
      </c>
      <c r="Y176" s="4">
        <v>0</v>
      </c>
      <c r="Z176" s="4">
        <v>0</v>
      </c>
      <c r="AA176" s="4">
        <v>0</v>
      </c>
      <c r="AB176" s="4">
        <v>0</v>
      </c>
      <c r="AC176" s="4">
        <v>0</v>
      </c>
      <c r="AD176" s="4">
        <v>0</v>
      </c>
      <c r="AE176" s="4">
        <v>0</v>
      </c>
      <c r="AF176" s="1">
        <v>366442</v>
      </c>
      <c r="AG176" s="1">
        <v>5</v>
      </c>
      <c r="AH176"/>
    </row>
    <row r="177" spans="1:34" x14ac:dyDescent="0.25">
      <c r="A177" t="s">
        <v>964</v>
      </c>
      <c r="B177" t="s">
        <v>764</v>
      </c>
      <c r="C177" t="s">
        <v>1285</v>
      </c>
      <c r="D177" t="s">
        <v>1013</v>
      </c>
      <c r="E177" s="4">
        <v>43.130434782608695</v>
      </c>
      <c r="F177" s="4">
        <f>Nurse[[#This Row],[Total Nurse Staff Hours]]/Nurse[[#This Row],[MDS Census]]</f>
        <v>2.8755468749999999</v>
      </c>
      <c r="G177" s="4">
        <f>Nurse[[#This Row],[Total Direct Care Staff Hours]]/Nurse[[#This Row],[MDS Census]]</f>
        <v>2.6655418346774193</v>
      </c>
      <c r="H177" s="4">
        <f>Nurse[[#This Row],[Total RN Hours (w/ Admin, DON)]]/Nurse[[#This Row],[MDS Census]]</f>
        <v>0.51827116935483875</v>
      </c>
      <c r="I177" s="4">
        <f>Nurse[[#This Row],[RN Hours (excl. Admin, DON)]]/Nurse[[#This Row],[MDS Census]]</f>
        <v>0.377898185483871</v>
      </c>
      <c r="J177" s="4">
        <f>SUM(Nurse[[#This Row],[RN Hours (excl. Admin, DON)]],Nurse[[#This Row],[RN Admin Hours]],Nurse[[#This Row],[RN DON Hours]],Nurse[[#This Row],[LPN Hours (excl. Admin)]],Nurse[[#This Row],[LPN Admin Hours]],Nurse[[#This Row],[CNA Hours]],Nurse[[#This Row],[NA TR Hours]],Nurse[[#This Row],[Med Aide/Tech Hours]])</f>
        <v>124.02358695652174</v>
      </c>
      <c r="K177" s="4">
        <f>SUM(Nurse[[#This Row],[RN Hours (excl. Admin, DON)]],Nurse[[#This Row],[LPN Hours (excl. Admin)]],Nurse[[#This Row],[CNA Hours]],Nurse[[#This Row],[NA TR Hours]],Nurse[[#This Row],[Med Aide/Tech Hours]])</f>
        <v>114.96597826086956</v>
      </c>
      <c r="L177" s="4">
        <f>SUM(Nurse[[#This Row],[RN Hours (excl. Admin, DON)]],Nurse[[#This Row],[RN Admin Hours]],Nurse[[#This Row],[RN DON Hours]])</f>
        <v>22.353260869565219</v>
      </c>
      <c r="M177" s="4">
        <v>16.298913043478262</v>
      </c>
      <c r="N177" s="4">
        <v>0.39130434782608697</v>
      </c>
      <c r="O177" s="4">
        <v>5.6630434782608692</v>
      </c>
      <c r="P177" s="4">
        <f>SUM(Nurse[[#This Row],[LPN Hours (excl. Admin)]],Nurse[[#This Row],[LPN Admin Hours]])</f>
        <v>23.940760869565217</v>
      </c>
      <c r="Q177" s="4">
        <v>20.9375</v>
      </c>
      <c r="R177" s="4">
        <v>3.0032608695652177</v>
      </c>
      <c r="S177" s="4">
        <f>SUM(Nurse[[#This Row],[CNA Hours]],Nurse[[#This Row],[NA TR Hours]],Nurse[[#This Row],[Med Aide/Tech Hours]])</f>
        <v>77.729565217391297</v>
      </c>
      <c r="T177" s="4">
        <v>74.664347826086953</v>
      </c>
      <c r="U177" s="4">
        <v>3.0652173913043477</v>
      </c>
      <c r="V177" s="4">
        <v>0</v>
      </c>
      <c r="W1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8.2866304347826105</v>
      </c>
      <c r="X177" s="4">
        <v>0.1358695652173913</v>
      </c>
      <c r="Y177" s="4">
        <v>0</v>
      </c>
      <c r="Z177" s="4">
        <v>0</v>
      </c>
      <c r="AA177" s="4">
        <v>0.42391304347826086</v>
      </c>
      <c r="AB177" s="4">
        <v>0</v>
      </c>
      <c r="AC177" s="4">
        <v>7.7268478260869582</v>
      </c>
      <c r="AD177" s="4">
        <v>0</v>
      </c>
      <c r="AE177" s="4">
        <v>0</v>
      </c>
      <c r="AF177" s="1">
        <v>366299</v>
      </c>
      <c r="AG177" s="1">
        <v>5</v>
      </c>
      <c r="AH177"/>
    </row>
    <row r="178" spans="1:34" x14ac:dyDescent="0.25">
      <c r="A178" t="s">
        <v>964</v>
      </c>
      <c r="B178" t="s">
        <v>240</v>
      </c>
      <c r="C178" t="s">
        <v>1285</v>
      </c>
      <c r="D178" t="s">
        <v>1013</v>
      </c>
      <c r="E178" s="4">
        <v>31.684782608695652</v>
      </c>
      <c r="F178" s="4">
        <f>Nurse[[#This Row],[Total Nurse Staff Hours]]/Nurse[[#This Row],[MDS Census]]</f>
        <v>3.5035471698113207</v>
      </c>
      <c r="G178" s="4">
        <f>Nurse[[#This Row],[Total Direct Care Staff Hours]]/Nurse[[#This Row],[MDS Census]]</f>
        <v>3.1477152658662093</v>
      </c>
      <c r="H178" s="4">
        <f>Nurse[[#This Row],[Total RN Hours (w/ Admin, DON)]]/Nurse[[#This Row],[MDS Census]]</f>
        <v>0.87873070325900504</v>
      </c>
      <c r="I178" s="4">
        <f>Nurse[[#This Row],[RN Hours (excl. Admin, DON)]]/Nurse[[#This Row],[MDS Census]]</f>
        <v>0.71543739279588336</v>
      </c>
      <c r="J178" s="4">
        <f>SUM(Nurse[[#This Row],[RN Hours (excl. Admin, DON)]],Nurse[[#This Row],[RN Admin Hours]],Nurse[[#This Row],[RN DON Hours]],Nurse[[#This Row],[LPN Hours (excl. Admin)]],Nurse[[#This Row],[LPN Admin Hours]],Nurse[[#This Row],[CNA Hours]],Nurse[[#This Row],[NA TR Hours]],Nurse[[#This Row],[Med Aide/Tech Hours]])</f>
        <v>111.00913043478261</v>
      </c>
      <c r="K178" s="4">
        <f>SUM(Nurse[[#This Row],[RN Hours (excl. Admin, DON)]],Nurse[[#This Row],[LPN Hours (excl. Admin)]],Nurse[[#This Row],[CNA Hours]],Nurse[[#This Row],[NA TR Hours]],Nurse[[#This Row],[Med Aide/Tech Hours]])</f>
        <v>99.73467391304348</v>
      </c>
      <c r="L178" s="4">
        <f>SUM(Nurse[[#This Row],[RN Hours (excl. Admin, DON)]],Nurse[[#This Row],[RN Admin Hours]],Nurse[[#This Row],[RN DON Hours]])</f>
        <v>27.842391304347824</v>
      </c>
      <c r="M178" s="4">
        <v>22.668478260869566</v>
      </c>
      <c r="N178" s="4">
        <v>1.5217391304347827</v>
      </c>
      <c r="O178" s="4">
        <v>3.652173913043478</v>
      </c>
      <c r="P178" s="4">
        <f>SUM(Nurse[[#This Row],[LPN Hours (excl. Admin)]],Nurse[[#This Row],[LPN Admin Hours]])</f>
        <v>32.630434782608695</v>
      </c>
      <c r="Q178" s="4">
        <v>26.529891304347824</v>
      </c>
      <c r="R178" s="4">
        <v>6.1005434782608692</v>
      </c>
      <c r="S178" s="4">
        <f>SUM(Nurse[[#This Row],[CNA Hours]],Nurse[[#This Row],[NA TR Hours]],Nurse[[#This Row],[Med Aide/Tech Hours]])</f>
        <v>50.536304347826089</v>
      </c>
      <c r="T178" s="4">
        <v>46.935760869565222</v>
      </c>
      <c r="U178" s="4">
        <v>3.6005434782608696</v>
      </c>
      <c r="V178" s="4">
        <v>0</v>
      </c>
      <c r="W1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13.533586956521738</v>
      </c>
      <c r="X178" s="4">
        <v>6.5217391304347823</v>
      </c>
      <c r="Y178" s="4">
        <v>0</v>
      </c>
      <c r="Z178" s="4">
        <v>0</v>
      </c>
      <c r="AA178" s="4">
        <v>0</v>
      </c>
      <c r="AB178" s="4">
        <v>0</v>
      </c>
      <c r="AC178" s="4">
        <v>7.0118478260869557</v>
      </c>
      <c r="AD178" s="4">
        <v>0</v>
      </c>
      <c r="AE178" s="4">
        <v>0</v>
      </c>
      <c r="AF178" s="1">
        <v>365525</v>
      </c>
      <c r="AG178" s="1">
        <v>5</v>
      </c>
      <c r="AH178"/>
    </row>
    <row r="179" spans="1:34" x14ac:dyDescent="0.25">
      <c r="A179" t="s">
        <v>964</v>
      </c>
      <c r="B179" t="s">
        <v>404</v>
      </c>
      <c r="C179" t="s">
        <v>1131</v>
      </c>
      <c r="D179" t="s">
        <v>982</v>
      </c>
      <c r="E179" s="4">
        <v>82.445652173913047</v>
      </c>
      <c r="F179" s="4">
        <f>Nurse[[#This Row],[Total Nurse Staff Hours]]/Nurse[[#This Row],[MDS Census]]</f>
        <v>3.1294146341463405</v>
      </c>
      <c r="G179" s="4">
        <f>Nurse[[#This Row],[Total Direct Care Staff Hours]]/Nurse[[#This Row],[MDS Census]]</f>
        <v>2.7512577455504279</v>
      </c>
      <c r="H179" s="4">
        <f>Nurse[[#This Row],[Total RN Hours (w/ Admin, DON)]]/Nurse[[#This Row],[MDS Census]]</f>
        <v>0.58458404746209625</v>
      </c>
      <c r="I179" s="4">
        <f>Nurse[[#This Row],[RN Hours (excl. Admin, DON)]]/Nurse[[#This Row],[MDS Census]]</f>
        <v>0.34908371786420561</v>
      </c>
      <c r="J179" s="4">
        <f>SUM(Nurse[[#This Row],[RN Hours (excl. Admin, DON)]],Nurse[[#This Row],[RN Admin Hours]],Nurse[[#This Row],[RN DON Hours]],Nurse[[#This Row],[LPN Hours (excl. Admin)]],Nurse[[#This Row],[LPN Admin Hours]],Nurse[[#This Row],[CNA Hours]],Nurse[[#This Row],[NA TR Hours]],Nurse[[#This Row],[Med Aide/Tech Hours]])</f>
        <v>258.00663043478255</v>
      </c>
      <c r="K179" s="4">
        <f>SUM(Nurse[[#This Row],[RN Hours (excl. Admin, DON)]],Nurse[[#This Row],[LPN Hours (excl. Admin)]],Nurse[[#This Row],[CNA Hours]],Nurse[[#This Row],[NA TR Hours]],Nurse[[#This Row],[Med Aide/Tech Hours]])</f>
        <v>226.82923913043476</v>
      </c>
      <c r="L179" s="4">
        <f>SUM(Nurse[[#This Row],[RN Hours (excl. Admin, DON)]],Nurse[[#This Row],[RN Admin Hours]],Nurse[[#This Row],[RN DON Hours]])</f>
        <v>48.196413043478259</v>
      </c>
      <c r="M179" s="4">
        <v>28.780434782608694</v>
      </c>
      <c r="N179" s="4">
        <v>14.285543478260871</v>
      </c>
      <c r="O179" s="4">
        <v>5.1304347826086953</v>
      </c>
      <c r="P179" s="4">
        <f>SUM(Nurse[[#This Row],[LPN Hours (excl. Admin)]],Nurse[[#This Row],[LPN Admin Hours]])</f>
        <v>86.474999999999994</v>
      </c>
      <c r="Q179" s="4">
        <v>74.713586956521738</v>
      </c>
      <c r="R179" s="4">
        <v>11.761413043478258</v>
      </c>
      <c r="S179" s="4">
        <f>SUM(Nurse[[#This Row],[CNA Hours]],Nurse[[#This Row],[NA TR Hours]],Nurse[[#This Row],[Med Aide/Tech Hours]])</f>
        <v>123.33521739130433</v>
      </c>
      <c r="T179" s="4">
        <v>123.33521739130433</v>
      </c>
      <c r="U179" s="4">
        <v>0</v>
      </c>
      <c r="V179" s="4">
        <v>0</v>
      </c>
      <c r="W1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216.28021739130438</v>
      </c>
      <c r="X179" s="4">
        <v>24.795652173913041</v>
      </c>
      <c r="Y179" s="4">
        <v>11.057065217391305</v>
      </c>
      <c r="Z179" s="4">
        <v>5.1304347826086953</v>
      </c>
      <c r="AA179" s="4">
        <v>67.440978260869556</v>
      </c>
      <c r="AB179" s="4">
        <v>11.761413043478258</v>
      </c>
      <c r="AC179" s="4">
        <v>96.094673913043522</v>
      </c>
      <c r="AD179" s="4">
        <v>0</v>
      </c>
      <c r="AE179" s="4">
        <v>0</v>
      </c>
      <c r="AF179" s="1">
        <v>365764</v>
      </c>
      <c r="AG179" s="1">
        <v>5</v>
      </c>
      <c r="AH179"/>
    </row>
    <row r="180" spans="1:34" x14ac:dyDescent="0.25">
      <c r="A180" t="s">
        <v>964</v>
      </c>
      <c r="B180" t="s">
        <v>380</v>
      </c>
      <c r="C180" t="s">
        <v>1213</v>
      </c>
      <c r="D180" t="s">
        <v>1008</v>
      </c>
      <c r="E180" s="4">
        <v>74.836956521739125</v>
      </c>
      <c r="F180" s="4">
        <f>Nurse[[#This Row],[Total Nurse Staff Hours]]/Nurse[[#This Row],[MDS Census]]</f>
        <v>4.3991953522149592</v>
      </c>
      <c r="G180" s="4">
        <f>Nurse[[#This Row],[Total Direct Care Staff Hours]]/Nurse[[#This Row],[MDS Census]]</f>
        <v>4.1963485838779953</v>
      </c>
      <c r="H180" s="4">
        <f>Nurse[[#This Row],[Total RN Hours (w/ Admin, DON)]]/Nurse[[#This Row],[MDS Census]]</f>
        <v>0.26803921568627448</v>
      </c>
      <c r="I180" s="4">
        <f>Nurse[[#This Row],[RN Hours (excl. Admin, DON)]]/Nurse[[#This Row],[MDS Census]]</f>
        <v>0.15644153957879448</v>
      </c>
      <c r="J180" s="4">
        <f>SUM(Nurse[[#This Row],[RN Hours (excl. Admin, DON)]],Nurse[[#This Row],[RN Admin Hours]],Nurse[[#This Row],[RN DON Hours]],Nurse[[#This Row],[LPN Hours (excl. Admin)]],Nurse[[#This Row],[LPN Admin Hours]],Nurse[[#This Row],[CNA Hours]],Nurse[[#This Row],[NA TR Hours]],Nurse[[#This Row],[Med Aide/Tech Hours]])</f>
        <v>329.22239130434775</v>
      </c>
      <c r="K180" s="4">
        <f>SUM(Nurse[[#This Row],[RN Hours (excl. Admin, DON)]],Nurse[[#This Row],[LPN Hours (excl. Admin)]],Nurse[[#This Row],[CNA Hours]],Nurse[[#This Row],[NA TR Hours]],Nurse[[#This Row],[Med Aide/Tech Hours]])</f>
        <v>314.04195652173905</v>
      </c>
      <c r="L180" s="4">
        <f>SUM(Nurse[[#This Row],[RN Hours (excl. Admin, DON)]],Nurse[[#This Row],[RN Admin Hours]],Nurse[[#This Row],[RN DON Hours]])</f>
        <v>20.059239130434779</v>
      </c>
      <c r="M180" s="4">
        <v>11.707608695652173</v>
      </c>
      <c r="N180" s="4">
        <v>1.8478260869565217</v>
      </c>
      <c r="O180" s="4">
        <v>6.5038043478260859</v>
      </c>
      <c r="P180" s="4">
        <f>SUM(Nurse[[#This Row],[LPN Hours (excl. Admin)]],Nurse[[#This Row],[LPN Admin Hours]])</f>
        <v>96.606195652173909</v>
      </c>
      <c r="Q180" s="4">
        <v>89.777391304347816</v>
      </c>
      <c r="R180" s="4">
        <v>6.8288043478260869</v>
      </c>
      <c r="S180" s="4">
        <f>SUM(Nurse[[#This Row],[CNA Hours]],Nurse[[#This Row],[NA TR Hours]],Nurse[[#This Row],[Med Aide/Tech Hours]])</f>
        <v>212.5569565217391</v>
      </c>
      <c r="T180" s="4">
        <v>210.15749999999997</v>
      </c>
      <c r="U180" s="4">
        <v>2.1304347826086958</v>
      </c>
      <c r="V180" s="4">
        <v>0.26902173913043476</v>
      </c>
      <c r="W1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167.77565217391302</v>
      </c>
      <c r="X180" s="4">
        <v>2.5744565217391302</v>
      </c>
      <c r="Y180" s="4">
        <v>0</v>
      </c>
      <c r="Z180" s="4">
        <v>0</v>
      </c>
      <c r="AA180" s="4">
        <v>43.380652173913042</v>
      </c>
      <c r="AB180" s="4">
        <v>0</v>
      </c>
      <c r="AC180" s="4">
        <v>121.82054347826084</v>
      </c>
      <c r="AD180" s="4">
        <v>0</v>
      </c>
      <c r="AE180" s="4">
        <v>0</v>
      </c>
      <c r="AF180" s="1">
        <v>365734</v>
      </c>
      <c r="AG180" s="1">
        <v>5</v>
      </c>
      <c r="AH180"/>
    </row>
    <row r="181" spans="1:34" x14ac:dyDescent="0.25">
      <c r="A181" t="s">
        <v>964</v>
      </c>
      <c r="B181" t="s">
        <v>222</v>
      </c>
      <c r="C181" t="s">
        <v>1280</v>
      </c>
      <c r="D181" t="s">
        <v>1017</v>
      </c>
      <c r="E181" s="4">
        <v>66.217391304347828</v>
      </c>
      <c r="F181" s="4">
        <f>Nurse[[#This Row],[Total Nurse Staff Hours]]/Nurse[[#This Row],[MDS Census]]</f>
        <v>3.5444763624425466</v>
      </c>
      <c r="G181" s="4">
        <f>Nurse[[#This Row],[Total Direct Care Staff Hours]]/Nurse[[#This Row],[MDS Census]]</f>
        <v>3.2256976362442544</v>
      </c>
      <c r="H181" s="4">
        <f>Nurse[[#This Row],[Total RN Hours (w/ Admin, DON)]]/Nurse[[#This Row],[MDS Census]]</f>
        <v>0.69171536441234405</v>
      </c>
      <c r="I181" s="4">
        <f>Nurse[[#This Row],[RN Hours (excl. Admin, DON)]]/Nurse[[#This Row],[MDS Census]]</f>
        <v>0.47561227839789888</v>
      </c>
      <c r="J181" s="4">
        <f>SUM(Nurse[[#This Row],[RN Hours (excl. Admin, DON)]],Nurse[[#This Row],[RN Admin Hours]],Nurse[[#This Row],[RN DON Hours]],Nurse[[#This Row],[LPN Hours (excl. Admin)]],Nurse[[#This Row],[LPN Admin Hours]],Nurse[[#This Row],[CNA Hours]],Nurse[[#This Row],[NA TR Hours]],Nurse[[#This Row],[Med Aide/Tech Hours]])</f>
        <v>234.7059782608695</v>
      </c>
      <c r="K181" s="4">
        <f>SUM(Nurse[[#This Row],[RN Hours (excl. Admin, DON)]],Nurse[[#This Row],[LPN Hours (excl. Admin)]],Nurse[[#This Row],[CNA Hours]],Nurse[[#This Row],[NA TR Hours]],Nurse[[#This Row],[Med Aide/Tech Hours]])</f>
        <v>213.59728260869562</v>
      </c>
      <c r="L181" s="4">
        <f>SUM(Nurse[[#This Row],[RN Hours (excl. Admin, DON)]],Nurse[[#This Row],[RN Admin Hours]],Nurse[[#This Row],[RN DON Hours]])</f>
        <v>45.803586956521741</v>
      </c>
      <c r="M181" s="4">
        <v>31.493804347826089</v>
      </c>
      <c r="N181" s="4">
        <v>6.8260869565217392</v>
      </c>
      <c r="O181" s="4">
        <v>7.4836956521739131</v>
      </c>
      <c r="P181" s="4">
        <f>SUM(Nurse[[#This Row],[LPN Hours (excl. Admin)]],Nurse[[#This Row],[LPN Admin Hours]])</f>
        <v>60.92184782608696</v>
      </c>
      <c r="Q181" s="4">
        <v>54.122934782608702</v>
      </c>
      <c r="R181" s="4">
        <v>6.7989130434782608</v>
      </c>
      <c r="S181" s="4">
        <f>SUM(Nurse[[#This Row],[CNA Hours]],Nurse[[#This Row],[NA TR Hours]],Nurse[[#This Row],[Med Aide/Tech Hours]])</f>
        <v>127.9805434782608</v>
      </c>
      <c r="T181" s="4">
        <v>127.89760869565211</v>
      </c>
      <c r="U181" s="4">
        <v>8.2934782608695648E-2</v>
      </c>
      <c r="V181" s="4">
        <v>0</v>
      </c>
      <c r="W1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8.2017391304347811</v>
      </c>
      <c r="X181" s="4">
        <v>0</v>
      </c>
      <c r="Y181" s="4">
        <v>0</v>
      </c>
      <c r="Z181" s="4">
        <v>0</v>
      </c>
      <c r="AA181" s="4">
        <v>2.6179347826086956</v>
      </c>
      <c r="AB181" s="4">
        <v>0</v>
      </c>
      <c r="AC181" s="4">
        <v>5.5838043478260859</v>
      </c>
      <c r="AD181" s="4">
        <v>0</v>
      </c>
      <c r="AE181" s="4">
        <v>0</v>
      </c>
      <c r="AF181" s="1">
        <v>365494</v>
      </c>
      <c r="AG181" s="1">
        <v>5</v>
      </c>
      <c r="AH181"/>
    </row>
    <row r="182" spans="1:34" x14ac:dyDescent="0.25">
      <c r="A182" t="s">
        <v>964</v>
      </c>
      <c r="B182" t="s">
        <v>362</v>
      </c>
      <c r="C182" t="s">
        <v>1324</v>
      </c>
      <c r="D182" t="s">
        <v>1063</v>
      </c>
      <c r="E182" s="4">
        <v>72.880434782608702</v>
      </c>
      <c r="F182" s="4">
        <f>Nurse[[#This Row],[Total Nurse Staff Hours]]/Nurse[[#This Row],[MDS Census]]</f>
        <v>3.1456838180462339</v>
      </c>
      <c r="G182" s="4">
        <f>Nurse[[#This Row],[Total Direct Care Staff Hours]]/Nurse[[#This Row],[MDS Census]]</f>
        <v>2.9307889634601048</v>
      </c>
      <c r="H182" s="4">
        <f>Nurse[[#This Row],[Total RN Hours (w/ Admin, DON)]]/Nurse[[#This Row],[MDS Census]]</f>
        <v>0.44456375838926171</v>
      </c>
      <c r="I182" s="4">
        <f>Nurse[[#This Row],[RN Hours (excl. Admin, DON)]]/Nurse[[#This Row],[MDS Census]]</f>
        <v>0.36846383296047724</v>
      </c>
      <c r="J182" s="4">
        <f>SUM(Nurse[[#This Row],[RN Hours (excl. Admin, DON)]],Nurse[[#This Row],[RN Admin Hours]],Nurse[[#This Row],[RN DON Hours]],Nurse[[#This Row],[LPN Hours (excl. Admin)]],Nurse[[#This Row],[LPN Admin Hours]],Nurse[[#This Row],[CNA Hours]],Nurse[[#This Row],[NA TR Hours]],Nurse[[#This Row],[Med Aide/Tech Hours]])</f>
        <v>229.2588043478261</v>
      </c>
      <c r="K182" s="4">
        <f>SUM(Nurse[[#This Row],[RN Hours (excl. Admin, DON)]],Nurse[[#This Row],[LPN Hours (excl. Admin)]],Nurse[[#This Row],[CNA Hours]],Nurse[[#This Row],[NA TR Hours]],Nurse[[#This Row],[Med Aide/Tech Hours]])</f>
        <v>213.59717391304352</v>
      </c>
      <c r="L182" s="4">
        <f>SUM(Nurse[[#This Row],[RN Hours (excl. Admin, DON)]],Nurse[[#This Row],[RN Admin Hours]],Nurse[[#This Row],[RN DON Hours]])</f>
        <v>32.4</v>
      </c>
      <c r="M182" s="4">
        <v>26.853804347826088</v>
      </c>
      <c r="N182" s="4">
        <v>0.9375</v>
      </c>
      <c r="O182" s="4">
        <v>4.6086956521739131</v>
      </c>
      <c r="P182" s="4">
        <f>SUM(Nurse[[#This Row],[LPN Hours (excl. Admin)]],Nurse[[#This Row],[LPN Admin Hours]])</f>
        <v>77.258260869565234</v>
      </c>
      <c r="Q182" s="4">
        <v>67.142826086956532</v>
      </c>
      <c r="R182" s="4">
        <v>10.115434782608697</v>
      </c>
      <c r="S182" s="4">
        <f>SUM(Nurse[[#This Row],[CNA Hours]],Nurse[[#This Row],[NA TR Hours]],Nurse[[#This Row],[Med Aide/Tech Hours]])</f>
        <v>119.60054347826087</v>
      </c>
      <c r="T182" s="4">
        <v>102.3342391304348</v>
      </c>
      <c r="U182" s="4">
        <v>17.266304347826086</v>
      </c>
      <c r="V182" s="4">
        <v>0</v>
      </c>
      <c r="W1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67.122500000000002</v>
      </c>
      <c r="X182" s="4">
        <v>1.1779347826086954</v>
      </c>
      <c r="Y182" s="4">
        <v>0</v>
      </c>
      <c r="Z182" s="4">
        <v>0</v>
      </c>
      <c r="AA182" s="4">
        <v>16.686195652173904</v>
      </c>
      <c r="AB182" s="4">
        <v>0</v>
      </c>
      <c r="AC182" s="4">
        <v>49.258369565217407</v>
      </c>
      <c r="AD182" s="4">
        <v>0</v>
      </c>
      <c r="AE182" s="4">
        <v>0</v>
      </c>
      <c r="AF182" s="1">
        <v>365711</v>
      </c>
      <c r="AG182" s="1">
        <v>5</v>
      </c>
      <c r="AH182"/>
    </row>
    <row r="183" spans="1:34" x14ac:dyDescent="0.25">
      <c r="A183" t="s">
        <v>964</v>
      </c>
      <c r="B183" t="s">
        <v>723</v>
      </c>
      <c r="C183" t="s">
        <v>1265</v>
      </c>
      <c r="D183" t="s">
        <v>1021</v>
      </c>
      <c r="E183" s="4">
        <v>25.065217391304348</v>
      </c>
      <c r="F183" s="4">
        <f>Nurse[[#This Row],[Total Nurse Staff Hours]]/Nurse[[#This Row],[MDS Census]]</f>
        <v>4.1691240242844749</v>
      </c>
      <c r="G183" s="4">
        <f>Nurse[[#This Row],[Total Direct Care Staff Hours]]/Nurse[[#This Row],[MDS Census]]</f>
        <v>3.9700780572419774</v>
      </c>
      <c r="H183" s="4">
        <f>Nurse[[#This Row],[Total RN Hours (w/ Admin, DON)]]/Nurse[[#This Row],[MDS Census]]</f>
        <v>0.72430615784908925</v>
      </c>
      <c r="I183" s="4">
        <f>Nurse[[#This Row],[RN Hours (excl. Admin, DON)]]/Nurse[[#This Row],[MDS Census]]</f>
        <v>0.52526019080659148</v>
      </c>
      <c r="J183" s="4">
        <f>SUM(Nurse[[#This Row],[RN Hours (excl. Admin, DON)]],Nurse[[#This Row],[RN Admin Hours]],Nurse[[#This Row],[RN DON Hours]],Nurse[[#This Row],[LPN Hours (excl. Admin)]],Nurse[[#This Row],[LPN Admin Hours]],Nurse[[#This Row],[CNA Hours]],Nurse[[#This Row],[NA TR Hours]],Nurse[[#This Row],[Med Aide/Tech Hours]])</f>
        <v>104.5</v>
      </c>
      <c r="K183" s="4">
        <f>SUM(Nurse[[#This Row],[RN Hours (excl. Admin, DON)]],Nurse[[#This Row],[LPN Hours (excl. Admin)]],Nurse[[#This Row],[CNA Hours]],Nurse[[#This Row],[NA TR Hours]],Nurse[[#This Row],[Med Aide/Tech Hours]])</f>
        <v>99.510869565217391</v>
      </c>
      <c r="L183" s="4">
        <f>SUM(Nurse[[#This Row],[RN Hours (excl. Admin, DON)]],Nurse[[#This Row],[RN Admin Hours]],Nurse[[#This Row],[RN DON Hours]])</f>
        <v>18.154891304347824</v>
      </c>
      <c r="M183" s="4">
        <v>13.165760869565217</v>
      </c>
      <c r="N183" s="4">
        <v>0</v>
      </c>
      <c r="O183" s="4">
        <v>4.9891304347826084</v>
      </c>
      <c r="P183" s="4">
        <f>SUM(Nurse[[#This Row],[LPN Hours (excl. Admin)]],Nurse[[#This Row],[LPN Admin Hours]])</f>
        <v>16.146739130434781</v>
      </c>
      <c r="Q183" s="4">
        <v>16.146739130434781</v>
      </c>
      <c r="R183" s="4">
        <v>0</v>
      </c>
      <c r="S183" s="4">
        <f>SUM(Nurse[[#This Row],[CNA Hours]],Nurse[[#This Row],[NA TR Hours]],Nurse[[#This Row],[Med Aide/Tech Hours]])</f>
        <v>70.198369565217391</v>
      </c>
      <c r="T183" s="4">
        <v>64.733695652173907</v>
      </c>
      <c r="U183" s="4">
        <v>5.4646739130434785</v>
      </c>
      <c r="V183" s="4">
        <v>0</v>
      </c>
      <c r="W1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23.222826086956523</v>
      </c>
      <c r="X183" s="4">
        <v>0</v>
      </c>
      <c r="Y183" s="4">
        <v>0</v>
      </c>
      <c r="Z183" s="4">
        <v>0</v>
      </c>
      <c r="AA183" s="4">
        <v>7.8260869565217392</v>
      </c>
      <c r="AB183" s="4">
        <v>0</v>
      </c>
      <c r="AC183" s="4">
        <v>15.396739130434783</v>
      </c>
      <c r="AD183" s="4">
        <v>0</v>
      </c>
      <c r="AE183" s="4">
        <v>0</v>
      </c>
      <c r="AF183" s="1">
        <v>366246</v>
      </c>
      <c r="AG183" s="1">
        <v>5</v>
      </c>
      <c r="AH183"/>
    </row>
    <row r="184" spans="1:34" x14ac:dyDescent="0.25">
      <c r="A184" t="s">
        <v>964</v>
      </c>
      <c r="B184" t="s">
        <v>601</v>
      </c>
      <c r="C184" t="s">
        <v>1371</v>
      </c>
      <c r="D184" t="s">
        <v>991</v>
      </c>
      <c r="E184" s="4">
        <v>108.57608695652173</v>
      </c>
      <c r="F184" s="4">
        <f>Nurse[[#This Row],[Total Nurse Staff Hours]]/Nurse[[#This Row],[MDS Census]]</f>
        <v>3.8036540194213648</v>
      </c>
      <c r="G184" s="4">
        <f>Nurse[[#This Row],[Total Direct Care Staff Hours]]/Nurse[[#This Row],[MDS Census]]</f>
        <v>3.2451236359996005</v>
      </c>
      <c r="H184" s="4">
        <f>Nurse[[#This Row],[Total RN Hours (w/ Admin, DON)]]/Nurse[[#This Row],[MDS Census]]</f>
        <v>0.43189408349184139</v>
      </c>
      <c r="I184" s="4">
        <f>Nurse[[#This Row],[RN Hours (excl. Admin, DON)]]/Nurse[[#This Row],[MDS Census]]</f>
        <v>0.14573831214335772</v>
      </c>
      <c r="J184" s="4">
        <f>SUM(Nurse[[#This Row],[RN Hours (excl. Admin, DON)]],Nurse[[#This Row],[RN Admin Hours]],Nurse[[#This Row],[RN DON Hours]],Nurse[[#This Row],[LPN Hours (excl. Admin)]],Nurse[[#This Row],[LPN Admin Hours]],Nurse[[#This Row],[CNA Hours]],Nurse[[#This Row],[NA TR Hours]],Nurse[[#This Row],[Med Aide/Tech Hours]])</f>
        <v>412.98586956521751</v>
      </c>
      <c r="K184" s="4">
        <f>SUM(Nurse[[#This Row],[RN Hours (excl. Admin, DON)]],Nurse[[#This Row],[LPN Hours (excl. Admin)]],Nurse[[#This Row],[CNA Hours]],Nurse[[#This Row],[NA TR Hours]],Nurse[[#This Row],[Med Aide/Tech Hours]])</f>
        <v>352.34282608695662</v>
      </c>
      <c r="L184" s="4">
        <f>SUM(Nurse[[#This Row],[RN Hours (excl. Admin, DON)]],Nurse[[#This Row],[RN Admin Hours]],Nurse[[#This Row],[RN DON Hours]])</f>
        <v>46.893369565217426</v>
      </c>
      <c r="M184" s="4">
        <v>15.823695652173916</v>
      </c>
      <c r="N184" s="4">
        <v>24.113152173913072</v>
      </c>
      <c r="O184" s="4">
        <v>6.9565217391304346</v>
      </c>
      <c r="P184" s="4">
        <f>SUM(Nurse[[#This Row],[LPN Hours (excl. Admin)]],Nurse[[#This Row],[LPN Admin Hours]])</f>
        <v>147.79630434782609</v>
      </c>
      <c r="Q184" s="4">
        <v>118.2229347826087</v>
      </c>
      <c r="R184" s="4">
        <v>29.573369565217391</v>
      </c>
      <c r="S184" s="4">
        <f>SUM(Nurse[[#This Row],[CNA Hours]],Nurse[[#This Row],[NA TR Hours]],Nurse[[#This Row],[Med Aide/Tech Hours]])</f>
        <v>218.29619565217399</v>
      </c>
      <c r="T184" s="4">
        <v>218.29619565217399</v>
      </c>
      <c r="U184" s="4">
        <v>0</v>
      </c>
      <c r="V184" s="4">
        <v>0</v>
      </c>
      <c r="W1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53.132608695652181</v>
      </c>
      <c r="X184" s="4">
        <v>8.2910869565217382</v>
      </c>
      <c r="Y184" s="4">
        <v>6.175652173913047</v>
      </c>
      <c r="Z184" s="4">
        <v>4.8695652173913047</v>
      </c>
      <c r="AA184" s="4">
        <v>16.445760869565216</v>
      </c>
      <c r="AB184" s="4">
        <v>0</v>
      </c>
      <c r="AC184" s="4">
        <v>17.350543478260871</v>
      </c>
      <c r="AD184" s="4">
        <v>0</v>
      </c>
      <c r="AE184" s="4">
        <v>0</v>
      </c>
      <c r="AF184" s="1">
        <v>366080</v>
      </c>
      <c r="AG184" s="1">
        <v>5</v>
      </c>
      <c r="AH184"/>
    </row>
    <row r="185" spans="1:34" x14ac:dyDescent="0.25">
      <c r="A185" t="s">
        <v>964</v>
      </c>
      <c r="B185" t="s">
        <v>533</v>
      </c>
      <c r="C185" t="s">
        <v>1081</v>
      </c>
      <c r="D185" t="s">
        <v>1064</v>
      </c>
      <c r="E185" s="4">
        <v>32.956521739130437</v>
      </c>
      <c r="F185" s="4">
        <f>Nurse[[#This Row],[Total Nurse Staff Hours]]/Nurse[[#This Row],[MDS Census]]</f>
        <v>4.2511609498680736</v>
      </c>
      <c r="G185" s="4">
        <f>Nurse[[#This Row],[Total Direct Care Staff Hours]]/Nurse[[#This Row],[MDS Census]]</f>
        <v>4.1898153034300787</v>
      </c>
      <c r="H185" s="4">
        <f>Nurse[[#This Row],[Total RN Hours (w/ Admin, DON)]]/Nurse[[#This Row],[MDS Census]]</f>
        <v>0.7280178100263851</v>
      </c>
      <c r="I185" s="4">
        <f>Nurse[[#This Row],[RN Hours (excl. Admin, DON)]]/Nurse[[#This Row],[MDS Census]]</f>
        <v>0.66667216358839043</v>
      </c>
      <c r="J185" s="4">
        <f>SUM(Nurse[[#This Row],[RN Hours (excl. Admin, DON)]],Nurse[[#This Row],[RN Admin Hours]],Nurse[[#This Row],[RN DON Hours]],Nurse[[#This Row],[LPN Hours (excl. Admin)]],Nurse[[#This Row],[LPN Admin Hours]],Nurse[[#This Row],[CNA Hours]],Nurse[[#This Row],[NA TR Hours]],Nurse[[#This Row],[Med Aide/Tech Hours]])</f>
        <v>140.10347826086957</v>
      </c>
      <c r="K185" s="4">
        <f>SUM(Nurse[[#This Row],[RN Hours (excl. Admin, DON)]],Nurse[[#This Row],[LPN Hours (excl. Admin)]],Nurse[[#This Row],[CNA Hours]],Nurse[[#This Row],[NA TR Hours]],Nurse[[#This Row],[Med Aide/Tech Hours]])</f>
        <v>138.08173913043478</v>
      </c>
      <c r="L185" s="4">
        <f>SUM(Nurse[[#This Row],[RN Hours (excl. Admin, DON)]],Nurse[[#This Row],[RN Admin Hours]],Nurse[[#This Row],[RN DON Hours]])</f>
        <v>23.992934782608693</v>
      </c>
      <c r="M185" s="4">
        <v>21.971195652173911</v>
      </c>
      <c r="N185" s="4">
        <v>0.82608695652173914</v>
      </c>
      <c r="O185" s="4">
        <v>1.1956521739130435</v>
      </c>
      <c r="P185" s="4">
        <f>SUM(Nurse[[#This Row],[LPN Hours (excl. Admin)]],Nurse[[#This Row],[LPN Admin Hours]])</f>
        <v>57.010869565217391</v>
      </c>
      <c r="Q185" s="4">
        <v>57.010869565217391</v>
      </c>
      <c r="R185" s="4">
        <v>0</v>
      </c>
      <c r="S185" s="4">
        <f>SUM(Nurse[[#This Row],[CNA Hours]],Nurse[[#This Row],[NA TR Hours]],Nurse[[#This Row],[Med Aide/Tech Hours]])</f>
        <v>59.099673913043482</v>
      </c>
      <c r="T185" s="4">
        <v>59.099673913043482</v>
      </c>
      <c r="U185" s="4">
        <v>0</v>
      </c>
      <c r="V185" s="4">
        <v>0</v>
      </c>
      <c r="W1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24.22304347826087</v>
      </c>
      <c r="X185" s="4">
        <v>6.2782608695652176</v>
      </c>
      <c r="Y185" s="4">
        <v>0.82608695652173914</v>
      </c>
      <c r="Z185" s="4">
        <v>0</v>
      </c>
      <c r="AA185" s="4">
        <v>16.578804347826086</v>
      </c>
      <c r="AB185" s="4">
        <v>0</v>
      </c>
      <c r="AC185" s="4">
        <v>0.53989130434782606</v>
      </c>
      <c r="AD185" s="4">
        <v>0</v>
      </c>
      <c r="AE185" s="4">
        <v>0</v>
      </c>
      <c r="AF185" s="1">
        <v>365977</v>
      </c>
      <c r="AG185" s="1">
        <v>5</v>
      </c>
      <c r="AH185"/>
    </row>
    <row r="186" spans="1:34" x14ac:dyDescent="0.25">
      <c r="A186" t="s">
        <v>964</v>
      </c>
      <c r="B186" t="s">
        <v>200</v>
      </c>
      <c r="C186" t="s">
        <v>1240</v>
      </c>
      <c r="D186" t="s">
        <v>1046</v>
      </c>
      <c r="E186" s="4">
        <v>77.695652173913047</v>
      </c>
      <c r="F186" s="4">
        <f>Nurse[[#This Row],[Total Nurse Staff Hours]]/Nurse[[#This Row],[MDS Census]]</f>
        <v>3.0165878567431443</v>
      </c>
      <c r="G186" s="4">
        <f>Nurse[[#This Row],[Total Direct Care Staff Hours]]/Nurse[[#This Row],[MDS Census]]</f>
        <v>2.8138766088416336</v>
      </c>
      <c r="H186" s="4">
        <f>Nurse[[#This Row],[Total RN Hours (w/ Admin, DON)]]/Nurse[[#This Row],[MDS Census]]</f>
        <v>0.39138080581980977</v>
      </c>
      <c r="I186" s="4">
        <f>Nurse[[#This Row],[RN Hours (excl. Admin, DON)]]/Nurse[[#This Row],[MDS Census]]</f>
        <v>0.26253637381085626</v>
      </c>
      <c r="J186" s="4">
        <f>SUM(Nurse[[#This Row],[RN Hours (excl. Admin, DON)]],Nurse[[#This Row],[RN Admin Hours]],Nurse[[#This Row],[RN DON Hours]],Nurse[[#This Row],[LPN Hours (excl. Admin)]],Nurse[[#This Row],[LPN Admin Hours]],Nurse[[#This Row],[CNA Hours]],Nurse[[#This Row],[NA TR Hours]],Nurse[[#This Row],[Med Aide/Tech Hours]])</f>
        <v>234.37576086956517</v>
      </c>
      <c r="K186" s="4">
        <f>SUM(Nurse[[#This Row],[RN Hours (excl. Admin, DON)]],Nurse[[#This Row],[LPN Hours (excl. Admin)]],Nurse[[#This Row],[CNA Hours]],Nurse[[#This Row],[NA TR Hours]],Nurse[[#This Row],[Med Aide/Tech Hours]])</f>
        <v>218.62597826086954</v>
      </c>
      <c r="L186" s="4">
        <f>SUM(Nurse[[#This Row],[RN Hours (excl. Admin, DON)]],Nurse[[#This Row],[RN Admin Hours]],Nurse[[#This Row],[RN DON Hours]])</f>
        <v>30.408586956521741</v>
      </c>
      <c r="M186" s="4">
        <v>20.397934782608701</v>
      </c>
      <c r="N186" s="4">
        <v>9.1682608695652181</v>
      </c>
      <c r="O186" s="4">
        <v>0.84239130434782605</v>
      </c>
      <c r="P186" s="4">
        <f>SUM(Nurse[[#This Row],[LPN Hours (excl. Admin)]],Nurse[[#This Row],[LPN Admin Hours]])</f>
        <v>66.553586956521698</v>
      </c>
      <c r="Q186" s="4">
        <v>60.814456521739096</v>
      </c>
      <c r="R186" s="4">
        <v>5.7391304347826084</v>
      </c>
      <c r="S186" s="4">
        <f>SUM(Nurse[[#This Row],[CNA Hours]],Nurse[[#This Row],[NA TR Hours]],Nurse[[#This Row],[Med Aide/Tech Hours]])</f>
        <v>137.41358695652173</v>
      </c>
      <c r="T186" s="4">
        <v>87.871413043478256</v>
      </c>
      <c r="U186" s="4">
        <v>49.542173913043477</v>
      </c>
      <c r="V186" s="4">
        <v>0</v>
      </c>
      <c r="W1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6" s="4">
        <v>0</v>
      </c>
      <c r="Y186" s="4">
        <v>0</v>
      </c>
      <c r="Z186" s="4">
        <v>0</v>
      </c>
      <c r="AA186" s="4">
        <v>0</v>
      </c>
      <c r="AB186" s="4">
        <v>0</v>
      </c>
      <c r="AC186" s="4">
        <v>0</v>
      </c>
      <c r="AD186" s="4">
        <v>0</v>
      </c>
      <c r="AE186" s="4">
        <v>0</v>
      </c>
      <c r="AF186" s="1">
        <v>365456</v>
      </c>
      <c r="AG186" s="1">
        <v>5</v>
      </c>
      <c r="AH186"/>
    </row>
    <row r="187" spans="1:34" x14ac:dyDescent="0.25">
      <c r="A187" t="s">
        <v>964</v>
      </c>
      <c r="B187" t="s">
        <v>476</v>
      </c>
      <c r="C187" t="s">
        <v>1129</v>
      </c>
      <c r="D187" t="s">
        <v>1032</v>
      </c>
      <c r="E187" s="4">
        <v>97.086956521739125</v>
      </c>
      <c r="F187" s="4">
        <f>Nurse[[#This Row],[Total Nurse Staff Hours]]/Nurse[[#This Row],[MDS Census]]</f>
        <v>2.2692263770712047</v>
      </c>
      <c r="G187" s="4">
        <f>Nurse[[#This Row],[Total Direct Care Staff Hours]]/Nurse[[#This Row],[MDS Census]]</f>
        <v>2.1978537841468877</v>
      </c>
      <c r="H187" s="4">
        <f>Nurse[[#This Row],[Total RN Hours (w/ Admin, DON)]]/Nurse[[#This Row],[MDS Census]]</f>
        <v>0.1279064039408867</v>
      </c>
      <c r="I187" s="4">
        <f>Nurse[[#This Row],[RN Hours (excl. Admin, DON)]]/Nurse[[#This Row],[MDS Census]]</f>
        <v>7.976489028213167E-2</v>
      </c>
      <c r="J187" s="4">
        <f>SUM(Nurse[[#This Row],[RN Hours (excl. Admin, DON)]],Nurse[[#This Row],[RN Admin Hours]],Nurse[[#This Row],[RN DON Hours]],Nurse[[#This Row],[LPN Hours (excl. Admin)]],Nurse[[#This Row],[LPN Admin Hours]],Nurse[[#This Row],[CNA Hours]],Nurse[[#This Row],[NA TR Hours]],Nurse[[#This Row],[Med Aide/Tech Hours]])</f>
        <v>220.31228260869563</v>
      </c>
      <c r="K187" s="4">
        <f>SUM(Nurse[[#This Row],[RN Hours (excl. Admin, DON)]],Nurse[[#This Row],[LPN Hours (excl. Admin)]],Nurse[[#This Row],[CNA Hours]],Nurse[[#This Row],[NA TR Hours]],Nurse[[#This Row],[Med Aide/Tech Hours]])</f>
        <v>213.38293478260869</v>
      </c>
      <c r="L187" s="4">
        <f>SUM(Nurse[[#This Row],[RN Hours (excl. Admin, DON)]],Nurse[[#This Row],[RN Admin Hours]],Nurse[[#This Row],[RN DON Hours]])</f>
        <v>12.41804347826087</v>
      </c>
      <c r="M187" s="4">
        <v>7.7441304347826092</v>
      </c>
      <c r="N187" s="4">
        <v>4.6739130434782608</v>
      </c>
      <c r="O187" s="4">
        <v>0</v>
      </c>
      <c r="P187" s="4">
        <f>SUM(Nurse[[#This Row],[LPN Hours (excl. Admin)]],Nurse[[#This Row],[LPN Admin Hours]])</f>
        <v>60.290978260869572</v>
      </c>
      <c r="Q187" s="4">
        <v>58.035543478260877</v>
      </c>
      <c r="R187" s="4">
        <v>2.2554347826086958</v>
      </c>
      <c r="S187" s="4">
        <f>SUM(Nurse[[#This Row],[CNA Hours]],Nurse[[#This Row],[NA TR Hours]],Nurse[[#This Row],[Med Aide/Tech Hours]])</f>
        <v>147.60326086956519</v>
      </c>
      <c r="T187" s="4">
        <v>147.60326086956519</v>
      </c>
      <c r="U187" s="4">
        <v>0</v>
      </c>
      <c r="V187" s="4">
        <v>0</v>
      </c>
      <c r="W1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18.836956521739133</v>
      </c>
      <c r="X187" s="4">
        <v>8.6956521739130432E-2</v>
      </c>
      <c r="Y187" s="4">
        <v>0</v>
      </c>
      <c r="Z187" s="4">
        <v>0</v>
      </c>
      <c r="AA187" s="4">
        <v>5.6521739130434785</v>
      </c>
      <c r="AB187" s="4">
        <v>0</v>
      </c>
      <c r="AC187" s="4">
        <v>13.097826086956522</v>
      </c>
      <c r="AD187" s="4">
        <v>0</v>
      </c>
      <c r="AE187" s="4">
        <v>0</v>
      </c>
      <c r="AF187" s="1">
        <v>365879</v>
      </c>
      <c r="AG187" s="1">
        <v>5</v>
      </c>
      <c r="AH187"/>
    </row>
    <row r="188" spans="1:34" x14ac:dyDescent="0.25">
      <c r="A188" t="s">
        <v>964</v>
      </c>
      <c r="B188" t="s">
        <v>734</v>
      </c>
      <c r="C188" t="s">
        <v>1393</v>
      </c>
      <c r="D188" t="s">
        <v>1040</v>
      </c>
      <c r="E188" s="4">
        <v>48.010869565217391</v>
      </c>
      <c r="F188" s="4">
        <f>Nurse[[#This Row],[Total Nurse Staff Hours]]/Nurse[[#This Row],[MDS Census]]</f>
        <v>3.1096309712474528</v>
      </c>
      <c r="G188" s="4">
        <f>Nurse[[#This Row],[Total Direct Care Staff Hours]]/Nurse[[#This Row],[MDS Census]]</f>
        <v>2.7656373103916687</v>
      </c>
      <c r="H188" s="4">
        <f>Nurse[[#This Row],[Total RN Hours (w/ Admin, DON)]]/Nurse[[#This Row],[MDS Census]]</f>
        <v>0.72534299298166127</v>
      </c>
      <c r="I188" s="4">
        <f>Nurse[[#This Row],[RN Hours (excl. Admin, DON)]]/Nurse[[#This Row],[MDS Census]]</f>
        <v>0.59923930269413594</v>
      </c>
      <c r="J188" s="4">
        <f>SUM(Nurse[[#This Row],[RN Hours (excl. Admin, DON)]],Nurse[[#This Row],[RN Admin Hours]],Nurse[[#This Row],[RN DON Hours]],Nurse[[#This Row],[LPN Hours (excl. Admin)]],Nurse[[#This Row],[LPN Admin Hours]],Nurse[[#This Row],[CNA Hours]],Nurse[[#This Row],[NA TR Hours]],Nurse[[#This Row],[Med Aide/Tech Hours]])</f>
        <v>149.29608695652172</v>
      </c>
      <c r="K188" s="4">
        <f>SUM(Nurse[[#This Row],[RN Hours (excl. Admin, DON)]],Nurse[[#This Row],[LPN Hours (excl. Admin)]],Nurse[[#This Row],[CNA Hours]],Nurse[[#This Row],[NA TR Hours]],Nurse[[#This Row],[Med Aide/Tech Hours]])</f>
        <v>132.78065217391304</v>
      </c>
      <c r="L188" s="4">
        <f>SUM(Nurse[[#This Row],[RN Hours (excl. Admin, DON)]],Nurse[[#This Row],[RN Admin Hours]],Nurse[[#This Row],[RN DON Hours]])</f>
        <v>34.824347826086935</v>
      </c>
      <c r="M188" s="4">
        <v>28.769999999999982</v>
      </c>
      <c r="N188" s="4">
        <v>0</v>
      </c>
      <c r="O188" s="4">
        <v>6.0543478260869561</v>
      </c>
      <c r="P188" s="4">
        <f>SUM(Nurse[[#This Row],[LPN Hours (excl. Admin)]],Nurse[[#This Row],[LPN Admin Hours]])</f>
        <v>46.622826086956501</v>
      </c>
      <c r="Q188" s="4">
        <v>36.161739130434761</v>
      </c>
      <c r="R188" s="4">
        <v>10.461086956521738</v>
      </c>
      <c r="S188" s="4">
        <f>SUM(Nurse[[#This Row],[CNA Hours]],Nurse[[#This Row],[NA TR Hours]],Nurse[[#This Row],[Med Aide/Tech Hours]])</f>
        <v>67.848913043478277</v>
      </c>
      <c r="T188" s="4">
        <v>66.499673913043495</v>
      </c>
      <c r="U188" s="4">
        <v>1.3492391304347826</v>
      </c>
      <c r="V188" s="4">
        <v>0</v>
      </c>
      <c r="W1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8" s="4">
        <v>0</v>
      </c>
      <c r="Y188" s="4">
        <v>0</v>
      </c>
      <c r="Z188" s="4">
        <v>0</v>
      </c>
      <c r="AA188" s="4">
        <v>0</v>
      </c>
      <c r="AB188" s="4">
        <v>0</v>
      </c>
      <c r="AC188" s="4">
        <v>0</v>
      </c>
      <c r="AD188" s="4">
        <v>0</v>
      </c>
      <c r="AE188" s="4">
        <v>0</v>
      </c>
      <c r="AF188" s="1">
        <v>366260</v>
      </c>
      <c r="AG188" s="1">
        <v>5</v>
      </c>
      <c r="AH188"/>
    </row>
    <row r="189" spans="1:34" x14ac:dyDescent="0.25">
      <c r="A189" t="s">
        <v>964</v>
      </c>
      <c r="B189" t="s">
        <v>103</v>
      </c>
      <c r="C189" t="s">
        <v>1213</v>
      </c>
      <c r="D189" t="s">
        <v>1008</v>
      </c>
      <c r="E189" s="4">
        <v>136.85869565217391</v>
      </c>
      <c r="F189" s="4">
        <f>Nurse[[#This Row],[Total Nurse Staff Hours]]/Nurse[[#This Row],[MDS Census]]</f>
        <v>3.0185195774759759</v>
      </c>
      <c r="G189" s="4">
        <f>Nurse[[#This Row],[Total Direct Care Staff Hours]]/Nurse[[#This Row],[MDS Census]]</f>
        <v>2.8978579938050997</v>
      </c>
      <c r="H189" s="4">
        <f>Nurse[[#This Row],[Total RN Hours (w/ Admin, DON)]]/Nurse[[#This Row],[MDS Census]]</f>
        <v>0.34209911841791768</v>
      </c>
      <c r="I189" s="4">
        <f>Nurse[[#This Row],[RN Hours (excl. Admin, DON)]]/Nurse[[#This Row],[MDS Census]]</f>
        <v>0.29722579620363765</v>
      </c>
      <c r="J189" s="4">
        <f>SUM(Nurse[[#This Row],[RN Hours (excl. Admin, DON)]],Nurse[[#This Row],[RN Admin Hours]],Nurse[[#This Row],[RN DON Hours]],Nurse[[#This Row],[LPN Hours (excl. Admin)]],Nurse[[#This Row],[LPN Admin Hours]],Nurse[[#This Row],[CNA Hours]],Nurse[[#This Row],[NA TR Hours]],Nurse[[#This Row],[Med Aide/Tech Hours]])</f>
        <v>413.11065217391314</v>
      </c>
      <c r="K189" s="4">
        <f>SUM(Nurse[[#This Row],[RN Hours (excl. Admin, DON)]],Nurse[[#This Row],[LPN Hours (excl. Admin)]],Nurse[[#This Row],[CNA Hours]],Nurse[[#This Row],[NA TR Hours]],Nurse[[#This Row],[Med Aide/Tech Hours]])</f>
        <v>396.59706521739139</v>
      </c>
      <c r="L189" s="4">
        <f>SUM(Nurse[[#This Row],[RN Hours (excl. Admin, DON)]],Nurse[[#This Row],[RN Admin Hours]],Nurse[[#This Row],[RN DON Hours]])</f>
        <v>46.819239130434795</v>
      </c>
      <c r="M189" s="4">
        <v>40.677934782608709</v>
      </c>
      <c r="N189" s="4">
        <v>0.2391304347826087</v>
      </c>
      <c r="O189" s="4">
        <v>5.9021739130434785</v>
      </c>
      <c r="P189" s="4">
        <f>SUM(Nurse[[#This Row],[LPN Hours (excl. Admin)]],Nurse[[#This Row],[LPN Admin Hours]])</f>
        <v>116.21989130434788</v>
      </c>
      <c r="Q189" s="4">
        <v>105.84760869565223</v>
      </c>
      <c r="R189" s="4">
        <v>10.372282608695652</v>
      </c>
      <c r="S189" s="4">
        <f>SUM(Nurse[[#This Row],[CNA Hours]],Nurse[[#This Row],[NA TR Hours]],Nurse[[#This Row],[Med Aide/Tech Hours]])</f>
        <v>250.07152173913047</v>
      </c>
      <c r="T189" s="4">
        <v>250.03891304347829</v>
      </c>
      <c r="U189" s="4">
        <v>0</v>
      </c>
      <c r="V189" s="4">
        <v>3.2608695652173912E-2</v>
      </c>
      <c r="W1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112.04130434782608</v>
      </c>
      <c r="X189" s="4">
        <v>5.4388043478260872</v>
      </c>
      <c r="Y189" s="4">
        <v>0</v>
      </c>
      <c r="Z189" s="4">
        <v>5.9021739130434785</v>
      </c>
      <c r="AA189" s="4">
        <v>56.321739130434786</v>
      </c>
      <c r="AB189" s="4">
        <v>0</v>
      </c>
      <c r="AC189" s="4">
        <v>44.37858695652173</v>
      </c>
      <c r="AD189" s="4">
        <v>0</v>
      </c>
      <c r="AE189" s="4">
        <v>0</v>
      </c>
      <c r="AF189" s="1">
        <v>365304</v>
      </c>
      <c r="AG189" s="1">
        <v>5</v>
      </c>
      <c r="AH189"/>
    </row>
    <row r="190" spans="1:34" x14ac:dyDescent="0.25">
      <c r="A190" t="s">
        <v>964</v>
      </c>
      <c r="B190" t="s">
        <v>252</v>
      </c>
      <c r="C190" t="s">
        <v>1213</v>
      </c>
      <c r="D190" t="s">
        <v>1008</v>
      </c>
      <c r="E190" s="4">
        <v>102.58695652173913</v>
      </c>
      <c r="F190" s="4">
        <f>Nurse[[#This Row],[Total Nurse Staff Hours]]/Nurse[[#This Row],[MDS Census]]</f>
        <v>2.4960383555838099</v>
      </c>
      <c r="G190" s="4">
        <f>Nurse[[#This Row],[Total Direct Care Staff Hours]]/Nurse[[#This Row],[MDS Census]]</f>
        <v>2.2312131807586351</v>
      </c>
      <c r="H190" s="4">
        <f>Nurse[[#This Row],[Total RN Hours (w/ Admin, DON)]]/Nurse[[#This Row],[MDS Census]]</f>
        <v>0.46853676626403901</v>
      </c>
      <c r="I190" s="4">
        <f>Nurse[[#This Row],[RN Hours (excl. Admin, DON)]]/Nurse[[#This Row],[MDS Census]]</f>
        <v>0.25323691460055098</v>
      </c>
      <c r="J190" s="4">
        <f>SUM(Nurse[[#This Row],[RN Hours (excl. Admin, DON)]],Nurse[[#This Row],[RN Admin Hours]],Nurse[[#This Row],[RN DON Hours]],Nurse[[#This Row],[LPN Hours (excl. Admin)]],Nurse[[#This Row],[LPN Admin Hours]],Nurse[[#This Row],[CNA Hours]],Nurse[[#This Row],[NA TR Hours]],Nurse[[#This Row],[Med Aide/Tech Hours]])</f>
        <v>256.06097826086955</v>
      </c>
      <c r="K190" s="4">
        <f>SUM(Nurse[[#This Row],[RN Hours (excl. Admin, DON)]],Nurse[[#This Row],[LPN Hours (excl. Admin)]],Nurse[[#This Row],[CNA Hours]],Nurse[[#This Row],[NA TR Hours]],Nurse[[#This Row],[Med Aide/Tech Hours]])</f>
        <v>228.89336956521737</v>
      </c>
      <c r="L190" s="4">
        <f>SUM(Nurse[[#This Row],[RN Hours (excl. Admin, DON)]],Nurse[[#This Row],[RN Admin Hours]],Nurse[[#This Row],[RN DON Hours]])</f>
        <v>48.065760869565217</v>
      </c>
      <c r="M190" s="4">
        <v>25.978804347826085</v>
      </c>
      <c r="N190" s="4">
        <v>20.695652173913043</v>
      </c>
      <c r="O190" s="4">
        <v>1.3913043478260869</v>
      </c>
      <c r="P190" s="4">
        <f>SUM(Nurse[[#This Row],[LPN Hours (excl. Admin)]],Nurse[[#This Row],[LPN Admin Hours]])</f>
        <v>71.414891304347819</v>
      </c>
      <c r="Q190" s="4">
        <v>66.334239130434781</v>
      </c>
      <c r="R190" s="4">
        <v>5.0806521739130437</v>
      </c>
      <c r="S190" s="4">
        <f>SUM(Nurse[[#This Row],[CNA Hours]],Nurse[[#This Row],[NA TR Hours]],Nurse[[#This Row],[Med Aide/Tech Hours]])</f>
        <v>136.58032608695652</v>
      </c>
      <c r="T190" s="4">
        <v>136.58032608695652</v>
      </c>
      <c r="U190" s="4">
        <v>0</v>
      </c>
      <c r="V190" s="4">
        <v>0</v>
      </c>
      <c r="W1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37.617391304347819</v>
      </c>
      <c r="X190" s="4">
        <v>7.1092391304347808</v>
      </c>
      <c r="Y190" s="4">
        <v>0</v>
      </c>
      <c r="Z190" s="4">
        <v>0</v>
      </c>
      <c r="AA190" s="4">
        <v>6.3777173913043477</v>
      </c>
      <c r="AB190" s="4">
        <v>0</v>
      </c>
      <c r="AC190" s="4">
        <v>24.130434782608695</v>
      </c>
      <c r="AD190" s="4">
        <v>0</v>
      </c>
      <c r="AE190" s="4">
        <v>0</v>
      </c>
      <c r="AF190" s="1">
        <v>365551</v>
      </c>
      <c r="AG190" s="1">
        <v>5</v>
      </c>
      <c r="AH190"/>
    </row>
    <row r="191" spans="1:34" x14ac:dyDescent="0.25">
      <c r="A191" t="s">
        <v>964</v>
      </c>
      <c r="B191" t="s">
        <v>712</v>
      </c>
      <c r="C191" t="s">
        <v>1149</v>
      </c>
      <c r="D191" t="s">
        <v>1020</v>
      </c>
      <c r="E191" s="4">
        <v>14.847826086956522</v>
      </c>
      <c r="F191" s="4">
        <f>Nurse[[#This Row],[Total Nurse Staff Hours]]/Nurse[[#This Row],[MDS Census]]</f>
        <v>3.8418081991215232</v>
      </c>
      <c r="G191" s="4">
        <f>Nurse[[#This Row],[Total Direct Care Staff Hours]]/Nurse[[#This Row],[MDS Census]]</f>
        <v>3.5652269399707182</v>
      </c>
      <c r="H191" s="4">
        <f>Nurse[[#This Row],[Total RN Hours (w/ Admin, DON)]]/Nurse[[#This Row],[MDS Census]]</f>
        <v>0.27658125915080528</v>
      </c>
      <c r="I191" s="4">
        <f>Nurse[[#This Row],[RN Hours (excl. Admin, DON)]]/Nurse[[#This Row],[MDS Census]]</f>
        <v>0</v>
      </c>
      <c r="J191" s="4">
        <f>SUM(Nurse[[#This Row],[RN Hours (excl. Admin, DON)]],Nurse[[#This Row],[RN Admin Hours]],Nurse[[#This Row],[RN DON Hours]],Nurse[[#This Row],[LPN Hours (excl. Admin)]],Nurse[[#This Row],[LPN Admin Hours]],Nurse[[#This Row],[CNA Hours]],Nurse[[#This Row],[NA TR Hours]],Nurse[[#This Row],[Med Aide/Tech Hours]])</f>
        <v>57.042500000000004</v>
      </c>
      <c r="K191" s="4">
        <f>SUM(Nurse[[#This Row],[RN Hours (excl. Admin, DON)]],Nurse[[#This Row],[LPN Hours (excl. Admin)]],Nurse[[#This Row],[CNA Hours]],Nurse[[#This Row],[NA TR Hours]],Nurse[[#This Row],[Med Aide/Tech Hours]])</f>
        <v>52.935869565217402</v>
      </c>
      <c r="L191" s="4">
        <f>SUM(Nurse[[#This Row],[RN Hours (excl. Admin, DON)]],Nurse[[#This Row],[RN Admin Hours]],Nurse[[#This Row],[RN DON Hours]])</f>
        <v>4.106630434782609</v>
      </c>
      <c r="M191" s="4">
        <v>0</v>
      </c>
      <c r="N191" s="4">
        <v>0.52173913043478259</v>
      </c>
      <c r="O191" s="4">
        <v>3.5848913043478268</v>
      </c>
      <c r="P191" s="4">
        <f>SUM(Nurse[[#This Row],[LPN Hours (excl. Admin)]],Nurse[[#This Row],[LPN Admin Hours]])</f>
        <v>22.050108695652174</v>
      </c>
      <c r="Q191" s="4">
        <v>22.050108695652174</v>
      </c>
      <c r="R191" s="4">
        <v>0</v>
      </c>
      <c r="S191" s="4">
        <f>SUM(Nurse[[#This Row],[CNA Hours]],Nurse[[#This Row],[NA TR Hours]],Nurse[[#This Row],[Med Aide/Tech Hours]])</f>
        <v>30.885760869565225</v>
      </c>
      <c r="T191" s="4">
        <v>30.885760869565225</v>
      </c>
      <c r="U191" s="4">
        <v>0</v>
      </c>
      <c r="V191" s="4">
        <v>0</v>
      </c>
      <c r="W1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1" s="4">
        <v>0</v>
      </c>
      <c r="Y191" s="4">
        <v>0</v>
      </c>
      <c r="Z191" s="4">
        <v>0</v>
      </c>
      <c r="AA191" s="4">
        <v>0</v>
      </c>
      <c r="AB191" s="4">
        <v>0</v>
      </c>
      <c r="AC191" s="4">
        <v>0</v>
      </c>
      <c r="AD191" s="4">
        <v>0</v>
      </c>
      <c r="AE191" s="4">
        <v>0</v>
      </c>
      <c r="AF191" s="1">
        <v>366234</v>
      </c>
      <c r="AG191" s="1">
        <v>5</v>
      </c>
      <c r="AH191"/>
    </row>
    <row r="192" spans="1:34" x14ac:dyDescent="0.25">
      <c r="A192" t="s">
        <v>964</v>
      </c>
      <c r="B192" t="s">
        <v>454</v>
      </c>
      <c r="C192" t="s">
        <v>1116</v>
      </c>
      <c r="D192" t="s">
        <v>980</v>
      </c>
      <c r="E192" s="4">
        <v>90.119565217391298</v>
      </c>
      <c r="F192" s="4">
        <f>Nurse[[#This Row],[Total Nurse Staff Hours]]/Nurse[[#This Row],[MDS Census]]</f>
        <v>2.6673199855264746</v>
      </c>
      <c r="G192" s="4">
        <f>Nurse[[#This Row],[Total Direct Care Staff Hours]]/Nurse[[#This Row],[MDS Census]]</f>
        <v>2.5633518272825957</v>
      </c>
      <c r="H192" s="4">
        <f>Nurse[[#This Row],[Total RN Hours (w/ Admin, DON)]]/Nurse[[#This Row],[MDS Census]]</f>
        <v>0.46852008201664463</v>
      </c>
      <c r="I192" s="4">
        <f>Nurse[[#This Row],[RN Hours (excl. Admin, DON)]]/Nurse[[#This Row],[MDS Census]]</f>
        <v>0.36455192377276568</v>
      </c>
      <c r="J192" s="4">
        <f>SUM(Nurse[[#This Row],[RN Hours (excl. Admin, DON)]],Nurse[[#This Row],[RN Admin Hours]],Nurse[[#This Row],[RN DON Hours]],Nurse[[#This Row],[LPN Hours (excl. Admin)]],Nurse[[#This Row],[LPN Admin Hours]],Nurse[[#This Row],[CNA Hours]],Nurse[[#This Row],[NA TR Hours]],Nurse[[#This Row],[Med Aide/Tech Hours]])</f>
        <v>240.37771739130434</v>
      </c>
      <c r="K192" s="4">
        <f>SUM(Nurse[[#This Row],[RN Hours (excl. Admin, DON)]],Nurse[[#This Row],[LPN Hours (excl. Admin)]],Nurse[[#This Row],[CNA Hours]],Nurse[[#This Row],[NA TR Hours]],Nurse[[#This Row],[Med Aide/Tech Hours]])</f>
        <v>231.00815217391303</v>
      </c>
      <c r="L192" s="4">
        <f>SUM(Nurse[[#This Row],[RN Hours (excl. Admin, DON)]],Nurse[[#This Row],[RN Admin Hours]],Nurse[[#This Row],[RN DON Hours]])</f>
        <v>42.222826086956523</v>
      </c>
      <c r="M192" s="4">
        <v>32.853260869565219</v>
      </c>
      <c r="N192" s="4">
        <v>1.5652173913043479</v>
      </c>
      <c r="O192" s="4">
        <v>7.8043478260869561</v>
      </c>
      <c r="P192" s="4">
        <f>SUM(Nurse[[#This Row],[LPN Hours (excl. Admin)]],Nurse[[#This Row],[LPN Admin Hours]])</f>
        <v>52.923913043478258</v>
      </c>
      <c r="Q192" s="4">
        <v>52.923913043478258</v>
      </c>
      <c r="R192" s="4">
        <v>0</v>
      </c>
      <c r="S192" s="4">
        <f>SUM(Nurse[[#This Row],[CNA Hours]],Nurse[[#This Row],[NA TR Hours]],Nurse[[#This Row],[Med Aide/Tech Hours]])</f>
        <v>145.23097826086956</v>
      </c>
      <c r="T192" s="4">
        <v>145.23097826086956</v>
      </c>
      <c r="U192" s="4">
        <v>0</v>
      </c>
      <c r="V192" s="4">
        <v>0</v>
      </c>
      <c r="W1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1.5652173913043479</v>
      </c>
      <c r="X192" s="4">
        <v>0</v>
      </c>
      <c r="Y192" s="4">
        <v>1.5652173913043479</v>
      </c>
      <c r="Z192" s="4">
        <v>0</v>
      </c>
      <c r="AA192" s="4">
        <v>0</v>
      </c>
      <c r="AB192" s="4">
        <v>0</v>
      </c>
      <c r="AC192" s="4">
        <v>0</v>
      </c>
      <c r="AD192" s="4">
        <v>0</v>
      </c>
      <c r="AE192" s="4">
        <v>0</v>
      </c>
      <c r="AF192" s="1">
        <v>365839</v>
      </c>
      <c r="AG192" s="1">
        <v>5</v>
      </c>
      <c r="AH192"/>
    </row>
    <row r="193" spans="1:34" x14ac:dyDescent="0.25">
      <c r="A193" t="s">
        <v>964</v>
      </c>
      <c r="B193" t="s">
        <v>172</v>
      </c>
      <c r="C193" t="s">
        <v>1266</v>
      </c>
      <c r="D193" t="s">
        <v>980</v>
      </c>
      <c r="E193" s="4">
        <v>88.217391304347828</v>
      </c>
      <c r="F193" s="4">
        <f>Nurse[[#This Row],[Total Nurse Staff Hours]]/Nurse[[#This Row],[MDS Census]]</f>
        <v>2.7837912764908821</v>
      </c>
      <c r="G193" s="4">
        <f>Nurse[[#This Row],[Total Direct Care Staff Hours]]/Nurse[[#This Row],[MDS Census]]</f>
        <v>2.6208218334154756</v>
      </c>
      <c r="H193" s="4">
        <f>Nurse[[#This Row],[Total RN Hours (w/ Admin, DON)]]/Nurse[[#This Row],[MDS Census]]</f>
        <v>0.40009857072449478</v>
      </c>
      <c r="I193" s="4">
        <f>Nurse[[#This Row],[RN Hours (excl. Admin, DON)]]/Nurse[[#This Row],[MDS Census]]</f>
        <v>0.2903092656481025</v>
      </c>
      <c r="J193" s="4">
        <f>SUM(Nurse[[#This Row],[RN Hours (excl. Admin, DON)]],Nurse[[#This Row],[RN Admin Hours]],Nurse[[#This Row],[RN DON Hours]],Nurse[[#This Row],[LPN Hours (excl. Admin)]],Nurse[[#This Row],[LPN Admin Hours]],Nurse[[#This Row],[CNA Hours]],Nurse[[#This Row],[NA TR Hours]],Nurse[[#This Row],[Med Aide/Tech Hours]])</f>
        <v>245.57880434782606</v>
      </c>
      <c r="K193" s="4">
        <f>SUM(Nurse[[#This Row],[RN Hours (excl. Admin, DON)]],Nurse[[#This Row],[LPN Hours (excl. Admin)]],Nurse[[#This Row],[CNA Hours]],Nurse[[#This Row],[NA TR Hours]],Nurse[[#This Row],[Med Aide/Tech Hours]])</f>
        <v>231.20206521739129</v>
      </c>
      <c r="L193" s="4">
        <f>SUM(Nurse[[#This Row],[RN Hours (excl. Admin, DON)]],Nurse[[#This Row],[RN Admin Hours]],Nurse[[#This Row],[RN DON Hours]])</f>
        <v>35.295652173913041</v>
      </c>
      <c r="M193" s="4">
        <v>25.610326086956519</v>
      </c>
      <c r="N193" s="4">
        <v>9.6853260869565183</v>
      </c>
      <c r="O193" s="4">
        <v>0</v>
      </c>
      <c r="P193" s="4">
        <f>SUM(Nurse[[#This Row],[LPN Hours (excl. Admin)]],Nurse[[#This Row],[LPN Admin Hours]])</f>
        <v>55.849673913043482</v>
      </c>
      <c r="Q193" s="4">
        <v>51.158260869565218</v>
      </c>
      <c r="R193" s="4">
        <v>4.6914130434782608</v>
      </c>
      <c r="S193" s="4">
        <f>SUM(Nurse[[#This Row],[CNA Hours]],Nurse[[#This Row],[NA TR Hours]],Nurse[[#This Row],[Med Aide/Tech Hours]])</f>
        <v>154.43347826086955</v>
      </c>
      <c r="T193" s="4">
        <v>154.43347826086955</v>
      </c>
      <c r="U193" s="4">
        <v>0</v>
      </c>
      <c r="V193" s="4">
        <v>0</v>
      </c>
      <c r="W1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3" s="4">
        <v>0</v>
      </c>
      <c r="Y193" s="4">
        <v>0</v>
      </c>
      <c r="Z193" s="4">
        <v>0</v>
      </c>
      <c r="AA193" s="4">
        <v>0</v>
      </c>
      <c r="AB193" s="4">
        <v>0</v>
      </c>
      <c r="AC193" s="4">
        <v>0</v>
      </c>
      <c r="AD193" s="4">
        <v>0</v>
      </c>
      <c r="AE193" s="4">
        <v>0</v>
      </c>
      <c r="AF193" s="1">
        <v>365421</v>
      </c>
      <c r="AG193" s="1">
        <v>5</v>
      </c>
      <c r="AH193"/>
    </row>
    <row r="194" spans="1:34" x14ac:dyDescent="0.25">
      <c r="A194" t="s">
        <v>964</v>
      </c>
      <c r="B194" t="s">
        <v>346</v>
      </c>
      <c r="C194" t="s">
        <v>1116</v>
      </c>
      <c r="D194" t="s">
        <v>980</v>
      </c>
      <c r="E194" s="4">
        <v>86.619565217391298</v>
      </c>
      <c r="F194" s="4">
        <f>Nurse[[#This Row],[Total Nurse Staff Hours]]/Nurse[[#This Row],[MDS Census]]</f>
        <v>3.0196887940770489</v>
      </c>
      <c r="G194" s="4">
        <f>Nurse[[#This Row],[Total Direct Care Staff Hours]]/Nurse[[#This Row],[MDS Census]]</f>
        <v>2.7653607729953578</v>
      </c>
      <c r="H194" s="4">
        <f>Nurse[[#This Row],[Total RN Hours (w/ Admin, DON)]]/Nurse[[#This Row],[MDS Census]]</f>
        <v>0.25155979420253483</v>
      </c>
      <c r="I194" s="4">
        <f>Nurse[[#This Row],[RN Hours (excl. Admin, DON)]]/Nurse[[#This Row],[MDS Census]]</f>
        <v>0.17473083197389885</v>
      </c>
      <c r="J194" s="4">
        <f>SUM(Nurse[[#This Row],[RN Hours (excl. Admin, DON)]],Nurse[[#This Row],[RN Admin Hours]],Nurse[[#This Row],[RN DON Hours]],Nurse[[#This Row],[LPN Hours (excl. Admin)]],Nurse[[#This Row],[LPN Admin Hours]],Nurse[[#This Row],[CNA Hours]],Nurse[[#This Row],[NA TR Hours]],Nurse[[#This Row],[Med Aide/Tech Hours]])</f>
        <v>261.56413043478261</v>
      </c>
      <c r="K194" s="4">
        <f>SUM(Nurse[[#This Row],[RN Hours (excl. Admin, DON)]],Nurse[[#This Row],[LPN Hours (excl. Admin)]],Nurse[[#This Row],[CNA Hours]],Nurse[[#This Row],[NA TR Hours]],Nurse[[#This Row],[Med Aide/Tech Hours]])</f>
        <v>239.53434782608701</v>
      </c>
      <c r="L194" s="4">
        <f>SUM(Nurse[[#This Row],[RN Hours (excl. Admin, DON)]],Nurse[[#This Row],[RN Admin Hours]],Nurse[[#This Row],[RN DON Hours]])</f>
        <v>21.79</v>
      </c>
      <c r="M194" s="4">
        <v>15.135108695652173</v>
      </c>
      <c r="N194" s="4">
        <v>2.0244565217391304</v>
      </c>
      <c r="O194" s="4">
        <v>4.6304347826086953</v>
      </c>
      <c r="P194" s="4">
        <f>SUM(Nurse[[#This Row],[LPN Hours (excl. Admin)]],Nurse[[#This Row],[LPN Admin Hours]])</f>
        <v>90.57456521739131</v>
      </c>
      <c r="Q194" s="4">
        <v>75.199673913043483</v>
      </c>
      <c r="R194" s="4">
        <v>15.374891304347821</v>
      </c>
      <c r="S194" s="4">
        <f>SUM(Nurse[[#This Row],[CNA Hours]],Nurse[[#This Row],[NA TR Hours]],Nurse[[#This Row],[Med Aide/Tech Hours]])</f>
        <v>149.19956521739135</v>
      </c>
      <c r="T194" s="4">
        <v>142.64152173913047</v>
      </c>
      <c r="U194" s="4">
        <v>6.5580434782608723</v>
      </c>
      <c r="V194" s="4">
        <v>0</v>
      </c>
      <c r="W1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0.77543478260869569</v>
      </c>
      <c r="X194" s="4">
        <v>0.22858695652173913</v>
      </c>
      <c r="Y194" s="4">
        <v>0</v>
      </c>
      <c r="Z194" s="4">
        <v>0</v>
      </c>
      <c r="AA194" s="4">
        <v>0.54684782608695659</v>
      </c>
      <c r="AB194" s="4">
        <v>0</v>
      </c>
      <c r="AC194" s="4">
        <v>0</v>
      </c>
      <c r="AD194" s="4">
        <v>0</v>
      </c>
      <c r="AE194" s="4">
        <v>0</v>
      </c>
      <c r="AF194" s="1">
        <v>365686</v>
      </c>
      <c r="AG194" s="1">
        <v>5</v>
      </c>
      <c r="AH194"/>
    </row>
    <row r="195" spans="1:34" x14ac:dyDescent="0.25">
      <c r="A195" t="s">
        <v>964</v>
      </c>
      <c r="B195" t="s">
        <v>2</v>
      </c>
      <c r="C195" t="s">
        <v>1203</v>
      </c>
      <c r="D195" t="s">
        <v>1017</v>
      </c>
      <c r="E195" s="4">
        <v>50.282608695652172</v>
      </c>
      <c r="F195" s="4">
        <f>Nurse[[#This Row],[Total Nurse Staff Hours]]/Nurse[[#This Row],[MDS Census]]</f>
        <v>4.0344617380025944</v>
      </c>
      <c r="G195" s="4">
        <f>Nurse[[#This Row],[Total Direct Care Staff Hours]]/Nurse[[#This Row],[MDS Census]]</f>
        <v>3.6889796800691737</v>
      </c>
      <c r="H195" s="4">
        <f>Nurse[[#This Row],[Total RN Hours (w/ Admin, DON)]]/Nurse[[#This Row],[MDS Census]]</f>
        <v>1.1458711629917857</v>
      </c>
      <c r="I195" s="4">
        <f>Nurse[[#This Row],[RN Hours (excl. Admin, DON)]]/Nurse[[#This Row],[MDS Census]]</f>
        <v>0.80038910505836591</v>
      </c>
      <c r="J195" s="4">
        <f>SUM(Nurse[[#This Row],[RN Hours (excl. Admin, DON)]],Nurse[[#This Row],[RN Admin Hours]],Nurse[[#This Row],[RN DON Hours]],Nurse[[#This Row],[LPN Hours (excl. Admin)]],Nurse[[#This Row],[LPN Admin Hours]],Nurse[[#This Row],[CNA Hours]],Nurse[[#This Row],[NA TR Hours]],Nurse[[#This Row],[Med Aide/Tech Hours]])</f>
        <v>202.86326086956521</v>
      </c>
      <c r="K195" s="4">
        <f>SUM(Nurse[[#This Row],[RN Hours (excl. Admin, DON)]],Nurse[[#This Row],[LPN Hours (excl. Admin)]],Nurse[[#This Row],[CNA Hours]],Nurse[[#This Row],[NA TR Hours]],Nurse[[#This Row],[Med Aide/Tech Hours]])</f>
        <v>185.49152173913041</v>
      </c>
      <c r="L195" s="4">
        <f>SUM(Nurse[[#This Row],[RN Hours (excl. Admin, DON)]],Nurse[[#This Row],[RN Admin Hours]],Nurse[[#This Row],[RN DON Hours]])</f>
        <v>57.617391304347834</v>
      </c>
      <c r="M195" s="4">
        <v>40.245652173913051</v>
      </c>
      <c r="N195" s="4">
        <v>12.415217391304349</v>
      </c>
      <c r="O195" s="4">
        <v>4.9565217391304346</v>
      </c>
      <c r="P195" s="4">
        <f>SUM(Nurse[[#This Row],[LPN Hours (excl. Admin)]],Nurse[[#This Row],[LPN Admin Hours]])</f>
        <v>75.029891304347814</v>
      </c>
      <c r="Q195" s="4">
        <v>75.029891304347814</v>
      </c>
      <c r="R195" s="4">
        <v>0</v>
      </c>
      <c r="S195" s="4">
        <f>SUM(Nurse[[#This Row],[CNA Hours]],Nurse[[#This Row],[NA TR Hours]],Nurse[[#This Row],[Med Aide/Tech Hours]])</f>
        <v>70.215978260869562</v>
      </c>
      <c r="T195" s="4">
        <v>67.809456521739122</v>
      </c>
      <c r="U195" s="4">
        <v>2.4065217391304343</v>
      </c>
      <c r="V195" s="4">
        <v>0</v>
      </c>
      <c r="W1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15.134999999999998</v>
      </c>
      <c r="X195" s="4">
        <v>2.2554347826086958</v>
      </c>
      <c r="Y195" s="4">
        <v>0</v>
      </c>
      <c r="Z195" s="4">
        <v>0</v>
      </c>
      <c r="AA195" s="4">
        <v>1.9124999999999999</v>
      </c>
      <c r="AB195" s="4">
        <v>0</v>
      </c>
      <c r="AC195" s="4">
        <v>10.967065217391303</v>
      </c>
      <c r="AD195" s="4">
        <v>0</v>
      </c>
      <c r="AE195" s="4">
        <v>0</v>
      </c>
      <c r="AF195" s="1">
        <v>365781</v>
      </c>
      <c r="AG195" s="1">
        <v>5</v>
      </c>
      <c r="AH195"/>
    </row>
    <row r="196" spans="1:34" x14ac:dyDescent="0.25">
      <c r="A196" t="s">
        <v>964</v>
      </c>
      <c r="B196" t="s">
        <v>168</v>
      </c>
      <c r="C196" t="s">
        <v>1080</v>
      </c>
      <c r="D196" t="s">
        <v>1047</v>
      </c>
      <c r="E196" s="4">
        <v>76.195652173913047</v>
      </c>
      <c r="F196" s="4">
        <f>Nurse[[#This Row],[Total Nurse Staff Hours]]/Nurse[[#This Row],[MDS Census]]</f>
        <v>4.2153352353780305</v>
      </c>
      <c r="G196" s="4">
        <f>Nurse[[#This Row],[Total Direct Care Staff Hours]]/Nurse[[#This Row],[MDS Census]]</f>
        <v>3.9765335235378032</v>
      </c>
      <c r="H196" s="4">
        <f>Nurse[[#This Row],[Total RN Hours (w/ Admin, DON)]]/Nurse[[#This Row],[MDS Census]]</f>
        <v>0.71430099857346652</v>
      </c>
      <c r="I196" s="4">
        <f>Nurse[[#This Row],[RN Hours (excl. Admin, DON)]]/Nurse[[#This Row],[MDS Census]]</f>
        <v>0.59561340941512131</v>
      </c>
      <c r="J196" s="4">
        <f>SUM(Nurse[[#This Row],[RN Hours (excl. Admin, DON)]],Nurse[[#This Row],[RN Admin Hours]],Nurse[[#This Row],[RN DON Hours]],Nurse[[#This Row],[LPN Hours (excl. Admin)]],Nurse[[#This Row],[LPN Admin Hours]],Nurse[[#This Row],[CNA Hours]],Nurse[[#This Row],[NA TR Hours]],Nurse[[#This Row],[Med Aide/Tech Hours]])</f>
        <v>321.19021739130432</v>
      </c>
      <c r="K196" s="4">
        <f>SUM(Nurse[[#This Row],[RN Hours (excl. Admin, DON)]],Nurse[[#This Row],[LPN Hours (excl. Admin)]],Nurse[[#This Row],[CNA Hours]],Nurse[[#This Row],[NA TR Hours]],Nurse[[#This Row],[Med Aide/Tech Hours]])</f>
        <v>302.99456521739131</v>
      </c>
      <c r="L196" s="4">
        <f>SUM(Nurse[[#This Row],[RN Hours (excl. Admin, DON)]],Nurse[[#This Row],[RN Admin Hours]],Nurse[[#This Row],[RN DON Hours]])</f>
        <v>54.426630434782616</v>
      </c>
      <c r="M196" s="4">
        <v>45.383152173913047</v>
      </c>
      <c r="N196" s="4">
        <v>4.3478260869565215</v>
      </c>
      <c r="O196" s="4">
        <v>4.6956521739130439</v>
      </c>
      <c r="P196" s="4">
        <f>SUM(Nurse[[#This Row],[LPN Hours (excl. Admin)]],Nurse[[#This Row],[LPN Admin Hours]])</f>
        <v>84.233695652173921</v>
      </c>
      <c r="Q196" s="4">
        <v>75.081521739130437</v>
      </c>
      <c r="R196" s="4">
        <v>9.1521739130434785</v>
      </c>
      <c r="S196" s="4">
        <f>SUM(Nurse[[#This Row],[CNA Hours]],Nurse[[#This Row],[NA TR Hours]],Nurse[[#This Row],[Med Aide/Tech Hours]])</f>
        <v>182.52989130434781</v>
      </c>
      <c r="T196" s="4">
        <v>178.02445652173913</v>
      </c>
      <c r="U196" s="4">
        <v>4.5054347826086953</v>
      </c>
      <c r="V196" s="4">
        <v>0</v>
      </c>
      <c r="W1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1.0190217391304346</v>
      </c>
      <c r="X196" s="4">
        <v>0.33152173913043476</v>
      </c>
      <c r="Y196" s="4">
        <v>0</v>
      </c>
      <c r="Z196" s="4">
        <v>0</v>
      </c>
      <c r="AA196" s="4">
        <v>0.33423913043478259</v>
      </c>
      <c r="AB196" s="4">
        <v>0</v>
      </c>
      <c r="AC196" s="4">
        <v>0.35326086956521741</v>
      </c>
      <c r="AD196" s="4">
        <v>0</v>
      </c>
      <c r="AE196" s="4">
        <v>0</v>
      </c>
      <c r="AF196" s="1">
        <v>365412</v>
      </c>
      <c r="AG196" s="1">
        <v>5</v>
      </c>
      <c r="AH196"/>
    </row>
    <row r="197" spans="1:34" x14ac:dyDescent="0.25">
      <c r="A197" t="s">
        <v>964</v>
      </c>
      <c r="B197" t="s">
        <v>481</v>
      </c>
      <c r="C197" t="s">
        <v>1189</v>
      </c>
      <c r="D197" t="s">
        <v>1029</v>
      </c>
      <c r="E197" s="4">
        <v>38.010869565217391</v>
      </c>
      <c r="F197" s="4">
        <f>Nurse[[#This Row],[Total Nurse Staff Hours]]/Nurse[[#This Row],[MDS Census]]</f>
        <v>3.3116900200171573</v>
      </c>
      <c r="G197" s="4">
        <f>Nurse[[#This Row],[Total Direct Care Staff Hours]]/Nurse[[#This Row],[MDS Census]]</f>
        <v>2.9059136402630821</v>
      </c>
      <c r="H197" s="4">
        <f>Nurse[[#This Row],[Total RN Hours (w/ Admin, DON)]]/Nurse[[#This Row],[MDS Census]]</f>
        <v>0.53840148698884771</v>
      </c>
      <c r="I197" s="4">
        <f>Nurse[[#This Row],[RN Hours (excl. Admin, DON)]]/Nurse[[#This Row],[MDS Census]]</f>
        <v>0.25530168716042329</v>
      </c>
      <c r="J197" s="4">
        <f>SUM(Nurse[[#This Row],[RN Hours (excl. Admin, DON)]],Nurse[[#This Row],[RN Admin Hours]],Nurse[[#This Row],[RN DON Hours]],Nurse[[#This Row],[LPN Hours (excl. Admin)]],Nurse[[#This Row],[LPN Admin Hours]],Nurse[[#This Row],[CNA Hours]],Nurse[[#This Row],[NA TR Hours]],Nurse[[#This Row],[Med Aide/Tech Hours]])</f>
        <v>125.88021739130434</v>
      </c>
      <c r="K197" s="4">
        <f>SUM(Nurse[[#This Row],[RN Hours (excl. Admin, DON)]],Nurse[[#This Row],[LPN Hours (excl. Admin)]],Nurse[[#This Row],[CNA Hours]],Nurse[[#This Row],[NA TR Hours]],Nurse[[#This Row],[Med Aide/Tech Hours]])</f>
        <v>110.45630434782606</v>
      </c>
      <c r="L197" s="4">
        <f>SUM(Nurse[[#This Row],[RN Hours (excl. Admin, DON)]],Nurse[[#This Row],[RN Admin Hours]],Nurse[[#This Row],[RN DON Hours]])</f>
        <v>20.465108695652177</v>
      </c>
      <c r="M197" s="4">
        <v>9.7042391304347841</v>
      </c>
      <c r="N197" s="4">
        <v>5.2608695652173916</v>
      </c>
      <c r="O197" s="4">
        <v>5.5</v>
      </c>
      <c r="P197" s="4">
        <f>SUM(Nurse[[#This Row],[LPN Hours (excl. Admin)]],Nurse[[#This Row],[LPN Admin Hours]])</f>
        <v>34.040652173913038</v>
      </c>
      <c r="Q197" s="4">
        <v>29.377608695652167</v>
      </c>
      <c r="R197" s="4">
        <v>4.6630434782608692</v>
      </c>
      <c r="S197" s="4">
        <f>SUM(Nurse[[#This Row],[CNA Hours]],Nurse[[#This Row],[NA TR Hours]],Nurse[[#This Row],[Med Aide/Tech Hours]])</f>
        <v>71.37445652173912</v>
      </c>
      <c r="T197" s="4">
        <v>71.37445652173912</v>
      </c>
      <c r="U197" s="4">
        <v>0</v>
      </c>
      <c r="V197" s="4">
        <v>0</v>
      </c>
      <c r="W1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27.873695652173904</v>
      </c>
      <c r="X197" s="4">
        <v>8.1770652173913057</v>
      </c>
      <c r="Y197" s="4">
        <v>0</v>
      </c>
      <c r="Z197" s="4">
        <v>0</v>
      </c>
      <c r="AA197" s="4">
        <v>16.464565217391296</v>
      </c>
      <c r="AB197" s="4">
        <v>0</v>
      </c>
      <c r="AC197" s="4">
        <v>3.2320652173913031</v>
      </c>
      <c r="AD197" s="4">
        <v>0</v>
      </c>
      <c r="AE197" s="4">
        <v>0</v>
      </c>
      <c r="AF197" s="1">
        <v>365885</v>
      </c>
      <c r="AG197" s="1">
        <v>5</v>
      </c>
      <c r="AH197"/>
    </row>
    <row r="198" spans="1:34" x14ac:dyDescent="0.25">
      <c r="A198" t="s">
        <v>964</v>
      </c>
      <c r="B198" t="s">
        <v>518</v>
      </c>
      <c r="C198" t="s">
        <v>1209</v>
      </c>
      <c r="D198" t="s">
        <v>1047</v>
      </c>
      <c r="E198" s="4">
        <v>21.369565217391305</v>
      </c>
      <c r="F198" s="4">
        <f>Nurse[[#This Row],[Total Nurse Staff Hours]]/Nurse[[#This Row],[MDS Census]]</f>
        <v>4.1456154628687685</v>
      </c>
      <c r="G198" s="4">
        <f>Nurse[[#This Row],[Total Direct Care Staff Hours]]/Nurse[[#This Row],[MDS Census]]</f>
        <v>3.6929196337741605</v>
      </c>
      <c r="H198" s="4">
        <f>Nurse[[#This Row],[Total RN Hours (w/ Admin, DON)]]/Nurse[[#This Row],[MDS Census]]</f>
        <v>1.2415971515768056</v>
      </c>
      <c r="I198" s="4">
        <f>Nurse[[#This Row],[RN Hours (excl. Admin, DON)]]/Nurse[[#This Row],[MDS Census]]</f>
        <v>0.78890132248219724</v>
      </c>
      <c r="J198" s="4">
        <f>SUM(Nurse[[#This Row],[RN Hours (excl. Admin, DON)]],Nurse[[#This Row],[RN Admin Hours]],Nurse[[#This Row],[RN DON Hours]],Nurse[[#This Row],[LPN Hours (excl. Admin)]],Nurse[[#This Row],[LPN Admin Hours]],Nurse[[#This Row],[CNA Hours]],Nurse[[#This Row],[NA TR Hours]],Nurse[[#This Row],[Med Aide/Tech Hours]])</f>
        <v>88.589999999999989</v>
      </c>
      <c r="K198" s="4">
        <f>SUM(Nurse[[#This Row],[RN Hours (excl. Admin, DON)]],Nurse[[#This Row],[LPN Hours (excl. Admin)]],Nurse[[#This Row],[CNA Hours]],Nurse[[#This Row],[NA TR Hours]],Nurse[[#This Row],[Med Aide/Tech Hours]])</f>
        <v>78.916086956521738</v>
      </c>
      <c r="L198" s="4">
        <f>SUM(Nurse[[#This Row],[RN Hours (excl. Admin, DON)]],Nurse[[#This Row],[RN Admin Hours]],Nurse[[#This Row],[RN DON Hours]])</f>
        <v>26.532391304347826</v>
      </c>
      <c r="M198" s="4">
        <v>16.858478260869564</v>
      </c>
      <c r="N198" s="4">
        <v>4.0434782608695654</v>
      </c>
      <c r="O198" s="4">
        <v>5.6304347826086953</v>
      </c>
      <c r="P198" s="4">
        <f>SUM(Nurse[[#This Row],[LPN Hours (excl. Admin)]],Nurse[[#This Row],[LPN Admin Hours]])</f>
        <v>12.980978260869565</v>
      </c>
      <c r="Q198" s="4">
        <v>12.980978260869565</v>
      </c>
      <c r="R198" s="4">
        <v>0</v>
      </c>
      <c r="S198" s="4">
        <f>SUM(Nurse[[#This Row],[CNA Hours]],Nurse[[#This Row],[NA TR Hours]],Nurse[[#This Row],[Med Aide/Tech Hours]])</f>
        <v>49.076630434782601</v>
      </c>
      <c r="T198" s="4">
        <v>48.69076086956521</v>
      </c>
      <c r="U198" s="4">
        <v>0.3858695652173913</v>
      </c>
      <c r="V198" s="4">
        <v>0</v>
      </c>
      <c r="W1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50.424239130434778</v>
      </c>
      <c r="X198" s="4">
        <v>0.92934782608695654</v>
      </c>
      <c r="Y198" s="4">
        <v>0</v>
      </c>
      <c r="Z198" s="4">
        <v>0</v>
      </c>
      <c r="AA198" s="4">
        <v>5.1141304347826084</v>
      </c>
      <c r="AB198" s="4">
        <v>0</v>
      </c>
      <c r="AC198" s="4">
        <v>44.380760869565215</v>
      </c>
      <c r="AD198" s="4">
        <v>0</v>
      </c>
      <c r="AE198" s="4">
        <v>0</v>
      </c>
      <c r="AF198" s="1">
        <v>365949</v>
      </c>
      <c r="AG198" s="1">
        <v>5</v>
      </c>
      <c r="AH198"/>
    </row>
    <row r="199" spans="1:34" x14ac:dyDescent="0.25">
      <c r="A199" t="s">
        <v>964</v>
      </c>
      <c r="B199" t="s">
        <v>23</v>
      </c>
      <c r="C199" t="s">
        <v>1140</v>
      </c>
      <c r="D199" t="s">
        <v>1026</v>
      </c>
      <c r="E199" s="4">
        <v>79.782608695652172</v>
      </c>
      <c r="F199" s="4">
        <f>Nurse[[#This Row],[Total Nurse Staff Hours]]/Nurse[[#This Row],[MDS Census]]</f>
        <v>2.9420231607629423</v>
      </c>
      <c r="G199" s="4">
        <f>Nurse[[#This Row],[Total Direct Care Staff Hours]]/Nurse[[#This Row],[MDS Census]]</f>
        <v>2.7040354223433241</v>
      </c>
      <c r="H199" s="4">
        <f>Nurse[[#This Row],[Total RN Hours (w/ Admin, DON)]]/Nurse[[#This Row],[MDS Census]]</f>
        <v>0.38206130790190729</v>
      </c>
      <c r="I199" s="4">
        <f>Nurse[[#This Row],[RN Hours (excl. Admin, DON)]]/Nurse[[#This Row],[MDS Census]]</f>
        <v>0.27705449591280645</v>
      </c>
      <c r="J199" s="4">
        <f>SUM(Nurse[[#This Row],[RN Hours (excl. Admin, DON)]],Nurse[[#This Row],[RN Admin Hours]],Nurse[[#This Row],[RN DON Hours]],Nurse[[#This Row],[LPN Hours (excl. Admin)]],Nurse[[#This Row],[LPN Admin Hours]],Nurse[[#This Row],[CNA Hours]],Nurse[[#This Row],[NA TR Hours]],Nurse[[#This Row],[Med Aide/Tech Hours]])</f>
        <v>234.72228260869562</v>
      </c>
      <c r="K199" s="4">
        <f>SUM(Nurse[[#This Row],[RN Hours (excl. Admin, DON)]],Nurse[[#This Row],[LPN Hours (excl. Admin)]],Nurse[[#This Row],[CNA Hours]],Nurse[[#This Row],[NA TR Hours]],Nurse[[#This Row],[Med Aide/Tech Hours]])</f>
        <v>215.73499999999999</v>
      </c>
      <c r="L199" s="4">
        <f>SUM(Nurse[[#This Row],[RN Hours (excl. Admin, DON)]],Nurse[[#This Row],[RN Admin Hours]],Nurse[[#This Row],[RN DON Hours]])</f>
        <v>30.481847826086948</v>
      </c>
      <c r="M199" s="4">
        <v>22.104130434782601</v>
      </c>
      <c r="N199" s="4">
        <v>3.7989130434782608</v>
      </c>
      <c r="O199" s="4">
        <v>4.5788043478260869</v>
      </c>
      <c r="P199" s="4">
        <f>SUM(Nurse[[#This Row],[LPN Hours (excl. Admin)]],Nurse[[#This Row],[LPN Admin Hours]])</f>
        <v>54.049456521739117</v>
      </c>
      <c r="Q199" s="4">
        <v>43.439891304347817</v>
      </c>
      <c r="R199" s="4">
        <v>10.609565217391303</v>
      </c>
      <c r="S199" s="4">
        <f>SUM(Nurse[[#This Row],[CNA Hours]],Nurse[[#This Row],[NA TR Hours]],Nurse[[#This Row],[Med Aide/Tech Hours]])</f>
        <v>150.19097826086957</v>
      </c>
      <c r="T199" s="4">
        <v>148.63934782608698</v>
      </c>
      <c r="U199" s="4">
        <v>1.5516304347826086</v>
      </c>
      <c r="V199" s="4">
        <v>0</v>
      </c>
      <c r="W1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36.590978260869562</v>
      </c>
      <c r="X199" s="4">
        <v>1.6068478260869563</v>
      </c>
      <c r="Y199" s="4">
        <v>0</v>
      </c>
      <c r="Z199" s="4">
        <v>0</v>
      </c>
      <c r="AA199" s="4">
        <v>13.361086956521742</v>
      </c>
      <c r="AB199" s="4">
        <v>0</v>
      </c>
      <c r="AC199" s="4">
        <v>21.623043478260865</v>
      </c>
      <c r="AD199" s="4">
        <v>0</v>
      </c>
      <c r="AE199" s="4">
        <v>0</v>
      </c>
      <c r="AF199" s="1">
        <v>365030</v>
      </c>
      <c r="AG199" s="1">
        <v>5</v>
      </c>
      <c r="AH199"/>
    </row>
    <row r="200" spans="1:34" x14ac:dyDescent="0.25">
      <c r="A200" t="s">
        <v>964</v>
      </c>
      <c r="B200" t="s">
        <v>829</v>
      </c>
      <c r="C200" t="s">
        <v>1262</v>
      </c>
      <c r="D200" t="s">
        <v>1048</v>
      </c>
      <c r="E200" s="4">
        <v>69.510869565217391</v>
      </c>
      <c r="F200" s="4">
        <f>Nurse[[#This Row],[Total Nurse Staff Hours]]/Nurse[[#This Row],[MDS Census]]</f>
        <v>3.2292071931196253</v>
      </c>
      <c r="G200" s="4">
        <f>Nurse[[#This Row],[Total Direct Care Staff Hours]]/Nurse[[#This Row],[MDS Census]]</f>
        <v>2.9163846755277563</v>
      </c>
      <c r="H200" s="4">
        <f>Nurse[[#This Row],[Total RN Hours (w/ Admin, DON)]]/Nurse[[#This Row],[MDS Census]]</f>
        <v>0.46941360437842067</v>
      </c>
      <c r="I200" s="4">
        <f>Nurse[[#This Row],[RN Hours (excl. Admin, DON)]]/Nurse[[#This Row],[MDS Census]]</f>
        <v>0.23415168100078185</v>
      </c>
      <c r="J200" s="4">
        <f>SUM(Nurse[[#This Row],[RN Hours (excl. Admin, DON)]],Nurse[[#This Row],[RN Admin Hours]],Nurse[[#This Row],[RN DON Hours]],Nurse[[#This Row],[LPN Hours (excl. Admin)]],Nurse[[#This Row],[LPN Admin Hours]],Nurse[[#This Row],[CNA Hours]],Nurse[[#This Row],[NA TR Hours]],Nurse[[#This Row],[Med Aide/Tech Hours]])</f>
        <v>224.46500000000003</v>
      </c>
      <c r="K200" s="4">
        <f>SUM(Nurse[[#This Row],[RN Hours (excl. Admin, DON)]],Nurse[[#This Row],[LPN Hours (excl. Admin)]],Nurse[[#This Row],[CNA Hours]],Nurse[[#This Row],[NA TR Hours]],Nurse[[#This Row],[Med Aide/Tech Hours]])</f>
        <v>202.72043478260872</v>
      </c>
      <c r="L200" s="4">
        <f>SUM(Nurse[[#This Row],[RN Hours (excl. Admin, DON)]],Nurse[[#This Row],[RN Admin Hours]],Nurse[[#This Row],[RN DON Hours]])</f>
        <v>32.629347826086956</v>
      </c>
      <c r="M200" s="4">
        <v>16.276086956521738</v>
      </c>
      <c r="N200" s="4">
        <v>10.646739130434783</v>
      </c>
      <c r="O200" s="4">
        <v>5.7065217391304346</v>
      </c>
      <c r="P200" s="4">
        <f>SUM(Nurse[[#This Row],[LPN Hours (excl. Admin)]],Nurse[[#This Row],[LPN Admin Hours]])</f>
        <v>60.235869565217406</v>
      </c>
      <c r="Q200" s="4">
        <v>54.84456521739132</v>
      </c>
      <c r="R200" s="4">
        <v>5.3913043478260869</v>
      </c>
      <c r="S200" s="4">
        <f>SUM(Nurse[[#This Row],[CNA Hours]],Nurse[[#This Row],[NA TR Hours]],Nurse[[#This Row],[Med Aide/Tech Hours]])</f>
        <v>131.59978260869568</v>
      </c>
      <c r="T200" s="4">
        <v>131.00086956521741</v>
      </c>
      <c r="U200" s="4">
        <v>0.59891304347826091</v>
      </c>
      <c r="V200" s="4">
        <v>0</v>
      </c>
      <c r="W2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20.468260869565217</v>
      </c>
      <c r="X200" s="4">
        <v>0.875</v>
      </c>
      <c r="Y200" s="4">
        <v>0</v>
      </c>
      <c r="Z200" s="4">
        <v>0</v>
      </c>
      <c r="AA200" s="4">
        <v>2.3967391304347827</v>
      </c>
      <c r="AB200" s="4">
        <v>0</v>
      </c>
      <c r="AC200" s="4">
        <v>17.196521739130436</v>
      </c>
      <c r="AD200" s="4">
        <v>0</v>
      </c>
      <c r="AE200" s="4">
        <v>0</v>
      </c>
      <c r="AF200" s="1">
        <v>366381</v>
      </c>
      <c r="AG200" s="1">
        <v>5</v>
      </c>
      <c r="AH200"/>
    </row>
    <row r="201" spans="1:34" x14ac:dyDescent="0.25">
      <c r="A201" t="s">
        <v>964</v>
      </c>
      <c r="B201" t="s">
        <v>889</v>
      </c>
      <c r="C201" t="s">
        <v>1084</v>
      </c>
      <c r="D201" t="s">
        <v>1003</v>
      </c>
      <c r="E201" s="4">
        <v>48.260869565217391</v>
      </c>
      <c r="F201" s="4">
        <f>Nurse[[#This Row],[Total Nurse Staff Hours]]/Nurse[[#This Row],[MDS Census]]</f>
        <v>3.6627815315315315</v>
      </c>
      <c r="G201" s="4">
        <f>Nurse[[#This Row],[Total Direct Care Staff Hours]]/Nurse[[#This Row],[MDS Census]]</f>
        <v>3.1293355855855856</v>
      </c>
      <c r="H201" s="4">
        <f>Nurse[[#This Row],[Total RN Hours (w/ Admin, DON)]]/Nurse[[#This Row],[MDS Census]]</f>
        <v>0.93536036036036052</v>
      </c>
      <c r="I201" s="4">
        <f>Nurse[[#This Row],[RN Hours (excl. Admin, DON)]]/Nurse[[#This Row],[MDS Census]]</f>
        <v>0.4838400900900901</v>
      </c>
      <c r="J201" s="4">
        <f>SUM(Nurse[[#This Row],[RN Hours (excl. Admin, DON)]],Nurse[[#This Row],[RN Admin Hours]],Nurse[[#This Row],[RN DON Hours]],Nurse[[#This Row],[LPN Hours (excl. Admin)]],Nurse[[#This Row],[LPN Admin Hours]],Nurse[[#This Row],[CNA Hours]],Nurse[[#This Row],[NA TR Hours]],Nurse[[#This Row],[Med Aide/Tech Hours]])</f>
        <v>176.76902173913044</v>
      </c>
      <c r="K201" s="4">
        <f>SUM(Nurse[[#This Row],[RN Hours (excl. Admin, DON)]],Nurse[[#This Row],[LPN Hours (excl. Admin)]],Nurse[[#This Row],[CNA Hours]],Nurse[[#This Row],[NA TR Hours]],Nurse[[#This Row],[Med Aide/Tech Hours]])</f>
        <v>151.02445652173913</v>
      </c>
      <c r="L201" s="4">
        <f>SUM(Nurse[[#This Row],[RN Hours (excl. Admin, DON)]],Nurse[[#This Row],[RN Admin Hours]],Nurse[[#This Row],[RN DON Hours]])</f>
        <v>45.141304347826093</v>
      </c>
      <c r="M201" s="4">
        <v>23.350543478260871</v>
      </c>
      <c r="N201" s="4">
        <v>15.926630434782609</v>
      </c>
      <c r="O201" s="4">
        <v>5.8641304347826084</v>
      </c>
      <c r="P201" s="4">
        <f>SUM(Nurse[[#This Row],[LPN Hours (excl. Admin)]],Nurse[[#This Row],[LPN Admin Hours]])</f>
        <v>34.657608695652172</v>
      </c>
      <c r="Q201" s="4">
        <v>30.703804347826086</v>
      </c>
      <c r="R201" s="4">
        <v>3.9538043478260869</v>
      </c>
      <c r="S201" s="4">
        <f>SUM(Nurse[[#This Row],[CNA Hours]],Nurse[[#This Row],[NA TR Hours]],Nurse[[#This Row],[Med Aide/Tech Hours]])</f>
        <v>96.970108695652172</v>
      </c>
      <c r="T201" s="4">
        <v>96.970108695652172</v>
      </c>
      <c r="U201" s="4">
        <v>0</v>
      </c>
      <c r="V201" s="4">
        <v>0</v>
      </c>
      <c r="W2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1" s="4">
        <v>0</v>
      </c>
      <c r="Y201" s="4">
        <v>0</v>
      </c>
      <c r="Z201" s="4">
        <v>0</v>
      </c>
      <c r="AA201" s="4">
        <v>0</v>
      </c>
      <c r="AB201" s="4">
        <v>0</v>
      </c>
      <c r="AC201" s="4">
        <v>0</v>
      </c>
      <c r="AD201" s="4">
        <v>0</v>
      </c>
      <c r="AE201" s="4">
        <v>0</v>
      </c>
      <c r="AF201" s="1">
        <v>366447</v>
      </c>
      <c r="AG201" s="1">
        <v>5</v>
      </c>
      <c r="AH201"/>
    </row>
    <row r="202" spans="1:34" x14ac:dyDescent="0.25">
      <c r="A202" t="s">
        <v>964</v>
      </c>
      <c r="B202" t="s">
        <v>757</v>
      </c>
      <c r="C202" t="s">
        <v>1337</v>
      </c>
      <c r="D202" t="s">
        <v>1034</v>
      </c>
      <c r="E202" s="4">
        <v>40</v>
      </c>
      <c r="F202" s="4">
        <f>Nurse[[#This Row],[Total Nurse Staff Hours]]/Nurse[[#This Row],[MDS Census]]</f>
        <v>4.2894945652173915</v>
      </c>
      <c r="G202" s="4">
        <f>Nurse[[#This Row],[Total Direct Care Staff Hours]]/Nurse[[#This Row],[MDS Census]]</f>
        <v>3.822375000000001</v>
      </c>
      <c r="H202" s="4">
        <f>Nurse[[#This Row],[Total RN Hours (w/ Admin, DON)]]/Nurse[[#This Row],[MDS Census]]</f>
        <v>0.69524456521739131</v>
      </c>
      <c r="I202" s="4">
        <f>Nurse[[#This Row],[RN Hours (excl. Admin, DON)]]/Nurse[[#This Row],[MDS Census]]</f>
        <v>0.36603260869565218</v>
      </c>
      <c r="J202" s="4">
        <f>SUM(Nurse[[#This Row],[RN Hours (excl. Admin, DON)]],Nurse[[#This Row],[RN Admin Hours]],Nurse[[#This Row],[RN DON Hours]],Nurse[[#This Row],[LPN Hours (excl. Admin)]],Nurse[[#This Row],[LPN Admin Hours]],Nurse[[#This Row],[CNA Hours]],Nurse[[#This Row],[NA TR Hours]],Nurse[[#This Row],[Med Aide/Tech Hours]])</f>
        <v>171.57978260869567</v>
      </c>
      <c r="K202" s="4">
        <f>SUM(Nurse[[#This Row],[RN Hours (excl. Admin, DON)]],Nurse[[#This Row],[LPN Hours (excl. Admin)]],Nurse[[#This Row],[CNA Hours]],Nurse[[#This Row],[NA TR Hours]],Nurse[[#This Row],[Med Aide/Tech Hours]])</f>
        <v>152.89500000000004</v>
      </c>
      <c r="L202" s="4">
        <f>SUM(Nurse[[#This Row],[RN Hours (excl. Admin, DON)]],Nurse[[#This Row],[RN Admin Hours]],Nurse[[#This Row],[RN DON Hours]])</f>
        <v>27.809782608695652</v>
      </c>
      <c r="M202" s="4">
        <v>14.641304347826088</v>
      </c>
      <c r="N202" s="4">
        <v>11.255434782608695</v>
      </c>
      <c r="O202" s="4">
        <v>1.9130434782608696</v>
      </c>
      <c r="P202" s="4">
        <f>SUM(Nurse[[#This Row],[LPN Hours (excl. Admin)]],Nurse[[#This Row],[LPN Admin Hours]])</f>
        <v>42.842391304347828</v>
      </c>
      <c r="Q202" s="4">
        <v>37.326086956521742</v>
      </c>
      <c r="R202" s="4">
        <v>5.5163043478260869</v>
      </c>
      <c r="S202" s="4">
        <f>SUM(Nurse[[#This Row],[CNA Hours]],Nurse[[#This Row],[NA TR Hours]],Nurse[[#This Row],[Med Aide/Tech Hours]])</f>
        <v>100.9276086956522</v>
      </c>
      <c r="T202" s="4">
        <v>100.9276086956522</v>
      </c>
      <c r="U202" s="4">
        <v>0</v>
      </c>
      <c r="V202" s="4">
        <v>0</v>
      </c>
      <c r="W2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6.9028260869565221</v>
      </c>
      <c r="X202" s="4">
        <v>0.86956521739130432</v>
      </c>
      <c r="Y202" s="4">
        <v>0</v>
      </c>
      <c r="Z202" s="4">
        <v>0</v>
      </c>
      <c r="AA202" s="4">
        <v>1.7391304347826086</v>
      </c>
      <c r="AB202" s="4">
        <v>0</v>
      </c>
      <c r="AC202" s="4">
        <v>4.294130434782609</v>
      </c>
      <c r="AD202" s="4">
        <v>0</v>
      </c>
      <c r="AE202" s="4">
        <v>0</v>
      </c>
      <c r="AF202" s="1">
        <v>366289</v>
      </c>
      <c r="AG202" s="1">
        <v>5</v>
      </c>
      <c r="AH202"/>
    </row>
    <row r="203" spans="1:34" x14ac:dyDescent="0.25">
      <c r="A203" t="s">
        <v>964</v>
      </c>
      <c r="B203" t="s">
        <v>284</v>
      </c>
      <c r="C203" t="s">
        <v>1288</v>
      </c>
      <c r="D203" t="s">
        <v>1016</v>
      </c>
      <c r="E203" s="4">
        <v>46.195652173913047</v>
      </c>
      <c r="F203" s="4">
        <f>Nurse[[#This Row],[Total Nurse Staff Hours]]/Nurse[[#This Row],[MDS Census]]</f>
        <v>2.8329882352941174</v>
      </c>
      <c r="G203" s="4">
        <f>Nurse[[#This Row],[Total Direct Care Staff Hours]]/Nurse[[#This Row],[MDS Census]]</f>
        <v>2.7113411764705879</v>
      </c>
      <c r="H203" s="4">
        <f>Nurse[[#This Row],[Total RN Hours (w/ Admin, DON)]]/Nurse[[#This Row],[MDS Census]]</f>
        <v>0.84548470588235314</v>
      </c>
      <c r="I203" s="4">
        <f>Nurse[[#This Row],[RN Hours (excl. Admin, DON)]]/Nurse[[#This Row],[MDS Census]]</f>
        <v>0.7238376470588237</v>
      </c>
      <c r="J203" s="4">
        <f>SUM(Nurse[[#This Row],[RN Hours (excl. Admin, DON)]],Nurse[[#This Row],[RN Admin Hours]],Nurse[[#This Row],[RN DON Hours]],Nurse[[#This Row],[LPN Hours (excl. Admin)]],Nurse[[#This Row],[LPN Admin Hours]],Nurse[[#This Row],[CNA Hours]],Nurse[[#This Row],[NA TR Hours]],Nurse[[#This Row],[Med Aide/Tech Hours]])</f>
        <v>130.87173913043478</v>
      </c>
      <c r="K203" s="4">
        <f>SUM(Nurse[[#This Row],[RN Hours (excl. Admin, DON)]],Nurse[[#This Row],[LPN Hours (excl. Admin)]],Nurse[[#This Row],[CNA Hours]],Nurse[[#This Row],[NA TR Hours]],Nurse[[#This Row],[Med Aide/Tech Hours]])</f>
        <v>125.25217391304348</v>
      </c>
      <c r="L203" s="4">
        <f>SUM(Nurse[[#This Row],[RN Hours (excl. Admin, DON)]],Nurse[[#This Row],[RN Admin Hours]],Nurse[[#This Row],[RN DON Hours]])</f>
        <v>39.057717391304358</v>
      </c>
      <c r="M203" s="4">
        <v>33.438152173913053</v>
      </c>
      <c r="N203" s="4">
        <v>0</v>
      </c>
      <c r="O203" s="4">
        <v>5.6195652173913047</v>
      </c>
      <c r="P203" s="4">
        <f>SUM(Nurse[[#This Row],[LPN Hours (excl. Admin)]],Nurse[[#This Row],[LPN Admin Hours]])</f>
        <v>39.653804347826075</v>
      </c>
      <c r="Q203" s="4">
        <v>39.653804347826075</v>
      </c>
      <c r="R203" s="4">
        <v>0</v>
      </c>
      <c r="S203" s="4">
        <f>SUM(Nurse[[#This Row],[CNA Hours]],Nurse[[#This Row],[NA TR Hours]],Nurse[[#This Row],[Med Aide/Tech Hours]])</f>
        <v>52.160217391304357</v>
      </c>
      <c r="T203" s="4">
        <v>52.160217391304357</v>
      </c>
      <c r="U203" s="4">
        <v>0</v>
      </c>
      <c r="V203" s="4">
        <v>0</v>
      </c>
      <c r="W2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1.0785869565217392</v>
      </c>
      <c r="X203" s="4">
        <v>0</v>
      </c>
      <c r="Y203" s="4">
        <v>0</v>
      </c>
      <c r="Z203" s="4">
        <v>0</v>
      </c>
      <c r="AA203" s="4">
        <v>4.3478260869565216E-2</v>
      </c>
      <c r="AB203" s="4">
        <v>0</v>
      </c>
      <c r="AC203" s="4">
        <v>1.035108695652174</v>
      </c>
      <c r="AD203" s="4">
        <v>0</v>
      </c>
      <c r="AE203" s="4">
        <v>0</v>
      </c>
      <c r="AF203" s="1">
        <v>365592</v>
      </c>
      <c r="AG203" s="1">
        <v>5</v>
      </c>
      <c r="AH203"/>
    </row>
    <row r="204" spans="1:34" x14ac:dyDescent="0.25">
      <c r="A204" t="s">
        <v>964</v>
      </c>
      <c r="B204" t="s">
        <v>157</v>
      </c>
      <c r="C204" t="s">
        <v>1261</v>
      </c>
      <c r="D204" t="s">
        <v>1053</v>
      </c>
      <c r="E204" s="4">
        <v>94.869565217391298</v>
      </c>
      <c r="F204" s="4">
        <f>Nurse[[#This Row],[Total Nurse Staff Hours]]/Nurse[[#This Row],[MDS Census]]</f>
        <v>2.748274518790101</v>
      </c>
      <c r="G204" s="4">
        <f>Nurse[[#This Row],[Total Direct Care Staff Hours]]/Nurse[[#This Row],[MDS Census]]</f>
        <v>2.5461159486709448</v>
      </c>
      <c r="H204" s="4">
        <f>Nurse[[#This Row],[Total RN Hours (w/ Admin, DON)]]/Nurse[[#This Row],[MDS Census]]</f>
        <v>0.40216429880843263</v>
      </c>
      <c r="I204" s="4">
        <f>Nurse[[#This Row],[RN Hours (excl. Admin, DON)]]/Nurse[[#This Row],[MDS Census]]</f>
        <v>0.24132332722273148</v>
      </c>
      <c r="J204" s="4">
        <f>SUM(Nurse[[#This Row],[RN Hours (excl. Admin, DON)]],Nurse[[#This Row],[RN Admin Hours]],Nurse[[#This Row],[RN DON Hours]],Nurse[[#This Row],[LPN Hours (excl. Admin)]],Nurse[[#This Row],[LPN Admin Hours]],Nurse[[#This Row],[CNA Hours]],Nurse[[#This Row],[NA TR Hours]],Nurse[[#This Row],[Med Aide/Tech Hours]])</f>
        <v>260.72760869565218</v>
      </c>
      <c r="K204" s="4">
        <f>SUM(Nurse[[#This Row],[RN Hours (excl. Admin, DON)]],Nurse[[#This Row],[LPN Hours (excl. Admin)]],Nurse[[#This Row],[CNA Hours]],Nurse[[#This Row],[NA TR Hours]],Nurse[[#This Row],[Med Aide/Tech Hours]])</f>
        <v>241.54891304347831</v>
      </c>
      <c r="L204" s="4">
        <f>SUM(Nurse[[#This Row],[RN Hours (excl. Admin, DON)]],Nurse[[#This Row],[RN Admin Hours]],Nurse[[#This Row],[RN DON Hours]])</f>
        <v>38.153152173913043</v>
      </c>
      <c r="M204" s="4">
        <v>22.894239130434784</v>
      </c>
      <c r="N204" s="4">
        <v>10.455217391304348</v>
      </c>
      <c r="O204" s="4">
        <v>4.8036956521739125</v>
      </c>
      <c r="P204" s="4">
        <f>SUM(Nurse[[#This Row],[LPN Hours (excl. Admin)]],Nurse[[#This Row],[LPN Admin Hours]])</f>
        <v>74.209673913043474</v>
      </c>
      <c r="Q204" s="4">
        <v>70.289891304347819</v>
      </c>
      <c r="R204" s="4">
        <v>3.9197826086956526</v>
      </c>
      <c r="S204" s="4">
        <f>SUM(Nurse[[#This Row],[CNA Hours]],Nurse[[#This Row],[NA TR Hours]],Nurse[[#This Row],[Med Aide/Tech Hours]])</f>
        <v>148.36478260869569</v>
      </c>
      <c r="T204" s="4">
        <v>134.80739130434785</v>
      </c>
      <c r="U204" s="4">
        <v>13.557391304347831</v>
      </c>
      <c r="V204" s="4">
        <v>0</v>
      </c>
      <c r="W2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4" s="4">
        <v>0</v>
      </c>
      <c r="Y204" s="4">
        <v>0</v>
      </c>
      <c r="Z204" s="4">
        <v>0</v>
      </c>
      <c r="AA204" s="4">
        <v>0</v>
      </c>
      <c r="AB204" s="4">
        <v>0</v>
      </c>
      <c r="AC204" s="4">
        <v>0</v>
      </c>
      <c r="AD204" s="4">
        <v>0</v>
      </c>
      <c r="AE204" s="4">
        <v>0</v>
      </c>
      <c r="AF204" s="1">
        <v>365394</v>
      </c>
      <c r="AG204" s="1">
        <v>5</v>
      </c>
      <c r="AH204"/>
    </row>
    <row r="205" spans="1:34" x14ac:dyDescent="0.25">
      <c r="A205" t="s">
        <v>964</v>
      </c>
      <c r="B205" t="s">
        <v>665</v>
      </c>
      <c r="C205" t="s">
        <v>1382</v>
      </c>
      <c r="D205" t="s">
        <v>1053</v>
      </c>
      <c r="E205" s="4">
        <v>62.793478260869563</v>
      </c>
      <c r="F205" s="4">
        <f>Nurse[[#This Row],[Total Nurse Staff Hours]]/Nurse[[#This Row],[MDS Census]]</f>
        <v>2.887128267266748</v>
      </c>
      <c r="G205" s="4">
        <f>Nurse[[#This Row],[Total Direct Care Staff Hours]]/Nurse[[#This Row],[MDS Census]]</f>
        <v>2.6904864116323362</v>
      </c>
      <c r="H205" s="4">
        <f>Nurse[[#This Row],[Total RN Hours (w/ Admin, DON)]]/Nurse[[#This Row],[MDS Census]]</f>
        <v>0.53543534706595131</v>
      </c>
      <c r="I205" s="4">
        <f>Nurse[[#This Row],[RN Hours (excl. Admin, DON)]]/Nurse[[#This Row],[MDS Census]]</f>
        <v>0.41495759044486769</v>
      </c>
      <c r="J205" s="4">
        <f>SUM(Nurse[[#This Row],[RN Hours (excl. Admin, DON)]],Nurse[[#This Row],[RN Admin Hours]],Nurse[[#This Row],[RN DON Hours]],Nurse[[#This Row],[LPN Hours (excl. Admin)]],Nurse[[#This Row],[LPN Admin Hours]],Nurse[[#This Row],[CNA Hours]],Nurse[[#This Row],[NA TR Hours]],Nurse[[#This Row],[Med Aide/Tech Hours]])</f>
        <v>181.29282608695655</v>
      </c>
      <c r="K205" s="4">
        <f>SUM(Nurse[[#This Row],[RN Hours (excl. Admin, DON)]],Nurse[[#This Row],[LPN Hours (excl. Admin)]],Nurse[[#This Row],[CNA Hours]],Nurse[[#This Row],[NA TR Hours]],Nurse[[#This Row],[Med Aide/Tech Hours]])</f>
        <v>168.94500000000005</v>
      </c>
      <c r="L205" s="4">
        <f>SUM(Nurse[[#This Row],[RN Hours (excl. Admin, DON)]],Nurse[[#This Row],[RN Admin Hours]],Nurse[[#This Row],[RN DON Hours]])</f>
        <v>33.621847826086963</v>
      </c>
      <c r="M205" s="4">
        <v>26.056630434782615</v>
      </c>
      <c r="N205" s="4">
        <v>2.4347826086956523</v>
      </c>
      <c r="O205" s="4">
        <v>5.1304347826086953</v>
      </c>
      <c r="P205" s="4">
        <f>SUM(Nurse[[#This Row],[LPN Hours (excl. Admin)]],Nurse[[#This Row],[LPN Admin Hours]])</f>
        <v>53.213586956521752</v>
      </c>
      <c r="Q205" s="4">
        <v>48.43097826086958</v>
      </c>
      <c r="R205" s="4">
        <v>4.7826086956521738</v>
      </c>
      <c r="S205" s="4">
        <f>SUM(Nurse[[#This Row],[CNA Hours]],Nurse[[#This Row],[NA TR Hours]],Nurse[[#This Row],[Med Aide/Tech Hours]])</f>
        <v>94.457391304347837</v>
      </c>
      <c r="T205" s="4">
        <v>81.690869565217398</v>
      </c>
      <c r="U205" s="4">
        <v>12.76652173913044</v>
      </c>
      <c r="V205" s="4">
        <v>0</v>
      </c>
      <c r="W2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5" s="4">
        <v>0</v>
      </c>
      <c r="Y205" s="4">
        <v>0</v>
      </c>
      <c r="Z205" s="4">
        <v>0</v>
      </c>
      <c r="AA205" s="4">
        <v>0</v>
      </c>
      <c r="AB205" s="4">
        <v>0</v>
      </c>
      <c r="AC205" s="4">
        <v>0</v>
      </c>
      <c r="AD205" s="4">
        <v>0</v>
      </c>
      <c r="AE205" s="4">
        <v>0</v>
      </c>
      <c r="AF205" s="1">
        <v>366173</v>
      </c>
      <c r="AG205" s="1">
        <v>5</v>
      </c>
      <c r="AH205"/>
    </row>
    <row r="206" spans="1:34" x14ac:dyDescent="0.25">
      <c r="A206" t="s">
        <v>964</v>
      </c>
      <c r="B206" t="s">
        <v>755</v>
      </c>
      <c r="C206" t="s">
        <v>1261</v>
      </c>
      <c r="D206" t="s">
        <v>1053</v>
      </c>
      <c r="E206" s="4">
        <v>76.880434782608702</v>
      </c>
      <c r="F206" s="4">
        <f>Nurse[[#This Row],[Total Nurse Staff Hours]]/Nurse[[#This Row],[MDS Census]]</f>
        <v>2.7758461755973416</v>
      </c>
      <c r="G206" s="4">
        <f>Nurse[[#This Row],[Total Direct Care Staff Hours]]/Nurse[[#This Row],[MDS Census]]</f>
        <v>2.5042810688533854</v>
      </c>
      <c r="H206" s="4">
        <f>Nurse[[#This Row],[Total RN Hours (w/ Admin, DON)]]/Nurse[[#This Row],[MDS Census]]</f>
        <v>0.24045808002262123</v>
      </c>
      <c r="I206" s="4">
        <f>Nurse[[#This Row],[RN Hours (excl. Admin, DON)]]/Nurse[[#This Row],[MDS Census]]</f>
        <v>0.12077760497667182</v>
      </c>
      <c r="J206" s="4">
        <f>SUM(Nurse[[#This Row],[RN Hours (excl. Admin, DON)]],Nurse[[#This Row],[RN Admin Hours]],Nurse[[#This Row],[RN DON Hours]],Nurse[[#This Row],[LPN Hours (excl. Admin)]],Nurse[[#This Row],[LPN Admin Hours]],Nurse[[#This Row],[CNA Hours]],Nurse[[#This Row],[NA TR Hours]],Nurse[[#This Row],[Med Aide/Tech Hours]])</f>
        <v>213.4082608695652</v>
      </c>
      <c r="K206" s="4">
        <f>SUM(Nurse[[#This Row],[RN Hours (excl. Admin, DON)]],Nurse[[#This Row],[LPN Hours (excl. Admin)]],Nurse[[#This Row],[CNA Hours]],Nurse[[#This Row],[NA TR Hours]],Nurse[[#This Row],[Med Aide/Tech Hours]])</f>
        <v>192.53021739130432</v>
      </c>
      <c r="L206" s="4">
        <f>SUM(Nurse[[#This Row],[RN Hours (excl. Admin, DON)]],Nurse[[#This Row],[RN Admin Hours]],Nurse[[#This Row],[RN DON Hours]])</f>
        <v>18.486521739130435</v>
      </c>
      <c r="M206" s="4">
        <v>9.2854347826086947</v>
      </c>
      <c r="N206" s="4">
        <v>3.7391304347826089</v>
      </c>
      <c r="O206" s="4">
        <v>5.4619565217391308</v>
      </c>
      <c r="P206" s="4">
        <f>SUM(Nurse[[#This Row],[LPN Hours (excl. Admin)]],Nurse[[#This Row],[LPN Admin Hours]])</f>
        <v>63.692934782608702</v>
      </c>
      <c r="Q206" s="4">
        <v>52.015978260869566</v>
      </c>
      <c r="R206" s="4">
        <v>11.676956521739132</v>
      </c>
      <c r="S206" s="4">
        <f>SUM(Nurse[[#This Row],[CNA Hours]],Nurse[[#This Row],[NA TR Hours]],Nurse[[#This Row],[Med Aide/Tech Hours]])</f>
        <v>131.22880434782607</v>
      </c>
      <c r="T206" s="4">
        <v>129.26336956521737</v>
      </c>
      <c r="U206" s="4">
        <v>1.9654347826086955</v>
      </c>
      <c r="V206" s="4">
        <v>0</v>
      </c>
      <c r="W2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6" s="4">
        <v>0</v>
      </c>
      <c r="Y206" s="4">
        <v>0</v>
      </c>
      <c r="Z206" s="4">
        <v>0</v>
      </c>
      <c r="AA206" s="4">
        <v>0</v>
      </c>
      <c r="AB206" s="4">
        <v>0</v>
      </c>
      <c r="AC206" s="4">
        <v>0</v>
      </c>
      <c r="AD206" s="4">
        <v>0</v>
      </c>
      <c r="AE206" s="4">
        <v>0</v>
      </c>
      <c r="AF206" s="1">
        <v>366286</v>
      </c>
      <c r="AG206" s="1">
        <v>5</v>
      </c>
      <c r="AH206"/>
    </row>
    <row r="207" spans="1:34" x14ac:dyDescent="0.25">
      <c r="A207" t="s">
        <v>964</v>
      </c>
      <c r="B207" t="s">
        <v>354</v>
      </c>
      <c r="C207" t="s">
        <v>1320</v>
      </c>
      <c r="D207" t="s">
        <v>1060</v>
      </c>
      <c r="E207" s="4">
        <v>69.565217391304344</v>
      </c>
      <c r="F207" s="4">
        <f>Nurse[[#This Row],[Total Nurse Staff Hours]]/Nurse[[#This Row],[MDS Census]]</f>
        <v>2.6141031250000002</v>
      </c>
      <c r="G207" s="4">
        <f>Nurse[[#This Row],[Total Direct Care Staff Hours]]/Nurse[[#This Row],[MDS Census]]</f>
        <v>2.2354359374999997</v>
      </c>
      <c r="H207" s="4">
        <f>Nurse[[#This Row],[Total RN Hours (w/ Admin, DON)]]/Nurse[[#This Row],[MDS Census]]</f>
        <v>0.84299062499999988</v>
      </c>
      <c r="I207" s="4">
        <f>Nurse[[#This Row],[RN Hours (excl. Admin, DON)]]/Nurse[[#This Row],[MDS Census]]</f>
        <v>0.63073906249999989</v>
      </c>
      <c r="J207" s="4">
        <f>SUM(Nurse[[#This Row],[RN Hours (excl. Admin, DON)]],Nurse[[#This Row],[RN Admin Hours]],Nurse[[#This Row],[RN DON Hours]],Nurse[[#This Row],[LPN Hours (excl. Admin)]],Nurse[[#This Row],[LPN Admin Hours]],Nurse[[#This Row],[CNA Hours]],Nurse[[#This Row],[NA TR Hours]],Nurse[[#This Row],[Med Aide/Tech Hours]])</f>
        <v>181.85065217391303</v>
      </c>
      <c r="K207" s="4">
        <f>SUM(Nurse[[#This Row],[RN Hours (excl. Admin, DON)]],Nurse[[#This Row],[LPN Hours (excl. Admin)]],Nurse[[#This Row],[CNA Hours]],Nurse[[#This Row],[NA TR Hours]],Nurse[[#This Row],[Med Aide/Tech Hours]])</f>
        <v>155.5085869565217</v>
      </c>
      <c r="L207" s="4">
        <f>SUM(Nurse[[#This Row],[RN Hours (excl. Admin, DON)]],Nurse[[#This Row],[RN Admin Hours]],Nurse[[#This Row],[RN DON Hours]])</f>
        <v>58.642826086956511</v>
      </c>
      <c r="M207" s="4">
        <v>43.877499999999991</v>
      </c>
      <c r="N207" s="4">
        <v>9.0425000000000004</v>
      </c>
      <c r="O207" s="4">
        <v>5.7228260869565215</v>
      </c>
      <c r="P207" s="4">
        <f>SUM(Nurse[[#This Row],[LPN Hours (excl. Admin)]],Nurse[[#This Row],[LPN Admin Hours]])</f>
        <v>29.554999999999996</v>
      </c>
      <c r="Q207" s="4">
        <v>17.978260869565212</v>
      </c>
      <c r="R207" s="4">
        <v>11.576739130434785</v>
      </c>
      <c r="S207" s="4">
        <f>SUM(Nurse[[#This Row],[CNA Hours]],Nurse[[#This Row],[NA TR Hours]],Nurse[[#This Row],[Med Aide/Tech Hours]])</f>
        <v>93.652826086956509</v>
      </c>
      <c r="T207" s="4">
        <v>92.518695652173903</v>
      </c>
      <c r="U207" s="4">
        <v>1.1341304347826087</v>
      </c>
      <c r="V207" s="4">
        <v>0</v>
      </c>
      <c r="W2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7" s="4">
        <v>0</v>
      </c>
      <c r="Y207" s="4">
        <v>0</v>
      </c>
      <c r="Z207" s="4">
        <v>0</v>
      </c>
      <c r="AA207" s="4">
        <v>0</v>
      </c>
      <c r="AB207" s="4">
        <v>0</v>
      </c>
      <c r="AC207" s="4">
        <v>0</v>
      </c>
      <c r="AD207" s="4">
        <v>0</v>
      </c>
      <c r="AE207" s="4">
        <v>0</v>
      </c>
      <c r="AF207" s="1">
        <v>365696</v>
      </c>
      <c r="AG207" s="1">
        <v>5</v>
      </c>
      <c r="AH207"/>
    </row>
    <row r="208" spans="1:34" x14ac:dyDescent="0.25">
      <c r="A208" t="s">
        <v>964</v>
      </c>
      <c r="B208" t="s">
        <v>843</v>
      </c>
      <c r="C208" t="s">
        <v>1261</v>
      </c>
      <c r="D208" t="s">
        <v>1053</v>
      </c>
      <c r="E208" s="4">
        <v>17.445652173913043</v>
      </c>
      <c r="F208" s="4">
        <f>Nurse[[#This Row],[Total Nurse Staff Hours]]/Nurse[[#This Row],[MDS Census]]</f>
        <v>4.8590841121495325</v>
      </c>
      <c r="G208" s="4">
        <f>Nurse[[#This Row],[Total Direct Care Staff Hours]]/Nurse[[#This Row],[MDS Census]]</f>
        <v>4.190940809968847</v>
      </c>
      <c r="H208" s="4">
        <f>Nurse[[#This Row],[Total RN Hours (w/ Admin, DON)]]/Nurse[[#This Row],[MDS Census]]</f>
        <v>0.86281619937694698</v>
      </c>
      <c r="I208" s="4">
        <f>Nurse[[#This Row],[RN Hours (excl. Admin, DON)]]/Nurse[[#This Row],[MDS Census]]</f>
        <v>0.55876635514018691</v>
      </c>
      <c r="J208" s="4">
        <f>SUM(Nurse[[#This Row],[RN Hours (excl. Admin, DON)]],Nurse[[#This Row],[RN Admin Hours]],Nurse[[#This Row],[RN DON Hours]],Nurse[[#This Row],[LPN Hours (excl. Admin)]],Nurse[[#This Row],[LPN Admin Hours]],Nurse[[#This Row],[CNA Hours]],Nurse[[#This Row],[NA TR Hours]],Nurse[[#This Row],[Med Aide/Tech Hours]])</f>
        <v>84.769891304347823</v>
      </c>
      <c r="K208" s="4">
        <f>SUM(Nurse[[#This Row],[RN Hours (excl. Admin, DON)]],Nurse[[#This Row],[LPN Hours (excl. Admin)]],Nurse[[#This Row],[CNA Hours]],Nurse[[#This Row],[NA TR Hours]],Nurse[[#This Row],[Med Aide/Tech Hours]])</f>
        <v>73.113695652173902</v>
      </c>
      <c r="L208" s="4">
        <f>SUM(Nurse[[#This Row],[RN Hours (excl. Admin, DON)]],Nurse[[#This Row],[RN Admin Hours]],Nurse[[#This Row],[RN DON Hours]])</f>
        <v>15.052391304347825</v>
      </c>
      <c r="M208" s="4">
        <v>9.74804347826087</v>
      </c>
      <c r="N208" s="4">
        <v>0</v>
      </c>
      <c r="O208" s="4">
        <v>5.3043478260869561</v>
      </c>
      <c r="P208" s="4">
        <f>SUM(Nurse[[#This Row],[LPN Hours (excl. Admin)]],Nurse[[#This Row],[LPN Admin Hours]])</f>
        <v>25.297065217391303</v>
      </c>
      <c r="Q208" s="4">
        <v>18.945217391304347</v>
      </c>
      <c r="R208" s="4">
        <v>6.3518478260869564</v>
      </c>
      <c r="S208" s="4">
        <f>SUM(Nurse[[#This Row],[CNA Hours]],Nurse[[#This Row],[NA TR Hours]],Nurse[[#This Row],[Med Aide/Tech Hours]])</f>
        <v>44.420434782608687</v>
      </c>
      <c r="T208" s="4">
        <v>44.245543478260863</v>
      </c>
      <c r="U208" s="4">
        <v>0.1748913043478261</v>
      </c>
      <c r="V208" s="4">
        <v>0</v>
      </c>
      <c r="W2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8" s="4">
        <v>0</v>
      </c>
      <c r="Y208" s="4">
        <v>0</v>
      </c>
      <c r="Z208" s="4">
        <v>0</v>
      </c>
      <c r="AA208" s="4">
        <v>0</v>
      </c>
      <c r="AB208" s="4">
        <v>0</v>
      </c>
      <c r="AC208" s="4">
        <v>0</v>
      </c>
      <c r="AD208" s="4">
        <v>0</v>
      </c>
      <c r="AE208" s="4">
        <v>0</v>
      </c>
      <c r="AF208" s="1">
        <v>366397</v>
      </c>
      <c r="AG208" s="1">
        <v>5</v>
      </c>
      <c r="AH208"/>
    </row>
    <row r="209" spans="1:34" x14ac:dyDescent="0.25">
      <c r="A209" t="s">
        <v>964</v>
      </c>
      <c r="B209" t="s">
        <v>721</v>
      </c>
      <c r="C209" t="s">
        <v>1261</v>
      </c>
      <c r="D209" t="s">
        <v>1053</v>
      </c>
      <c r="E209" s="4">
        <v>62.293478260869563</v>
      </c>
      <c r="F209" s="4">
        <f>Nurse[[#This Row],[Total Nurse Staff Hours]]/Nurse[[#This Row],[MDS Census]]</f>
        <v>2.4841737916593964</v>
      </c>
      <c r="G209" s="4">
        <f>Nurse[[#This Row],[Total Direct Care Staff Hours]]/Nurse[[#This Row],[MDS Census]]</f>
        <v>2.1472011865294016</v>
      </c>
      <c r="H209" s="4">
        <f>Nurse[[#This Row],[Total RN Hours (w/ Admin, DON)]]/Nurse[[#This Row],[MDS Census]]</f>
        <v>0.31279357878206249</v>
      </c>
      <c r="I209" s="4">
        <f>Nurse[[#This Row],[RN Hours (excl. Admin, DON)]]/Nurse[[#This Row],[MDS Census]]</f>
        <v>0.22903856220554877</v>
      </c>
      <c r="J209" s="4">
        <f>SUM(Nurse[[#This Row],[RN Hours (excl. Admin, DON)]],Nurse[[#This Row],[RN Admin Hours]],Nurse[[#This Row],[RN DON Hours]],Nurse[[#This Row],[LPN Hours (excl. Admin)]],Nurse[[#This Row],[LPN Admin Hours]],Nurse[[#This Row],[CNA Hours]],Nurse[[#This Row],[NA TR Hours]],Nurse[[#This Row],[Med Aide/Tech Hours]])</f>
        <v>154.74782608695654</v>
      </c>
      <c r="K209" s="4">
        <f>SUM(Nurse[[#This Row],[RN Hours (excl. Admin, DON)]],Nurse[[#This Row],[LPN Hours (excl. Admin)]],Nurse[[#This Row],[CNA Hours]],Nurse[[#This Row],[NA TR Hours]],Nurse[[#This Row],[Med Aide/Tech Hours]])</f>
        <v>133.75663043478261</v>
      </c>
      <c r="L209" s="4">
        <f>SUM(Nurse[[#This Row],[RN Hours (excl. Admin, DON)]],Nurse[[#This Row],[RN Admin Hours]],Nurse[[#This Row],[RN DON Hours]])</f>
        <v>19.484999999999999</v>
      </c>
      <c r="M209" s="4">
        <v>14.267608695652173</v>
      </c>
      <c r="N209" s="4">
        <v>0</v>
      </c>
      <c r="O209" s="4">
        <v>5.2173913043478262</v>
      </c>
      <c r="P209" s="4">
        <f>SUM(Nurse[[#This Row],[LPN Hours (excl. Admin)]],Nurse[[#This Row],[LPN Admin Hours]])</f>
        <v>54.737391304347838</v>
      </c>
      <c r="Q209" s="4">
        <v>38.963586956521752</v>
      </c>
      <c r="R209" s="4">
        <v>15.773804347826083</v>
      </c>
      <c r="S209" s="4">
        <f>SUM(Nurse[[#This Row],[CNA Hours]],Nurse[[#This Row],[NA TR Hours]],Nurse[[#This Row],[Med Aide/Tech Hours]])</f>
        <v>80.525434782608698</v>
      </c>
      <c r="T209" s="4">
        <v>67.284456521739131</v>
      </c>
      <c r="U209" s="4">
        <v>13.240978260869566</v>
      </c>
      <c r="V209" s="4">
        <v>0</v>
      </c>
      <c r="W2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9" s="4">
        <v>0</v>
      </c>
      <c r="Y209" s="4">
        <v>0</v>
      </c>
      <c r="Z209" s="4">
        <v>0</v>
      </c>
      <c r="AA209" s="4">
        <v>0</v>
      </c>
      <c r="AB209" s="4">
        <v>0</v>
      </c>
      <c r="AC209" s="4">
        <v>0</v>
      </c>
      <c r="AD209" s="4">
        <v>0</v>
      </c>
      <c r="AE209" s="4">
        <v>0</v>
      </c>
      <c r="AF209" s="1">
        <v>366244</v>
      </c>
      <c r="AG209" s="1">
        <v>5</v>
      </c>
      <c r="AH209"/>
    </row>
    <row r="210" spans="1:34" x14ac:dyDescent="0.25">
      <c r="A210" t="s">
        <v>964</v>
      </c>
      <c r="B210" t="s">
        <v>443</v>
      </c>
      <c r="C210" t="s">
        <v>1237</v>
      </c>
      <c r="D210" t="s">
        <v>1034</v>
      </c>
      <c r="E210" s="4">
        <v>76.510869565217391</v>
      </c>
      <c r="F210" s="4">
        <f>Nurse[[#This Row],[Total Nurse Staff Hours]]/Nurse[[#This Row],[MDS Census]]</f>
        <v>2.4662977695695414</v>
      </c>
      <c r="G210" s="4">
        <f>Nurse[[#This Row],[Total Direct Care Staff Hours]]/Nurse[[#This Row],[MDS Census]]</f>
        <v>2.2724179570961787</v>
      </c>
      <c r="H210" s="4">
        <f>Nurse[[#This Row],[Total RN Hours (w/ Admin, DON)]]/Nurse[[#This Row],[MDS Census]]</f>
        <v>0.43046029265520674</v>
      </c>
      <c r="I210" s="4">
        <f>Nurse[[#This Row],[RN Hours (excl. Admin, DON)]]/Nurse[[#This Row],[MDS Census]]</f>
        <v>0.29748685892882515</v>
      </c>
      <c r="J210" s="4">
        <f>SUM(Nurse[[#This Row],[RN Hours (excl. Admin, DON)]],Nurse[[#This Row],[RN Admin Hours]],Nurse[[#This Row],[RN DON Hours]],Nurse[[#This Row],[LPN Hours (excl. Admin)]],Nurse[[#This Row],[LPN Admin Hours]],Nurse[[#This Row],[CNA Hours]],Nurse[[#This Row],[NA TR Hours]],Nurse[[#This Row],[Med Aide/Tech Hours]])</f>
        <v>188.69858695652175</v>
      </c>
      <c r="K210" s="4">
        <f>SUM(Nurse[[#This Row],[RN Hours (excl. Admin, DON)]],Nurse[[#This Row],[LPN Hours (excl. Admin)]],Nurse[[#This Row],[CNA Hours]],Nurse[[#This Row],[NA TR Hours]],Nurse[[#This Row],[Med Aide/Tech Hours]])</f>
        <v>173.8646739130435</v>
      </c>
      <c r="L210" s="4">
        <f>SUM(Nurse[[#This Row],[RN Hours (excl. Admin, DON)]],Nurse[[#This Row],[RN Admin Hours]],Nurse[[#This Row],[RN DON Hours]])</f>
        <v>32.934891304347829</v>
      </c>
      <c r="M210" s="4">
        <v>22.760978260869567</v>
      </c>
      <c r="N210" s="4">
        <v>4.5217391304347823</v>
      </c>
      <c r="O210" s="4">
        <v>5.6521739130434785</v>
      </c>
      <c r="P210" s="4">
        <f>SUM(Nurse[[#This Row],[LPN Hours (excl. Admin)]],Nurse[[#This Row],[LPN Admin Hours]])</f>
        <v>49.78652173913045</v>
      </c>
      <c r="Q210" s="4">
        <v>45.126521739130446</v>
      </c>
      <c r="R210" s="4">
        <v>4.66</v>
      </c>
      <c r="S210" s="4">
        <f>SUM(Nurse[[#This Row],[CNA Hours]],Nurse[[#This Row],[NA TR Hours]],Nurse[[#This Row],[Med Aide/Tech Hours]])</f>
        <v>105.97717391304349</v>
      </c>
      <c r="T210" s="4">
        <v>95.735869565217399</v>
      </c>
      <c r="U210" s="4">
        <v>10.241304347826087</v>
      </c>
      <c r="V210" s="4">
        <v>0</v>
      </c>
      <c r="W2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0" s="4">
        <v>0</v>
      </c>
      <c r="Y210" s="4">
        <v>0</v>
      </c>
      <c r="Z210" s="4">
        <v>0</v>
      </c>
      <c r="AA210" s="4">
        <v>0</v>
      </c>
      <c r="AB210" s="4">
        <v>0</v>
      </c>
      <c r="AC210" s="4">
        <v>0</v>
      </c>
      <c r="AD210" s="4">
        <v>0</v>
      </c>
      <c r="AE210" s="4">
        <v>0</v>
      </c>
      <c r="AF210" s="1">
        <v>365826</v>
      </c>
      <c r="AG210" s="1">
        <v>5</v>
      </c>
      <c r="AH210"/>
    </row>
    <row r="211" spans="1:34" x14ac:dyDescent="0.25">
      <c r="A211" t="s">
        <v>964</v>
      </c>
      <c r="B211" t="s">
        <v>609</v>
      </c>
      <c r="C211" t="s">
        <v>1375</v>
      </c>
      <c r="D211" t="s">
        <v>980</v>
      </c>
      <c r="E211" s="4">
        <v>56.021739130434781</v>
      </c>
      <c r="F211" s="4">
        <f>Nurse[[#This Row],[Total Nurse Staff Hours]]/Nurse[[#This Row],[MDS Census]]</f>
        <v>3.0878773767947232</v>
      </c>
      <c r="G211" s="4">
        <f>Nurse[[#This Row],[Total Direct Care Staff Hours]]/Nurse[[#This Row],[MDS Census]]</f>
        <v>2.7509545983701984</v>
      </c>
      <c r="H211" s="4">
        <f>Nurse[[#This Row],[Total RN Hours (w/ Admin, DON)]]/Nurse[[#This Row],[MDS Census]]</f>
        <v>0.47438494373302292</v>
      </c>
      <c r="I211" s="4">
        <f>Nurse[[#This Row],[RN Hours (excl. Admin, DON)]]/Nurse[[#This Row],[MDS Census]]</f>
        <v>0.37494761350407452</v>
      </c>
      <c r="J211" s="4">
        <f>SUM(Nurse[[#This Row],[RN Hours (excl. Admin, DON)]],Nurse[[#This Row],[RN Admin Hours]],Nurse[[#This Row],[RN DON Hours]],Nurse[[#This Row],[LPN Hours (excl. Admin)]],Nurse[[#This Row],[LPN Admin Hours]],Nurse[[#This Row],[CNA Hours]],Nurse[[#This Row],[NA TR Hours]],Nurse[[#This Row],[Med Aide/Tech Hours]])</f>
        <v>172.98826086956524</v>
      </c>
      <c r="K211" s="4">
        <f>SUM(Nurse[[#This Row],[RN Hours (excl. Admin, DON)]],Nurse[[#This Row],[LPN Hours (excl. Admin)]],Nurse[[#This Row],[CNA Hours]],Nurse[[#This Row],[NA TR Hours]],Nurse[[#This Row],[Med Aide/Tech Hours]])</f>
        <v>154.11326086956524</v>
      </c>
      <c r="L211" s="4">
        <f>SUM(Nurse[[#This Row],[RN Hours (excl. Admin, DON)]],Nurse[[#This Row],[RN Admin Hours]],Nurse[[#This Row],[RN DON Hours]])</f>
        <v>26.575869565217392</v>
      </c>
      <c r="M211" s="4">
        <v>21.005217391304349</v>
      </c>
      <c r="N211" s="4">
        <v>0</v>
      </c>
      <c r="O211" s="4">
        <v>5.5706521739130439</v>
      </c>
      <c r="P211" s="4">
        <f>SUM(Nurse[[#This Row],[LPN Hours (excl. Admin)]],Nurse[[#This Row],[LPN Admin Hours]])</f>
        <v>55.427282608695663</v>
      </c>
      <c r="Q211" s="4">
        <v>42.122934782608702</v>
      </c>
      <c r="R211" s="4">
        <v>13.304347826086957</v>
      </c>
      <c r="S211" s="4">
        <f>SUM(Nurse[[#This Row],[CNA Hours]],Nurse[[#This Row],[NA TR Hours]],Nurse[[#This Row],[Med Aide/Tech Hours]])</f>
        <v>90.985108695652201</v>
      </c>
      <c r="T211" s="4">
        <v>87.140760869565241</v>
      </c>
      <c r="U211" s="4">
        <v>3.844347826086957</v>
      </c>
      <c r="V211" s="4">
        <v>0</v>
      </c>
      <c r="W2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1" s="4">
        <v>0</v>
      </c>
      <c r="Y211" s="4">
        <v>0</v>
      </c>
      <c r="Z211" s="4">
        <v>0</v>
      </c>
      <c r="AA211" s="4">
        <v>0</v>
      </c>
      <c r="AB211" s="4">
        <v>0</v>
      </c>
      <c r="AC211" s="4">
        <v>0</v>
      </c>
      <c r="AD211" s="4">
        <v>0</v>
      </c>
      <c r="AE211" s="4">
        <v>0</v>
      </c>
      <c r="AF211" s="1">
        <v>366094</v>
      </c>
      <c r="AG211" s="1">
        <v>5</v>
      </c>
      <c r="AH211"/>
    </row>
    <row r="212" spans="1:34" x14ac:dyDescent="0.25">
      <c r="A212" t="s">
        <v>964</v>
      </c>
      <c r="B212" t="s">
        <v>754</v>
      </c>
      <c r="C212" t="s">
        <v>1398</v>
      </c>
      <c r="D212" t="s">
        <v>1060</v>
      </c>
      <c r="E212" s="4">
        <v>65.967391304347828</v>
      </c>
      <c r="F212" s="4">
        <f>Nurse[[#This Row],[Total Nurse Staff Hours]]/Nurse[[#This Row],[MDS Census]]</f>
        <v>2.7626808370406986</v>
      </c>
      <c r="G212" s="4">
        <f>Nurse[[#This Row],[Total Direct Care Staff Hours]]/Nurse[[#This Row],[MDS Census]]</f>
        <v>2.500446531553798</v>
      </c>
      <c r="H212" s="4">
        <f>Nurse[[#This Row],[Total RN Hours (w/ Admin, DON)]]/Nurse[[#This Row],[MDS Census]]</f>
        <v>0.83743615093096058</v>
      </c>
      <c r="I212" s="4">
        <f>Nurse[[#This Row],[RN Hours (excl. Admin, DON)]]/Nurse[[#This Row],[MDS Census]]</f>
        <v>0.66038886142692366</v>
      </c>
      <c r="J212" s="4">
        <f>SUM(Nurse[[#This Row],[RN Hours (excl. Admin, DON)]],Nurse[[#This Row],[RN Admin Hours]],Nurse[[#This Row],[RN DON Hours]],Nurse[[#This Row],[LPN Hours (excl. Admin)]],Nurse[[#This Row],[LPN Admin Hours]],Nurse[[#This Row],[CNA Hours]],Nurse[[#This Row],[NA TR Hours]],Nurse[[#This Row],[Med Aide/Tech Hours]])</f>
        <v>182.24684782608696</v>
      </c>
      <c r="K212" s="4">
        <f>SUM(Nurse[[#This Row],[RN Hours (excl. Admin, DON)]],Nurse[[#This Row],[LPN Hours (excl. Admin)]],Nurse[[#This Row],[CNA Hours]],Nurse[[#This Row],[NA TR Hours]],Nurse[[#This Row],[Med Aide/Tech Hours]])</f>
        <v>164.94793478260871</v>
      </c>
      <c r="L212" s="4">
        <f>SUM(Nurse[[#This Row],[RN Hours (excl. Admin, DON)]],Nurse[[#This Row],[RN Admin Hours]],Nurse[[#This Row],[RN DON Hours]])</f>
        <v>55.243478260869566</v>
      </c>
      <c r="M212" s="4">
        <v>43.564130434782605</v>
      </c>
      <c r="N212" s="4">
        <v>5.8695652173913047</v>
      </c>
      <c r="O212" s="4">
        <v>5.8097826086956523</v>
      </c>
      <c r="P212" s="4">
        <f>SUM(Nurse[[#This Row],[LPN Hours (excl. Admin)]],Nurse[[#This Row],[LPN Admin Hours]])</f>
        <v>26.459456521739135</v>
      </c>
      <c r="Q212" s="4">
        <v>20.83989130434783</v>
      </c>
      <c r="R212" s="4">
        <v>5.6195652173913047</v>
      </c>
      <c r="S212" s="4">
        <f>SUM(Nurse[[#This Row],[CNA Hours]],Nurse[[#This Row],[NA TR Hours]],Nurse[[#This Row],[Med Aide/Tech Hours]])</f>
        <v>100.54391304347827</v>
      </c>
      <c r="T212" s="4">
        <v>98.343804347826094</v>
      </c>
      <c r="U212" s="4">
        <v>2.2001086956521734</v>
      </c>
      <c r="V212" s="4">
        <v>0</v>
      </c>
      <c r="W2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2" s="4">
        <v>0</v>
      </c>
      <c r="Y212" s="4">
        <v>0</v>
      </c>
      <c r="Z212" s="4">
        <v>0</v>
      </c>
      <c r="AA212" s="4">
        <v>0</v>
      </c>
      <c r="AB212" s="4">
        <v>0</v>
      </c>
      <c r="AC212" s="4">
        <v>0</v>
      </c>
      <c r="AD212" s="4">
        <v>0</v>
      </c>
      <c r="AE212" s="4">
        <v>0</v>
      </c>
      <c r="AF212" s="1">
        <v>366285</v>
      </c>
      <c r="AG212" s="1">
        <v>5</v>
      </c>
      <c r="AH212"/>
    </row>
    <row r="213" spans="1:34" x14ac:dyDescent="0.25">
      <c r="A213" t="s">
        <v>964</v>
      </c>
      <c r="B213" t="s">
        <v>218</v>
      </c>
      <c r="C213" t="s">
        <v>1140</v>
      </c>
      <c r="D213" t="s">
        <v>1026</v>
      </c>
      <c r="E213" s="4">
        <v>65.434782608695656</v>
      </c>
      <c r="F213" s="4">
        <f>Nurse[[#This Row],[Total Nurse Staff Hours]]/Nurse[[#This Row],[MDS Census]]</f>
        <v>3.2036910299003321</v>
      </c>
      <c r="G213" s="4">
        <f>Nurse[[#This Row],[Total Direct Care Staff Hours]]/Nurse[[#This Row],[MDS Census]]</f>
        <v>2.5034468438538204</v>
      </c>
      <c r="H213" s="4">
        <f>Nurse[[#This Row],[Total RN Hours (w/ Admin, DON)]]/Nurse[[#This Row],[MDS Census]]</f>
        <v>0.66396013289036537</v>
      </c>
      <c r="I213" s="4">
        <f>Nurse[[#This Row],[RN Hours (excl. Admin, DON)]]/Nurse[[#This Row],[MDS Census]]</f>
        <v>0.17924252491694351</v>
      </c>
      <c r="J213" s="4">
        <f>SUM(Nurse[[#This Row],[RN Hours (excl. Admin, DON)]],Nurse[[#This Row],[RN Admin Hours]],Nurse[[#This Row],[RN DON Hours]],Nurse[[#This Row],[LPN Hours (excl. Admin)]],Nurse[[#This Row],[LPN Admin Hours]],Nurse[[#This Row],[CNA Hours]],Nurse[[#This Row],[NA TR Hours]],Nurse[[#This Row],[Med Aide/Tech Hours]])</f>
        <v>209.63282608695653</v>
      </c>
      <c r="K213" s="4">
        <f>SUM(Nurse[[#This Row],[RN Hours (excl. Admin, DON)]],Nurse[[#This Row],[LPN Hours (excl. Admin)]],Nurse[[#This Row],[CNA Hours]],Nurse[[#This Row],[NA TR Hours]],Nurse[[#This Row],[Med Aide/Tech Hours]])</f>
        <v>163.8125</v>
      </c>
      <c r="L213" s="4">
        <f>SUM(Nurse[[#This Row],[RN Hours (excl. Admin, DON)]],Nurse[[#This Row],[RN Admin Hours]],Nurse[[#This Row],[RN DON Hours]])</f>
        <v>43.446086956521739</v>
      </c>
      <c r="M213" s="4">
        <v>11.728695652173913</v>
      </c>
      <c r="N213" s="4">
        <v>20.994565217391305</v>
      </c>
      <c r="O213" s="4">
        <v>10.722826086956522</v>
      </c>
      <c r="P213" s="4">
        <f>SUM(Nurse[[#This Row],[LPN Hours (excl. Admin)]],Nurse[[#This Row],[LPN Admin Hours]])</f>
        <v>73.941630434782596</v>
      </c>
      <c r="Q213" s="4">
        <v>59.838695652173904</v>
      </c>
      <c r="R213" s="4">
        <v>14.102934782608695</v>
      </c>
      <c r="S213" s="4">
        <f>SUM(Nurse[[#This Row],[CNA Hours]],Nurse[[#This Row],[NA TR Hours]],Nurse[[#This Row],[Med Aide/Tech Hours]])</f>
        <v>92.245108695652164</v>
      </c>
      <c r="T213" s="4">
        <v>92.245108695652164</v>
      </c>
      <c r="U213" s="4">
        <v>0</v>
      </c>
      <c r="V213" s="4">
        <v>0</v>
      </c>
      <c r="W2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34.21467391304347</v>
      </c>
      <c r="X213" s="4">
        <v>4.4472826086956516</v>
      </c>
      <c r="Y213" s="4">
        <v>0</v>
      </c>
      <c r="Z213" s="4">
        <v>0</v>
      </c>
      <c r="AA213" s="4">
        <v>12.365760869565213</v>
      </c>
      <c r="AB213" s="4">
        <v>0</v>
      </c>
      <c r="AC213" s="4">
        <v>17.401630434782607</v>
      </c>
      <c r="AD213" s="4">
        <v>0</v>
      </c>
      <c r="AE213" s="4">
        <v>0</v>
      </c>
      <c r="AF213" s="1">
        <v>365488</v>
      </c>
      <c r="AG213" s="1">
        <v>5</v>
      </c>
      <c r="AH213"/>
    </row>
    <row r="214" spans="1:34" x14ac:dyDescent="0.25">
      <c r="A214" t="s">
        <v>964</v>
      </c>
      <c r="B214" t="s">
        <v>368</v>
      </c>
      <c r="C214" t="s">
        <v>1121</v>
      </c>
      <c r="D214" t="s">
        <v>980</v>
      </c>
      <c r="E214" s="4">
        <v>54.445652173913047</v>
      </c>
      <c r="F214" s="4">
        <f>Nurse[[#This Row],[Total Nurse Staff Hours]]/Nurse[[#This Row],[MDS Census]]</f>
        <v>3.0910321421441402</v>
      </c>
      <c r="G214" s="4">
        <f>Nurse[[#This Row],[Total Direct Care Staff Hours]]/Nurse[[#This Row],[MDS Census]]</f>
        <v>2.868183270113795</v>
      </c>
      <c r="H214" s="4">
        <f>Nurse[[#This Row],[Total RN Hours (w/ Admin, DON)]]/Nurse[[#This Row],[MDS Census]]</f>
        <v>0.66252345777600308</v>
      </c>
      <c r="I214" s="4">
        <f>Nurse[[#This Row],[RN Hours (excl. Admin, DON)]]/Nurse[[#This Row],[MDS Census]]</f>
        <v>0.43967458574565776</v>
      </c>
      <c r="J214" s="4">
        <f>SUM(Nurse[[#This Row],[RN Hours (excl. Admin, DON)]],Nurse[[#This Row],[RN Admin Hours]],Nurse[[#This Row],[RN DON Hours]],Nurse[[#This Row],[LPN Hours (excl. Admin)]],Nurse[[#This Row],[LPN Admin Hours]],Nurse[[#This Row],[CNA Hours]],Nurse[[#This Row],[NA TR Hours]],Nurse[[#This Row],[Med Aide/Tech Hours]])</f>
        <v>168.29326086956522</v>
      </c>
      <c r="K214" s="4">
        <f>SUM(Nurse[[#This Row],[RN Hours (excl. Admin, DON)]],Nurse[[#This Row],[LPN Hours (excl. Admin)]],Nurse[[#This Row],[CNA Hours]],Nurse[[#This Row],[NA TR Hours]],Nurse[[#This Row],[Med Aide/Tech Hours]])</f>
        <v>156.16010869565218</v>
      </c>
      <c r="L214" s="4">
        <f>SUM(Nurse[[#This Row],[RN Hours (excl. Admin, DON)]],Nurse[[#This Row],[RN Admin Hours]],Nurse[[#This Row],[RN DON Hours]])</f>
        <v>36.071521739130432</v>
      </c>
      <c r="M214" s="4">
        <v>23.938369565217389</v>
      </c>
      <c r="N214" s="4">
        <v>5.3478260869565215</v>
      </c>
      <c r="O214" s="4">
        <v>6.7853260869565215</v>
      </c>
      <c r="P214" s="4">
        <f>SUM(Nurse[[#This Row],[LPN Hours (excl. Admin)]],Nurse[[#This Row],[LPN Admin Hours]])</f>
        <v>43.04228260869565</v>
      </c>
      <c r="Q214" s="4">
        <v>43.04228260869565</v>
      </c>
      <c r="R214" s="4">
        <v>0</v>
      </c>
      <c r="S214" s="4">
        <f>SUM(Nurse[[#This Row],[CNA Hours]],Nurse[[#This Row],[NA TR Hours]],Nurse[[#This Row],[Med Aide/Tech Hours]])</f>
        <v>89.179456521739127</v>
      </c>
      <c r="T214" s="4">
        <v>89.179456521739127</v>
      </c>
      <c r="U214" s="4">
        <v>0</v>
      </c>
      <c r="V214" s="4">
        <v>0</v>
      </c>
      <c r="W2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20.356739130434782</v>
      </c>
      <c r="X214" s="4">
        <v>1.7182608695652173</v>
      </c>
      <c r="Y214" s="4">
        <v>5.3478260869565215</v>
      </c>
      <c r="Z214" s="4">
        <v>0</v>
      </c>
      <c r="AA214" s="4">
        <v>2.5069565217391303</v>
      </c>
      <c r="AB214" s="4">
        <v>0</v>
      </c>
      <c r="AC214" s="4">
        <v>10.783695652173911</v>
      </c>
      <c r="AD214" s="4">
        <v>0</v>
      </c>
      <c r="AE214" s="4">
        <v>0</v>
      </c>
      <c r="AF214" s="1">
        <v>365717</v>
      </c>
      <c r="AG214" s="1">
        <v>5</v>
      </c>
      <c r="AH214"/>
    </row>
    <row r="215" spans="1:34" x14ac:dyDescent="0.25">
      <c r="A215" t="s">
        <v>964</v>
      </c>
      <c r="B215" t="s">
        <v>409</v>
      </c>
      <c r="C215" t="s">
        <v>1337</v>
      </c>
      <c r="D215" t="s">
        <v>1034</v>
      </c>
      <c r="E215" s="4">
        <v>101.57608695652173</v>
      </c>
      <c r="F215" s="4">
        <f>Nurse[[#This Row],[Total Nurse Staff Hours]]/Nurse[[#This Row],[MDS Census]]</f>
        <v>3.432172284644194</v>
      </c>
      <c r="G215" s="4">
        <f>Nurse[[#This Row],[Total Direct Care Staff Hours]]/Nurse[[#This Row],[MDS Census]]</f>
        <v>3.2712980203317277</v>
      </c>
      <c r="H215" s="4">
        <f>Nurse[[#This Row],[Total RN Hours (w/ Admin, DON)]]/Nurse[[#This Row],[MDS Census]]</f>
        <v>0.48825789192081331</v>
      </c>
      <c r="I215" s="4">
        <f>Nurse[[#This Row],[RN Hours (excl. Admin, DON)]]/Nurse[[#This Row],[MDS Census]]</f>
        <v>0.42217977528089901</v>
      </c>
      <c r="J215" s="4">
        <f>SUM(Nurse[[#This Row],[RN Hours (excl. Admin, DON)]],Nurse[[#This Row],[RN Admin Hours]],Nurse[[#This Row],[RN DON Hours]],Nurse[[#This Row],[LPN Hours (excl. Admin)]],Nurse[[#This Row],[LPN Admin Hours]],Nurse[[#This Row],[CNA Hours]],Nurse[[#This Row],[NA TR Hours]],Nurse[[#This Row],[Med Aide/Tech Hours]])</f>
        <v>348.6266304347825</v>
      </c>
      <c r="K215" s="4">
        <f>SUM(Nurse[[#This Row],[RN Hours (excl. Admin, DON)]],Nurse[[#This Row],[LPN Hours (excl. Admin)]],Nurse[[#This Row],[CNA Hours]],Nurse[[#This Row],[NA TR Hours]],Nurse[[#This Row],[Med Aide/Tech Hours]])</f>
        <v>332.28565217391298</v>
      </c>
      <c r="L215" s="4">
        <f>SUM(Nurse[[#This Row],[RN Hours (excl. Admin, DON)]],Nurse[[#This Row],[RN Admin Hours]],Nurse[[#This Row],[RN DON Hours]])</f>
        <v>49.595326086956526</v>
      </c>
      <c r="M215" s="4">
        <v>42.8833695652174</v>
      </c>
      <c r="N215" s="4">
        <v>1.4076086956521738</v>
      </c>
      <c r="O215" s="4">
        <v>5.3043478260869561</v>
      </c>
      <c r="P215" s="4">
        <f>SUM(Nurse[[#This Row],[LPN Hours (excl. Admin)]],Nurse[[#This Row],[LPN Admin Hours]])</f>
        <v>99.522826086956485</v>
      </c>
      <c r="Q215" s="4">
        <v>89.893804347826048</v>
      </c>
      <c r="R215" s="4">
        <v>9.6290217391304349</v>
      </c>
      <c r="S215" s="4">
        <f>SUM(Nurse[[#This Row],[CNA Hours]],Nurse[[#This Row],[NA TR Hours]],Nurse[[#This Row],[Med Aide/Tech Hours]])</f>
        <v>199.50847826086951</v>
      </c>
      <c r="T215" s="4">
        <v>184.08999999999995</v>
      </c>
      <c r="U215" s="4">
        <v>15.418478260869565</v>
      </c>
      <c r="V215" s="4">
        <v>0</v>
      </c>
      <c r="W2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75.958804347826103</v>
      </c>
      <c r="X215" s="4">
        <v>10.58402173913044</v>
      </c>
      <c r="Y215" s="4">
        <v>0</v>
      </c>
      <c r="Z215" s="4">
        <v>0</v>
      </c>
      <c r="AA215" s="4">
        <v>35.611195652173912</v>
      </c>
      <c r="AB215" s="4">
        <v>0</v>
      </c>
      <c r="AC215" s="4">
        <v>29.763586956521749</v>
      </c>
      <c r="AD215" s="4">
        <v>0</v>
      </c>
      <c r="AE215" s="4">
        <v>0</v>
      </c>
      <c r="AF215" s="1">
        <v>365771</v>
      </c>
      <c r="AG215" s="1">
        <v>5</v>
      </c>
      <c r="AH215"/>
    </row>
    <row r="216" spans="1:34" x14ac:dyDescent="0.25">
      <c r="A216" t="s">
        <v>964</v>
      </c>
      <c r="B216" t="s">
        <v>435</v>
      </c>
      <c r="C216" t="s">
        <v>1209</v>
      </c>
      <c r="D216" t="s">
        <v>1047</v>
      </c>
      <c r="E216" s="4">
        <v>49.869565217391305</v>
      </c>
      <c r="F216" s="4">
        <f>Nurse[[#This Row],[Total Nurse Staff Hours]]/Nurse[[#This Row],[MDS Census]]</f>
        <v>3.3149215344376635</v>
      </c>
      <c r="G216" s="4">
        <f>Nurse[[#This Row],[Total Direct Care Staff Hours]]/Nurse[[#This Row],[MDS Census]]</f>
        <v>3.1187576285963381</v>
      </c>
      <c r="H216" s="4">
        <f>Nurse[[#This Row],[Total RN Hours (w/ Admin, DON)]]/Nurse[[#This Row],[MDS Census]]</f>
        <v>0.41548605056669569</v>
      </c>
      <c r="I216" s="4">
        <f>Nurse[[#This Row],[RN Hours (excl. Admin, DON)]]/Nurse[[#This Row],[MDS Census]]</f>
        <v>0.31805797733217089</v>
      </c>
      <c r="J216" s="4">
        <f>SUM(Nurse[[#This Row],[RN Hours (excl. Admin, DON)]],Nurse[[#This Row],[RN Admin Hours]],Nurse[[#This Row],[RN DON Hours]],Nurse[[#This Row],[LPN Hours (excl. Admin)]],Nurse[[#This Row],[LPN Admin Hours]],Nurse[[#This Row],[CNA Hours]],Nurse[[#This Row],[NA TR Hours]],Nurse[[#This Row],[Med Aide/Tech Hours]])</f>
        <v>165.31369565217392</v>
      </c>
      <c r="K216" s="4">
        <f>SUM(Nurse[[#This Row],[RN Hours (excl. Admin, DON)]],Nurse[[#This Row],[LPN Hours (excl. Admin)]],Nurse[[#This Row],[CNA Hours]],Nurse[[#This Row],[NA TR Hours]],Nurse[[#This Row],[Med Aide/Tech Hours]])</f>
        <v>155.53108695652173</v>
      </c>
      <c r="L216" s="4">
        <f>SUM(Nurse[[#This Row],[RN Hours (excl. Admin, DON)]],Nurse[[#This Row],[RN Admin Hours]],Nurse[[#This Row],[RN DON Hours]])</f>
        <v>20.720108695652172</v>
      </c>
      <c r="M216" s="4">
        <v>15.861413043478262</v>
      </c>
      <c r="N216" s="4">
        <v>0.76086956521739135</v>
      </c>
      <c r="O216" s="4">
        <v>4.0978260869565215</v>
      </c>
      <c r="P216" s="4">
        <f>SUM(Nurse[[#This Row],[LPN Hours (excl. Admin)]],Nurse[[#This Row],[LPN Admin Hours]])</f>
        <v>54.350869565217394</v>
      </c>
      <c r="Q216" s="4">
        <v>49.426956521739136</v>
      </c>
      <c r="R216" s="4">
        <v>4.9239130434782608</v>
      </c>
      <c r="S216" s="4">
        <f>SUM(Nurse[[#This Row],[CNA Hours]],Nurse[[#This Row],[NA TR Hours]],Nurse[[#This Row],[Med Aide/Tech Hours]])</f>
        <v>90.242717391304339</v>
      </c>
      <c r="T216" s="4">
        <v>75.943804347826074</v>
      </c>
      <c r="U216" s="4">
        <v>14.298913043478262</v>
      </c>
      <c r="V216" s="4">
        <v>0</v>
      </c>
      <c r="W2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47.308260869565224</v>
      </c>
      <c r="X216" s="4">
        <v>2.1956521739130435</v>
      </c>
      <c r="Y216" s="4">
        <v>0</v>
      </c>
      <c r="Z216" s="4">
        <v>1.423913043478261</v>
      </c>
      <c r="AA216" s="4">
        <v>14.253043478260869</v>
      </c>
      <c r="AB216" s="4">
        <v>0</v>
      </c>
      <c r="AC216" s="4">
        <v>27.23456521739131</v>
      </c>
      <c r="AD216" s="4">
        <v>2.2010869565217392</v>
      </c>
      <c r="AE216" s="4">
        <v>0</v>
      </c>
      <c r="AF216" s="1">
        <v>365814</v>
      </c>
      <c r="AG216" s="1">
        <v>5</v>
      </c>
      <c r="AH216"/>
    </row>
    <row r="217" spans="1:34" x14ac:dyDescent="0.25">
      <c r="A217" t="s">
        <v>964</v>
      </c>
      <c r="B217" t="s">
        <v>324</v>
      </c>
      <c r="C217" t="s">
        <v>1213</v>
      </c>
      <c r="D217" t="s">
        <v>1008</v>
      </c>
      <c r="E217" s="4">
        <v>48.739130434782609</v>
      </c>
      <c r="F217" s="4">
        <f>Nurse[[#This Row],[Total Nurse Staff Hours]]/Nurse[[#This Row],[MDS Census]]</f>
        <v>3.2110883140053517</v>
      </c>
      <c r="G217" s="4">
        <f>Nurse[[#This Row],[Total Direct Care Staff Hours]]/Nurse[[#This Row],[MDS Census]]</f>
        <v>2.9372256913470114</v>
      </c>
      <c r="H217" s="4">
        <f>Nurse[[#This Row],[Total RN Hours (w/ Admin, DON)]]/Nurse[[#This Row],[MDS Census]]</f>
        <v>0.353699821587868</v>
      </c>
      <c r="I217" s="4">
        <f>Nurse[[#This Row],[RN Hours (excl. Admin, DON)]]/Nurse[[#This Row],[MDS Census]]</f>
        <v>7.9837198929527217E-2</v>
      </c>
      <c r="J217" s="4">
        <f>SUM(Nurse[[#This Row],[RN Hours (excl. Admin, DON)]],Nurse[[#This Row],[RN Admin Hours]],Nurse[[#This Row],[RN DON Hours]],Nurse[[#This Row],[LPN Hours (excl. Admin)]],Nurse[[#This Row],[LPN Admin Hours]],Nurse[[#This Row],[CNA Hours]],Nurse[[#This Row],[NA TR Hours]],Nurse[[#This Row],[Med Aide/Tech Hours]])</f>
        <v>156.50565217391301</v>
      </c>
      <c r="K217" s="4">
        <f>SUM(Nurse[[#This Row],[RN Hours (excl. Admin, DON)]],Nurse[[#This Row],[LPN Hours (excl. Admin)]],Nurse[[#This Row],[CNA Hours]],Nurse[[#This Row],[NA TR Hours]],Nurse[[#This Row],[Med Aide/Tech Hours]])</f>
        <v>143.1578260869565</v>
      </c>
      <c r="L217" s="4">
        <f>SUM(Nurse[[#This Row],[RN Hours (excl. Admin, DON)]],Nurse[[#This Row],[RN Admin Hours]],Nurse[[#This Row],[RN DON Hours]])</f>
        <v>17.239021739130436</v>
      </c>
      <c r="M217" s="4">
        <v>3.8911956521739133</v>
      </c>
      <c r="N217" s="4">
        <v>7.7391304347826084</v>
      </c>
      <c r="O217" s="4">
        <v>5.6086956521739131</v>
      </c>
      <c r="P217" s="4">
        <f>SUM(Nurse[[#This Row],[LPN Hours (excl. Admin)]],Nurse[[#This Row],[LPN Admin Hours]])</f>
        <v>55.059347826086928</v>
      </c>
      <c r="Q217" s="4">
        <v>55.059347826086928</v>
      </c>
      <c r="R217" s="4">
        <v>0</v>
      </c>
      <c r="S217" s="4">
        <f>SUM(Nurse[[#This Row],[CNA Hours]],Nurse[[#This Row],[NA TR Hours]],Nurse[[#This Row],[Med Aide/Tech Hours]])</f>
        <v>84.20728260869565</v>
      </c>
      <c r="T217" s="4">
        <v>83.95728260869565</v>
      </c>
      <c r="U217" s="4">
        <v>0.25</v>
      </c>
      <c r="V217" s="4">
        <v>0</v>
      </c>
      <c r="W2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24.633152173913043</v>
      </c>
      <c r="X217" s="4">
        <v>0.17391304347826086</v>
      </c>
      <c r="Y217" s="4">
        <v>0</v>
      </c>
      <c r="Z217" s="4">
        <v>1.5652173913043479</v>
      </c>
      <c r="AA217" s="4">
        <v>0.86956521739130432</v>
      </c>
      <c r="AB217" s="4">
        <v>0</v>
      </c>
      <c r="AC217" s="4">
        <v>21.774456521739129</v>
      </c>
      <c r="AD217" s="4">
        <v>0.25</v>
      </c>
      <c r="AE217" s="4">
        <v>0</v>
      </c>
      <c r="AF217" s="1">
        <v>365652</v>
      </c>
      <c r="AG217" s="1">
        <v>5</v>
      </c>
      <c r="AH217"/>
    </row>
    <row r="218" spans="1:34" x14ac:dyDescent="0.25">
      <c r="A218" t="s">
        <v>964</v>
      </c>
      <c r="B218" t="s">
        <v>170</v>
      </c>
      <c r="C218" t="s">
        <v>1108</v>
      </c>
      <c r="D218" t="s">
        <v>1040</v>
      </c>
      <c r="E218" s="4">
        <v>62.402173913043477</v>
      </c>
      <c r="F218" s="4">
        <f>Nurse[[#This Row],[Total Nurse Staff Hours]]/Nurse[[#This Row],[MDS Census]]</f>
        <v>2.2614962550078381</v>
      </c>
      <c r="G218" s="4">
        <f>Nurse[[#This Row],[Total Direct Care Staff Hours]]/Nurse[[#This Row],[MDS Census]]</f>
        <v>1.9194304128200659</v>
      </c>
      <c r="H218" s="4">
        <f>Nurse[[#This Row],[Total RN Hours (w/ Admin, DON)]]/Nurse[[#This Row],[MDS Census]]</f>
        <v>0.69140393659641164</v>
      </c>
      <c r="I218" s="4">
        <f>Nurse[[#This Row],[RN Hours (excl. Admin, DON)]]/Nurse[[#This Row],[MDS Census]]</f>
        <v>0.42068803344365086</v>
      </c>
      <c r="J218" s="4">
        <f>SUM(Nurse[[#This Row],[RN Hours (excl. Admin, DON)]],Nurse[[#This Row],[RN Admin Hours]],Nurse[[#This Row],[RN DON Hours]],Nurse[[#This Row],[LPN Hours (excl. Admin)]],Nurse[[#This Row],[LPN Admin Hours]],Nurse[[#This Row],[CNA Hours]],Nurse[[#This Row],[NA TR Hours]],Nurse[[#This Row],[Med Aide/Tech Hours]])</f>
        <v>141.12228260869563</v>
      </c>
      <c r="K218" s="4">
        <f>SUM(Nurse[[#This Row],[RN Hours (excl. Admin, DON)]],Nurse[[#This Row],[LPN Hours (excl. Admin)]],Nurse[[#This Row],[CNA Hours]],Nurse[[#This Row],[NA TR Hours]],Nurse[[#This Row],[Med Aide/Tech Hours]])</f>
        <v>119.77663043478259</v>
      </c>
      <c r="L218" s="4">
        <f>SUM(Nurse[[#This Row],[RN Hours (excl. Admin, DON)]],Nurse[[#This Row],[RN Admin Hours]],Nurse[[#This Row],[RN DON Hours]])</f>
        <v>43.145108695652162</v>
      </c>
      <c r="M218" s="4">
        <v>26.251847826086951</v>
      </c>
      <c r="N218" s="4">
        <v>11.413478260869562</v>
      </c>
      <c r="O218" s="4">
        <v>5.4797826086956531</v>
      </c>
      <c r="P218" s="4">
        <f>SUM(Nurse[[#This Row],[LPN Hours (excl. Admin)]],Nurse[[#This Row],[LPN Admin Hours]])</f>
        <v>27.256739130434777</v>
      </c>
      <c r="Q218" s="4">
        <v>22.80434782608695</v>
      </c>
      <c r="R218" s="4">
        <v>4.4523913043478265</v>
      </c>
      <c r="S218" s="4">
        <f>SUM(Nurse[[#This Row],[CNA Hours]],Nurse[[#This Row],[NA TR Hours]],Nurse[[#This Row],[Med Aide/Tech Hours]])</f>
        <v>70.720434782608692</v>
      </c>
      <c r="T218" s="4">
        <v>70.720434782608692</v>
      </c>
      <c r="U218" s="4">
        <v>0</v>
      </c>
      <c r="V218" s="4">
        <v>0</v>
      </c>
      <c r="W2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10.021521739130435</v>
      </c>
      <c r="X218" s="4">
        <v>0.2608695652173913</v>
      </c>
      <c r="Y218" s="4">
        <v>3.8369565217391304</v>
      </c>
      <c r="Z218" s="4">
        <v>0</v>
      </c>
      <c r="AA218" s="4">
        <v>0.27173913043478259</v>
      </c>
      <c r="AB218" s="4">
        <v>0</v>
      </c>
      <c r="AC218" s="4">
        <v>5.6519565217391303</v>
      </c>
      <c r="AD218" s="4">
        <v>0</v>
      </c>
      <c r="AE218" s="4">
        <v>0</v>
      </c>
      <c r="AF218" s="1">
        <v>365417</v>
      </c>
      <c r="AG218" s="1">
        <v>5</v>
      </c>
      <c r="AH218"/>
    </row>
    <row r="219" spans="1:34" x14ac:dyDescent="0.25">
      <c r="A219" t="s">
        <v>964</v>
      </c>
      <c r="B219" t="s">
        <v>567</v>
      </c>
      <c r="C219" t="s">
        <v>1265</v>
      </c>
      <c r="D219" t="s">
        <v>1021</v>
      </c>
      <c r="E219" s="4">
        <v>45.673913043478258</v>
      </c>
      <c r="F219" s="4">
        <f>Nurse[[#This Row],[Total Nurse Staff Hours]]/Nurse[[#This Row],[MDS Census]]</f>
        <v>3.2483341266063785</v>
      </c>
      <c r="G219" s="4">
        <f>Nurse[[#This Row],[Total Direct Care Staff Hours]]/Nurse[[#This Row],[MDS Census]]</f>
        <v>3.0042241789623993</v>
      </c>
      <c r="H219" s="4">
        <f>Nurse[[#This Row],[Total RN Hours (w/ Admin, DON)]]/Nurse[[#This Row],[MDS Census]]</f>
        <v>0.50969776297001423</v>
      </c>
      <c r="I219" s="4">
        <f>Nurse[[#This Row],[RN Hours (excl. Admin, DON)]]/Nurse[[#This Row],[MDS Census]]</f>
        <v>0.2655878153260352</v>
      </c>
      <c r="J219" s="4">
        <f>SUM(Nurse[[#This Row],[RN Hours (excl. Admin, DON)]],Nurse[[#This Row],[RN Admin Hours]],Nurse[[#This Row],[RN DON Hours]],Nurse[[#This Row],[LPN Hours (excl. Admin)]],Nurse[[#This Row],[LPN Admin Hours]],Nurse[[#This Row],[CNA Hours]],Nurse[[#This Row],[NA TR Hours]],Nurse[[#This Row],[Med Aide/Tech Hours]])</f>
        <v>148.36413043478262</v>
      </c>
      <c r="K219" s="4">
        <f>SUM(Nurse[[#This Row],[RN Hours (excl. Admin, DON)]],Nurse[[#This Row],[LPN Hours (excl. Admin)]],Nurse[[#This Row],[CNA Hours]],Nurse[[#This Row],[NA TR Hours]],Nurse[[#This Row],[Med Aide/Tech Hours]])</f>
        <v>137.2146739130435</v>
      </c>
      <c r="L219" s="4">
        <f>SUM(Nurse[[#This Row],[RN Hours (excl. Admin, DON)]],Nurse[[#This Row],[RN Admin Hours]],Nurse[[#This Row],[RN DON Hours]])</f>
        <v>23.279891304347824</v>
      </c>
      <c r="M219" s="4">
        <v>12.130434782608695</v>
      </c>
      <c r="N219" s="4">
        <v>7.942499999999999</v>
      </c>
      <c r="O219" s="4">
        <v>3.2069565217391305</v>
      </c>
      <c r="P219" s="4">
        <f>SUM(Nurse[[#This Row],[LPN Hours (excl. Admin)]],Nurse[[#This Row],[LPN Admin Hours]])</f>
        <v>41.399456521739133</v>
      </c>
      <c r="Q219" s="4">
        <v>41.399456521739133</v>
      </c>
      <c r="R219" s="4">
        <v>0</v>
      </c>
      <c r="S219" s="4">
        <f>SUM(Nurse[[#This Row],[CNA Hours]],Nurse[[#This Row],[NA TR Hours]],Nurse[[#This Row],[Med Aide/Tech Hours]])</f>
        <v>83.684782608695656</v>
      </c>
      <c r="T219" s="4">
        <v>83.684782608695656</v>
      </c>
      <c r="U219" s="4">
        <v>0</v>
      </c>
      <c r="V219" s="4">
        <v>0</v>
      </c>
      <c r="W2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0.28260869565217389</v>
      </c>
      <c r="X219" s="4">
        <v>0</v>
      </c>
      <c r="Y219" s="4">
        <v>0.28260869565217389</v>
      </c>
      <c r="Z219" s="4">
        <v>0</v>
      </c>
      <c r="AA219" s="4">
        <v>0</v>
      </c>
      <c r="AB219" s="4">
        <v>0</v>
      </c>
      <c r="AC219" s="4">
        <v>0</v>
      </c>
      <c r="AD219" s="4">
        <v>0</v>
      </c>
      <c r="AE219" s="4">
        <v>0</v>
      </c>
      <c r="AF219" s="1">
        <v>366026</v>
      </c>
      <c r="AG219" s="1">
        <v>5</v>
      </c>
      <c r="AH219"/>
    </row>
    <row r="220" spans="1:34" x14ac:dyDescent="0.25">
      <c r="A220" t="s">
        <v>964</v>
      </c>
      <c r="B220" t="s">
        <v>318</v>
      </c>
      <c r="C220" t="s">
        <v>1236</v>
      </c>
      <c r="D220" t="s">
        <v>1045</v>
      </c>
      <c r="E220" s="4">
        <v>64.858695652173907</v>
      </c>
      <c r="F220" s="4">
        <f>Nurse[[#This Row],[Total Nurse Staff Hours]]/Nurse[[#This Row],[MDS Census]]</f>
        <v>2.9793447293447293</v>
      </c>
      <c r="G220" s="4">
        <f>Nurse[[#This Row],[Total Direct Care Staff Hours]]/Nurse[[#This Row],[MDS Census]]</f>
        <v>2.7431406066700186</v>
      </c>
      <c r="H220" s="4">
        <f>Nurse[[#This Row],[Total RN Hours (w/ Admin, DON)]]/Nurse[[#This Row],[MDS Census]]</f>
        <v>0.52034020445785145</v>
      </c>
      <c r="I220" s="4">
        <f>Nurse[[#This Row],[RN Hours (excl. Admin, DON)]]/Nurse[[#This Row],[MDS Census]]</f>
        <v>0.38300821183174122</v>
      </c>
      <c r="J220" s="4">
        <f>SUM(Nurse[[#This Row],[RN Hours (excl. Admin, DON)]],Nurse[[#This Row],[RN Admin Hours]],Nurse[[#This Row],[RN DON Hours]],Nurse[[#This Row],[LPN Hours (excl. Admin)]],Nurse[[#This Row],[LPN Admin Hours]],Nurse[[#This Row],[CNA Hours]],Nurse[[#This Row],[NA TR Hours]],Nurse[[#This Row],[Med Aide/Tech Hours]])</f>
        <v>193.23641304347825</v>
      </c>
      <c r="K220" s="4">
        <f>SUM(Nurse[[#This Row],[RN Hours (excl. Admin, DON)]],Nurse[[#This Row],[LPN Hours (excl. Admin)]],Nurse[[#This Row],[CNA Hours]],Nurse[[#This Row],[NA TR Hours]],Nurse[[#This Row],[Med Aide/Tech Hours]])</f>
        <v>177.91652173913042</v>
      </c>
      <c r="L220" s="4">
        <f>SUM(Nurse[[#This Row],[RN Hours (excl. Admin, DON)]],Nurse[[#This Row],[RN Admin Hours]],Nurse[[#This Row],[RN DON Hours]])</f>
        <v>33.748586956521734</v>
      </c>
      <c r="M220" s="4">
        <v>24.841413043478259</v>
      </c>
      <c r="N220" s="4">
        <v>4.9909782608695652</v>
      </c>
      <c r="O220" s="4">
        <v>3.9161956521739127</v>
      </c>
      <c r="P220" s="4">
        <f>SUM(Nurse[[#This Row],[LPN Hours (excl. Admin)]],Nurse[[#This Row],[LPN Admin Hours]])</f>
        <v>31.280217391304344</v>
      </c>
      <c r="Q220" s="4">
        <v>24.867499999999996</v>
      </c>
      <c r="R220" s="4">
        <v>6.4127173913043478</v>
      </c>
      <c r="S220" s="4">
        <f>SUM(Nurse[[#This Row],[CNA Hours]],Nurse[[#This Row],[NA TR Hours]],Nurse[[#This Row],[Med Aide/Tech Hours]])</f>
        <v>128.20760869565217</v>
      </c>
      <c r="T220" s="4">
        <v>128.20760869565217</v>
      </c>
      <c r="U220" s="4">
        <v>0</v>
      </c>
      <c r="V220" s="4">
        <v>0</v>
      </c>
      <c r="W2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8.6956521739130432E-2</v>
      </c>
      <c r="X220" s="4">
        <v>0</v>
      </c>
      <c r="Y220" s="4">
        <v>8.6956521739130432E-2</v>
      </c>
      <c r="Z220" s="4">
        <v>0</v>
      </c>
      <c r="AA220" s="4">
        <v>0</v>
      </c>
      <c r="AB220" s="4">
        <v>0</v>
      </c>
      <c r="AC220" s="4">
        <v>0</v>
      </c>
      <c r="AD220" s="4">
        <v>0</v>
      </c>
      <c r="AE220" s="4">
        <v>0</v>
      </c>
      <c r="AF220" s="1">
        <v>365642</v>
      </c>
      <c r="AG220" s="1">
        <v>5</v>
      </c>
      <c r="AH220"/>
    </row>
    <row r="221" spans="1:34" x14ac:dyDescent="0.25">
      <c r="A221" t="s">
        <v>964</v>
      </c>
      <c r="B221" t="s">
        <v>436</v>
      </c>
      <c r="C221" t="s">
        <v>1136</v>
      </c>
      <c r="D221" t="s">
        <v>1013</v>
      </c>
      <c r="E221" s="4">
        <v>64.5</v>
      </c>
      <c r="F221" s="4">
        <f>Nurse[[#This Row],[Total Nurse Staff Hours]]/Nurse[[#This Row],[MDS Census]]</f>
        <v>3.5622362655881363</v>
      </c>
      <c r="G221" s="4">
        <f>Nurse[[#This Row],[Total Direct Care Staff Hours]]/Nurse[[#This Row],[MDS Census]]</f>
        <v>3.1768486686889115</v>
      </c>
      <c r="H221" s="4">
        <f>Nurse[[#This Row],[Total RN Hours (w/ Admin, DON)]]/Nurse[[#This Row],[MDS Census]]</f>
        <v>0.70240310077519374</v>
      </c>
      <c r="I221" s="4">
        <f>Nurse[[#This Row],[RN Hours (excl. Admin, DON)]]/Nurse[[#This Row],[MDS Census]]</f>
        <v>0.317015503875969</v>
      </c>
      <c r="J221" s="4">
        <f>SUM(Nurse[[#This Row],[RN Hours (excl. Admin, DON)]],Nurse[[#This Row],[RN Admin Hours]],Nurse[[#This Row],[RN DON Hours]],Nurse[[#This Row],[LPN Hours (excl. Admin)]],Nurse[[#This Row],[LPN Admin Hours]],Nurse[[#This Row],[CNA Hours]],Nurse[[#This Row],[NA TR Hours]],Nurse[[#This Row],[Med Aide/Tech Hours]])</f>
        <v>229.76423913043479</v>
      </c>
      <c r="K221" s="4">
        <f>SUM(Nurse[[#This Row],[RN Hours (excl. Admin, DON)]],Nurse[[#This Row],[LPN Hours (excl. Admin)]],Nurse[[#This Row],[CNA Hours]],Nurse[[#This Row],[NA TR Hours]],Nurse[[#This Row],[Med Aide/Tech Hours]])</f>
        <v>204.9067391304348</v>
      </c>
      <c r="L221" s="4">
        <f>SUM(Nurse[[#This Row],[RN Hours (excl. Admin, DON)]],Nurse[[#This Row],[RN Admin Hours]],Nurse[[#This Row],[RN DON Hours]])</f>
        <v>45.305</v>
      </c>
      <c r="M221" s="4">
        <v>20.447500000000002</v>
      </c>
      <c r="N221" s="4">
        <v>18.880434782608695</v>
      </c>
      <c r="O221" s="4">
        <v>5.9770652173913055</v>
      </c>
      <c r="P221" s="4">
        <f>SUM(Nurse[[#This Row],[LPN Hours (excl. Admin)]],Nurse[[#This Row],[LPN Admin Hours]])</f>
        <v>47.195652173913047</v>
      </c>
      <c r="Q221" s="4">
        <v>47.195652173913047</v>
      </c>
      <c r="R221" s="4">
        <v>0</v>
      </c>
      <c r="S221" s="4">
        <f>SUM(Nurse[[#This Row],[CNA Hours]],Nurse[[#This Row],[NA TR Hours]],Nurse[[#This Row],[Med Aide/Tech Hours]])</f>
        <v>137.26358695652175</v>
      </c>
      <c r="T221" s="4">
        <v>137.26358695652175</v>
      </c>
      <c r="U221" s="4">
        <v>0</v>
      </c>
      <c r="V221" s="4">
        <v>0</v>
      </c>
      <c r="W2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0.43478260869565216</v>
      </c>
      <c r="X221" s="4">
        <v>0</v>
      </c>
      <c r="Y221" s="4">
        <v>0.43478260869565216</v>
      </c>
      <c r="Z221" s="4">
        <v>0</v>
      </c>
      <c r="AA221" s="4">
        <v>0</v>
      </c>
      <c r="AB221" s="4">
        <v>0</v>
      </c>
      <c r="AC221" s="4">
        <v>0</v>
      </c>
      <c r="AD221" s="4">
        <v>0</v>
      </c>
      <c r="AE221" s="4">
        <v>0</v>
      </c>
      <c r="AF221" s="1">
        <v>365815</v>
      </c>
      <c r="AG221" s="1">
        <v>5</v>
      </c>
      <c r="AH221"/>
    </row>
    <row r="222" spans="1:34" x14ac:dyDescent="0.25">
      <c r="A222" t="s">
        <v>964</v>
      </c>
      <c r="B222" t="s">
        <v>355</v>
      </c>
      <c r="C222" t="s">
        <v>1186</v>
      </c>
      <c r="D222" t="s">
        <v>1060</v>
      </c>
      <c r="E222" s="4">
        <v>52.913043478260867</v>
      </c>
      <c r="F222" s="4">
        <f>Nurse[[#This Row],[Total Nurse Staff Hours]]/Nurse[[#This Row],[MDS Census]]</f>
        <v>3.3885661462612982</v>
      </c>
      <c r="G222" s="4">
        <f>Nurse[[#This Row],[Total Direct Care Staff Hours]]/Nurse[[#This Row],[MDS Census]]</f>
        <v>3.0329950698438788</v>
      </c>
      <c r="H222" s="4">
        <f>Nurse[[#This Row],[Total RN Hours (w/ Admin, DON)]]/Nurse[[#This Row],[MDS Census]]</f>
        <v>0.98830731306491404</v>
      </c>
      <c r="I222" s="4">
        <f>Nurse[[#This Row],[RN Hours (excl. Admin, DON)]]/Nurse[[#This Row],[MDS Census]]</f>
        <v>0.80173788003286806</v>
      </c>
      <c r="J222" s="4">
        <f>SUM(Nurse[[#This Row],[RN Hours (excl. Admin, DON)]],Nurse[[#This Row],[RN Admin Hours]],Nurse[[#This Row],[RN DON Hours]],Nurse[[#This Row],[LPN Hours (excl. Admin)]],Nurse[[#This Row],[LPN Admin Hours]],Nurse[[#This Row],[CNA Hours]],Nurse[[#This Row],[NA TR Hours]],Nurse[[#This Row],[Med Aide/Tech Hours]])</f>
        <v>179.29934782608694</v>
      </c>
      <c r="K222" s="4">
        <f>SUM(Nurse[[#This Row],[RN Hours (excl. Admin, DON)]],Nurse[[#This Row],[LPN Hours (excl. Admin)]],Nurse[[#This Row],[CNA Hours]],Nurse[[#This Row],[NA TR Hours]],Nurse[[#This Row],[Med Aide/Tech Hours]])</f>
        <v>160.48500000000001</v>
      </c>
      <c r="L222" s="4">
        <f>SUM(Nurse[[#This Row],[RN Hours (excl. Admin, DON)]],Nurse[[#This Row],[RN Admin Hours]],Nurse[[#This Row],[RN DON Hours]])</f>
        <v>52.29434782608697</v>
      </c>
      <c r="M222" s="4">
        <v>42.42239130434784</v>
      </c>
      <c r="N222" s="4">
        <v>4.3439130434782607</v>
      </c>
      <c r="O222" s="4">
        <v>5.5280434782608685</v>
      </c>
      <c r="P222" s="4">
        <f>SUM(Nurse[[#This Row],[LPN Hours (excl. Admin)]],Nurse[[#This Row],[LPN Admin Hours]])</f>
        <v>18.06663043478261</v>
      </c>
      <c r="Q222" s="4">
        <v>9.1242391304347841</v>
      </c>
      <c r="R222" s="4">
        <v>8.9423913043478276</v>
      </c>
      <c r="S222" s="4">
        <f>SUM(Nurse[[#This Row],[CNA Hours]],Nurse[[#This Row],[NA TR Hours]],Nurse[[#This Row],[Med Aide/Tech Hours]])</f>
        <v>108.93836956521739</v>
      </c>
      <c r="T222" s="4">
        <v>108.93836956521739</v>
      </c>
      <c r="U222" s="4">
        <v>0</v>
      </c>
      <c r="V222" s="4">
        <v>0</v>
      </c>
      <c r="W2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0.71195652173913049</v>
      </c>
      <c r="X222" s="4">
        <v>0</v>
      </c>
      <c r="Y222" s="4">
        <v>0.71195652173913049</v>
      </c>
      <c r="Z222" s="4">
        <v>0</v>
      </c>
      <c r="AA222" s="4">
        <v>0</v>
      </c>
      <c r="AB222" s="4">
        <v>0</v>
      </c>
      <c r="AC222" s="4">
        <v>0</v>
      </c>
      <c r="AD222" s="4">
        <v>0</v>
      </c>
      <c r="AE222" s="4">
        <v>0</v>
      </c>
      <c r="AF222" s="1">
        <v>365699</v>
      </c>
      <c r="AG222" s="1">
        <v>5</v>
      </c>
      <c r="AH222"/>
    </row>
    <row r="223" spans="1:34" x14ac:dyDescent="0.25">
      <c r="A223" t="s">
        <v>964</v>
      </c>
      <c r="B223" t="s">
        <v>83</v>
      </c>
      <c r="C223" t="s">
        <v>1136</v>
      </c>
      <c r="D223" t="s">
        <v>1013</v>
      </c>
      <c r="E223" s="4">
        <v>44.989130434782609</v>
      </c>
      <c r="F223" s="4">
        <f>Nurse[[#This Row],[Total Nurse Staff Hours]]/Nurse[[#This Row],[MDS Census]]</f>
        <v>3.6559555448175889</v>
      </c>
      <c r="G223" s="4">
        <f>Nurse[[#This Row],[Total Direct Care Staff Hours]]/Nurse[[#This Row],[MDS Census]]</f>
        <v>3.388258033341387</v>
      </c>
      <c r="H223" s="4">
        <f>Nurse[[#This Row],[Total RN Hours (w/ Admin, DON)]]/Nurse[[#This Row],[MDS Census]]</f>
        <v>0.70729644841749217</v>
      </c>
      <c r="I223" s="4">
        <f>Nurse[[#This Row],[RN Hours (excl. Admin, DON)]]/Nurse[[#This Row],[MDS Census]]</f>
        <v>0.55212611741966655</v>
      </c>
      <c r="J223" s="4">
        <f>SUM(Nurse[[#This Row],[RN Hours (excl. Admin, DON)]],Nurse[[#This Row],[RN Admin Hours]],Nurse[[#This Row],[RN DON Hours]],Nurse[[#This Row],[LPN Hours (excl. Admin)]],Nurse[[#This Row],[LPN Admin Hours]],Nurse[[#This Row],[CNA Hours]],Nurse[[#This Row],[NA TR Hours]],Nurse[[#This Row],[Med Aide/Tech Hours]])</f>
        <v>164.47826086956522</v>
      </c>
      <c r="K223" s="4">
        <f>SUM(Nurse[[#This Row],[RN Hours (excl. Admin, DON)]],Nurse[[#This Row],[LPN Hours (excl. Admin)]],Nurse[[#This Row],[CNA Hours]],Nurse[[#This Row],[NA TR Hours]],Nurse[[#This Row],[Med Aide/Tech Hours]])</f>
        <v>152.43478260869566</v>
      </c>
      <c r="L223" s="4">
        <f>SUM(Nurse[[#This Row],[RN Hours (excl. Admin, DON)]],Nurse[[#This Row],[RN Admin Hours]],Nurse[[#This Row],[RN DON Hours]])</f>
        <v>31.820652173913043</v>
      </c>
      <c r="M223" s="4">
        <v>24.839673913043477</v>
      </c>
      <c r="N223" s="4">
        <v>3.6168478260869565</v>
      </c>
      <c r="O223" s="4">
        <v>3.3641304347826089</v>
      </c>
      <c r="P223" s="4">
        <f>SUM(Nurse[[#This Row],[LPN Hours (excl. Admin)]],Nurse[[#This Row],[LPN Admin Hours]])</f>
        <v>31.597826086956523</v>
      </c>
      <c r="Q223" s="4">
        <v>26.535326086956523</v>
      </c>
      <c r="R223" s="4">
        <v>5.0625</v>
      </c>
      <c r="S223" s="4">
        <f>SUM(Nurse[[#This Row],[CNA Hours]],Nurse[[#This Row],[NA TR Hours]],Nurse[[#This Row],[Med Aide/Tech Hours]])</f>
        <v>101.05978260869566</v>
      </c>
      <c r="T223" s="4">
        <v>101.05978260869566</v>
      </c>
      <c r="U223" s="4">
        <v>0</v>
      </c>
      <c r="V223" s="4">
        <v>0</v>
      </c>
      <c r="W2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3" s="4">
        <v>0</v>
      </c>
      <c r="Y223" s="4">
        <v>0</v>
      </c>
      <c r="Z223" s="4">
        <v>0</v>
      </c>
      <c r="AA223" s="4">
        <v>0</v>
      </c>
      <c r="AB223" s="4">
        <v>0</v>
      </c>
      <c r="AC223" s="4">
        <v>0</v>
      </c>
      <c r="AD223" s="4">
        <v>0</v>
      </c>
      <c r="AE223" s="4">
        <v>0</v>
      </c>
      <c r="AF223" s="1">
        <v>365269</v>
      </c>
      <c r="AG223" s="1">
        <v>5</v>
      </c>
      <c r="AH223"/>
    </row>
    <row r="224" spans="1:34" x14ac:dyDescent="0.25">
      <c r="A224" t="s">
        <v>964</v>
      </c>
      <c r="B224" t="s">
        <v>689</v>
      </c>
      <c r="C224" t="s">
        <v>1207</v>
      </c>
      <c r="D224" t="s">
        <v>1005</v>
      </c>
      <c r="E224" s="4">
        <v>83.641304347826093</v>
      </c>
      <c r="F224" s="4">
        <f>Nurse[[#This Row],[Total Nurse Staff Hours]]/Nurse[[#This Row],[MDS Census]]</f>
        <v>2.9706952566601688</v>
      </c>
      <c r="G224" s="4">
        <f>Nurse[[#This Row],[Total Direct Care Staff Hours]]/Nurse[[#This Row],[MDS Census]]</f>
        <v>2.7536387264457436</v>
      </c>
      <c r="H224" s="4">
        <f>Nurse[[#This Row],[Total RN Hours (w/ Admin, DON)]]/Nurse[[#This Row],[MDS Census]]</f>
        <v>0.28284600389863546</v>
      </c>
      <c r="I224" s="4">
        <f>Nurse[[#This Row],[RN Hours (excl. Admin, DON)]]/Nurse[[#This Row],[MDS Census]]</f>
        <v>0.15497076023391812</v>
      </c>
      <c r="J224" s="4">
        <f>SUM(Nurse[[#This Row],[RN Hours (excl. Admin, DON)]],Nurse[[#This Row],[RN Admin Hours]],Nurse[[#This Row],[RN DON Hours]],Nurse[[#This Row],[LPN Hours (excl. Admin)]],Nurse[[#This Row],[LPN Admin Hours]],Nurse[[#This Row],[CNA Hours]],Nurse[[#This Row],[NA TR Hours]],Nurse[[#This Row],[Med Aide/Tech Hours]])</f>
        <v>248.47282608695653</v>
      </c>
      <c r="K224" s="4">
        <f>SUM(Nurse[[#This Row],[RN Hours (excl. Admin, DON)]],Nurse[[#This Row],[LPN Hours (excl. Admin)]],Nurse[[#This Row],[CNA Hours]],Nurse[[#This Row],[NA TR Hours]],Nurse[[#This Row],[Med Aide/Tech Hours]])</f>
        <v>230.31793478260869</v>
      </c>
      <c r="L224" s="4">
        <f>SUM(Nurse[[#This Row],[RN Hours (excl. Admin, DON)]],Nurse[[#This Row],[RN Admin Hours]],Nurse[[#This Row],[RN DON Hours]])</f>
        <v>23.657608695652172</v>
      </c>
      <c r="M224" s="4">
        <v>12.961956521739131</v>
      </c>
      <c r="N224" s="4">
        <v>5.2228260869565215</v>
      </c>
      <c r="O224" s="4">
        <v>5.4728260869565215</v>
      </c>
      <c r="P224" s="4">
        <f>SUM(Nurse[[#This Row],[LPN Hours (excl. Admin)]],Nurse[[#This Row],[LPN Admin Hours]])</f>
        <v>84.798913043478265</v>
      </c>
      <c r="Q224" s="4">
        <v>77.339673913043484</v>
      </c>
      <c r="R224" s="4">
        <v>7.4592391304347823</v>
      </c>
      <c r="S224" s="4">
        <f>SUM(Nurse[[#This Row],[CNA Hours]],Nurse[[#This Row],[NA TR Hours]],Nurse[[#This Row],[Med Aide/Tech Hours]])</f>
        <v>140.01630434782609</v>
      </c>
      <c r="T224" s="4">
        <v>140.01630434782609</v>
      </c>
      <c r="U224" s="4">
        <v>0</v>
      </c>
      <c r="V224" s="4">
        <v>0</v>
      </c>
      <c r="W2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56.358695652173914</v>
      </c>
      <c r="X224" s="4">
        <v>3.0217391304347827</v>
      </c>
      <c r="Y224" s="4">
        <v>0</v>
      </c>
      <c r="Z224" s="4">
        <v>0</v>
      </c>
      <c r="AA224" s="4">
        <v>8.3478260869565215</v>
      </c>
      <c r="AB224" s="4">
        <v>0</v>
      </c>
      <c r="AC224" s="4">
        <v>44.989130434782609</v>
      </c>
      <c r="AD224" s="4">
        <v>0</v>
      </c>
      <c r="AE224" s="4">
        <v>0</v>
      </c>
      <c r="AF224" s="1">
        <v>366199</v>
      </c>
      <c r="AG224" s="1">
        <v>5</v>
      </c>
      <c r="AH224"/>
    </row>
    <row r="225" spans="1:34" x14ac:dyDescent="0.25">
      <c r="A225" t="s">
        <v>964</v>
      </c>
      <c r="B225" t="s">
        <v>545</v>
      </c>
      <c r="C225" t="s">
        <v>1277</v>
      </c>
      <c r="D225" t="s">
        <v>1017</v>
      </c>
      <c r="E225" s="4">
        <v>77.717391304347828</v>
      </c>
      <c r="F225" s="4">
        <f>Nurse[[#This Row],[Total Nurse Staff Hours]]/Nurse[[#This Row],[MDS Census]]</f>
        <v>3.1453230769230767</v>
      </c>
      <c r="G225" s="4">
        <f>Nurse[[#This Row],[Total Direct Care Staff Hours]]/Nurse[[#This Row],[MDS Census]]</f>
        <v>2.9503230769230768</v>
      </c>
      <c r="H225" s="4">
        <f>Nurse[[#This Row],[Total RN Hours (w/ Admin, DON)]]/Nurse[[#This Row],[MDS Census]]</f>
        <v>0.82811188811188796</v>
      </c>
      <c r="I225" s="4">
        <f>Nurse[[#This Row],[RN Hours (excl. Admin, DON)]]/Nurse[[#This Row],[MDS Census]]</f>
        <v>0.63311188811188812</v>
      </c>
      <c r="J225" s="4">
        <f>SUM(Nurse[[#This Row],[RN Hours (excl. Admin, DON)]],Nurse[[#This Row],[RN Admin Hours]],Nurse[[#This Row],[RN DON Hours]],Nurse[[#This Row],[LPN Hours (excl. Admin)]],Nurse[[#This Row],[LPN Admin Hours]],Nurse[[#This Row],[CNA Hours]],Nurse[[#This Row],[NA TR Hours]],Nurse[[#This Row],[Med Aide/Tech Hours]])</f>
        <v>244.44630434782607</v>
      </c>
      <c r="K225" s="4">
        <f>SUM(Nurse[[#This Row],[RN Hours (excl. Admin, DON)]],Nurse[[#This Row],[LPN Hours (excl. Admin)]],Nurse[[#This Row],[CNA Hours]],Nurse[[#This Row],[NA TR Hours]],Nurse[[#This Row],[Med Aide/Tech Hours]])</f>
        <v>229.29141304347826</v>
      </c>
      <c r="L225" s="4">
        <f>SUM(Nurse[[#This Row],[RN Hours (excl. Admin, DON)]],Nurse[[#This Row],[RN Admin Hours]],Nurse[[#This Row],[RN DON Hours]])</f>
        <v>64.358695652173907</v>
      </c>
      <c r="M225" s="4">
        <v>49.203804347826086</v>
      </c>
      <c r="N225" s="4">
        <v>10.285326086956522</v>
      </c>
      <c r="O225" s="4">
        <v>4.8695652173913047</v>
      </c>
      <c r="P225" s="4">
        <f>SUM(Nurse[[#This Row],[LPN Hours (excl. Admin)]],Nurse[[#This Row],[LPN Admin Hours]])</f>
        <v>21.274456521739129</v>
      </c>
      <c r="Q225" s="4">
        <v>21.274456521739129</v>
      </c>
      <c r="R225" s="4">
        <v>0</v>
      </c>
      <c r="S225" s="4">
        <f>SUM(Nurse[[#This Row],[CNA Hours]],Nurse[[#This Row],[NA TR Hours]],Nurse[[#This Row],[Med Aide/Tech Hours]])</f>
        <v>158.81315217391304</v>
      </c>
      <c r="T225" s="4">
        <v>147.03326086956523</v>
      </c>
      <c r="U225" s="4">
        <v>11.779891304347826</v>
      </c>
      <c r="V225" s="4">
        <v>0</v>
      </c>
      <c r="W2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3.0652173913043477</v>
      </c>
      <c r="X225" s="4">
        <v>0</v>
      </c>
      <c r="Y225" s="4">
        <v>0</v>
      </c>
      <c r="Z225" s="4">
        <v>0</v>
      </c>
      <c r="AA225" s="4">
        <v>0</v>
      </c>
      <c r="AB225" s="4">
        <v>0</v>
      </c>
      <c r="AC225" s="4">
        <v>3.0652173913043477</v>
      </c>
      <c r="AD225" s="4">
        <v>0</v>
      </c>
      <c r="AE225" s="4">
        <v>0</v>
      </c>
      <c r="AF225" s="1">
        <v>365995</v>
      </c>
      <c r="AG225" s="1">
        <v>5</v>
      </c>
      <c r="AH225"/>
    </row>
    <row r="226" spans="1:34" x14ac:dyDescent="0.25">
      <c r="A226" t="s">
        <v>964</v>
      </c>
      <c r="B226" t="s">
        <v>557</v>
      </c>
      <c r="C226" t="s">
        <v>1362</v>
      </c>
      <c r="D226" t="s">
        <v>1014</v>
      </c>
      <c r="E226" s="4">
        <v>38.565217391304351</v>
      </c>
      <c r="F226" s="4">
        <f>Nurse[[#This Row],[Total Nurse Staff Hours]]/Nurse[[#This Row],[MDS Census]]</f>
        <v>3.0054904171364147</v>
      </c>
      <c r="G226" s="4">
        <f>Nurse[[#This Row],[Total Direct Care Staff Hours]]/Nurse[[#This Row],[MDS Census]]</f>
        <v>2.6954622322435173</v>
      </c>
      <c r="H226" s="4">
        <f>Nurse[[#This Row],[Total RN Hours (w/ Admin, DON)]]/Nurse[[#This Row],[MDS Census]]</f>
        <v>0.46582018038331452</v>
      </c>
      <c r="I226" s="4">
        <f>Nurse[[#This Row],[RN Hours (excl. Admin, DON)]]/Nurse[[#This Row],[MDS Census]]</f>
        <v>0.1907412626832018</v>
      </c>
      <c r="J226" s="4">
        <f>SUM(Nurse[[#This Row],[RN Hours (excl. Admin, DON)]],Nurse[[#This Row],[RN Admin Hours]],Nurse[[#This Row],[RN DON Hours]],Nurse[[#This Row],[LPN Hours (excl. Admin)]],Nurse[[#This Row],[LPN Admin Hours]],Nurse[[#This Row],[CNA Hours]],Nurse[[#This Row],[NA TR Hours]],Nurse[[#This Row],[Med Aide/Tech Hours]])</f>
        <v>115.90739130434783</v>
      </c>
      <c r="K226" s="4">
        <f>SUM(Nurse[[#This Row],[RN Hours (excl. Admin, DON)]],Nurse[[#This Row],[LPN Hours (excl. Admin)]],Nurse[[#This Row],[CNA Hours]],Nurse[[#This Row],[NA TR Hours]],Nurse[[#This Row],[Med Aide/Tech Hours]])</f>
        <v>103.95108695652173</v>
      </c>
      <c r="L226" s="4">
        <f>SUM(Nurse[[#This Row],[RN Hours (excl. Admin, DON)]],Nurse[[#This Row],[RN Admin Hours]],Nurse[[#This Row],[RN DON Hours]])</f>
        <v>17.96445652173913</v>
      </c>
      <c r="M226" s="4">
        <v>7.3559782608695654</v>
      </c>
      <c r="N226" s="4">
        <v>5.0679347826086953</v>
      </c>
      <c r="O226" s="4">
        <v>5.5405434782608696</v>
      </c>
      <c r="P226" s="4">
        <f>SUM(Nurse[[#This Row],[LPN Hours (excl. Admin)]],Nurse[[#This Row],[LPN Admin Hours]])</f>
        <v>34.442934782608695</v>
      </c>
      <c r="Q226" s="4">
        <v>33.095108695652172</v>
      </c>
      <c r="R226" s="4">
        <v>1.3478260869565217</v>
      </c>
      <c r="S226" s="4">
        <f>SUM(Nurse[[#This Row],[CNA Hours]],Nurse[[#This Row],[NA TR Hours]],Nurse[[#This Row],[Med Aide/Tech Hours]])</f>
        <v>63.5</v>
      </c>
      <c r="T226" s="4">
        <v>63.5</v>
      </c>
      <c r="U226" s="4">
        <v>0</v>
      </c>
      <c r="V226" s="4">
        <v>0</v>
      </c>
      <c r="W2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14.152173913043478</v>
      </c>
      <c r="X226" s="4">
        <v>0.33695652173913043</v>
      </c>
      <c r="Y226" s="4">
        <v>0</v>
      </c>
      <c r="Z226" s="4">
        <v>0</v>
      </c>
      <c r="AA226" s="4">
        <v>5.4103260869565215</v>
      </c>
      <c r="AB226" s="4">
        <v>0</v>
      </c>
      <c r="AC226" s="4">
        <v>8.4048913043478262</v>
      </c>
      <c r="AD226" s="4">
        <v>0</v>
      </c>
      <c r="AE226" s="4">
        <v>0</v>
      </c>
      <c r="AF226" s="1">
        <v>366012</v>
      </c>
      <c r="AG226" s="1">
        <v>5</v>
      </c>
      <c r="AH226"/>
    </row>
    <row r="227" spans="1:34" x14ac:dyDescent="0.25">
      <c r="A227" t="s">
        <v>964</v>
      </c>
      <c r="B227" t="s">
        <v>708</v>
      </c>
      <c r="C227" t="s">
        <v>1245</v>
      </c>
      <c r="D227" t="s">
        <v>1012</v>
      </c>
      <c r="E227" s="4">
        <v>41.956521739130437</v>
      </c>
      <c r="F227" s="4">
        <f>Nurse[[#This Row],[Total Nurse Staff Hours]]/Nurse[[#This Row],[MDS Census]]</f>
        <v>2.6369170984455956</v>
      </c>
      <c r="G227" s="4">
        <f>Nurse[[#This Row],[Total Direct Care Staff Hours]]/Nurse[[#This Row],[MDS Census]]</f>
        <v>2.2651554404145076</v>
      </c>
      <c r="H227" s="4">
        <f>Nurse[[#This Row],[Total RN Hours (w/ Admin, DON)]]/Nurse[[#This Row],[MDS Census]]</f>
        <v>0.63380829015544038</v>
      </c>
      <c r="I227" s="4">
        <f>Nurse[[#This Row],[RN Hours (excl. Admin, DON)]]/Nurse[[#This Row],[MDS Census]]</f>
        <v>0.3769430051813471</v>
      </c>
      <c r="J227" s="4">
        <f>SUM(Nurse[[#This Row],[RN Hours (excl. Admin, DON)]],Nurse[[#This Row],[RN Admin Hours]],Nurse[[#This Row],[RN DON Hours]],Nurse[[#This Row],[LPN Hours (excl. Admin)]],Nurse[[#This Row],[LPN Admin Hours]],Nurse[[#This Row],[CNA Hours]],Nurse[[#This Row],[NA TR Hours]],Nurse[[#This Row],[Med Aide/Tech Hours]])</f>
        <v>110.63586956521739</v>
      </c>
      <c r="K227" s="4">
        <f>SUM(Nurse[[#This Row],[RN Hours (excl. Admin, DON)]],Nurse[[#This Row],[LPN Hours (excl. Admin)]],Nurse[[#This Row],[CNA Hours]],Nurse[[#This Row],[NA TR Hours]],Nurse[[#This Row],[Med Aide/Tech Hours]])</f>
        <v>95.038043478260875</v>
      </c>
      <c r="L227" s="4">
        <f>SUM(Nurse[[#This Row],[RN Hours (excl. Admin, DON)]],Nurse[[#This Row],[RN Admin Hours]],Nurse[[#This Row],[RN DON Hours]])</f>
        <v>26.592391304347824</v>
      </c>
      <c r="M227" s="4">
        <v>15.815217391304348</v>
      </c>
      <c r="N227" s="4">
        <v>5.2119565217391308</v>
      </c>
      <c r="O227" s="4">
        <v>5.5652173913043477</v>
      </c>
      <c r="P227" s="4">
        <f>SUM(Nurse[[#This Row],[LPN Hours (excl. Admin)]],Nurse[[#This Row],[LPN Admin Hours]])</f>
        <v>41.146739130434788</v>
      </c>
      <c r="Q227" s="4">
        <v>36.326086956521742</v>
      </c>
      <c r="R227" s="4">
        <v>4.8206521739130439</v>
      </c>
      <c r="S227" s="4">
        <f>SUM(Nurse[[#This Row],[CNA Hours]],Nurse[[#This Row],[NA TR Hours]],Nurse[[#This Row],[Med Aide/Tech Hours]])</f>
        <v>42.896739130434781</v>
      </c>
      <c r="T227" s="4">
        <v>41.823369565217391</v>
      </c>
      <c r="U227" s="4">
        <v>1.0733695652173914</v>
      </c>
      <c r="V227" s="4">
        <v>0</v>
      </c>
      <c r="W2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7" s="4">
        <v>0</v>
      </c>
      <c r="Y227" s="4">
        <v>0</v>
      </c>
      <c r="Z227" s="4">
        <v>0</v>
      </c>
      <c r="AA227" s="4">
        <v>0</v>
      </c>
      <c r="AB227" s="4">
        <v>0</v>
      </c>
      <c r="AC227" s="4">
        <v>0</v>
      </c>
      <c r="AD227" s="4">
        <v>0</v>
      </c>
      <c r="AE227" s="4">
        <v>0</v>
      </c>
      <c r="AF227" s="1">
        <v>366230</v>
      </c>
      <c r="AG227" s="1">
        <v>5</v>
      </c>
      <c r="AH227"/>
    </row>
    <row r="228" spans="1:34" x14ac:dyDescent="0.25">
      <c r="A228" t="s">
        <v>964</v>
      </c>
      <c r="B228" t="s">
        <v>412</v>
      </c>
      <c r="C228" t="s">
        <v>1338</v>
      </c>
      <c r="D228" t="s">
        <v>1021</v>
      </c>
      <c r="E228" s="4">
        <v>84.021739130434781</v>
      </c>
      <c r="F228" s="4">
        <f>Nurse[[#This Row],[Total Nurse Staff Hours]]/Nurse[[#This Row],[MDS Census]]</f>
        <v>3.4698150064683051</v>
      </c>
      <c r="G228" s="4">
        <f>Nurse[[#This Row],[Total Direct Care Staff Hours]]/Nurse[[#This Row],[MDS Census]]</f>
        <v>3.1740840879689523</v>
      </c>
      <c r="H228" s="4">
        <f>Nurse[[#This Row],[Total RN Hours (w/ Admin, DON)]]/Nurse[[#This Row],[MDS Census]]</f>
        <v>0.42445019404915918</v>
      </c>
      <c r="I228" s="4">
        <f>Nurse[[#This Row],[RN Hours (excl. Admin, DON)]]/Nurse[[#This Row],[MDS Census]]</f>
        <v>0.22807244501940493</v>
      </c>
      <c r="J228" s="4">
        <f>SUM(Nurse[[#This Row],[RN Hours (excl. Admin, DON)]],Nurse[[#This Row],[RN Admin Hours]],Nurse[[#This Row],[RN DON Hours]],Nurse[[#This Row],[LPN Hours (excl. Admin)]],Nurse[[#This Row],[LPN Admin Hours]],Nurse[[#This Row],[CNA Hours]],Nurse[[#This Row],[NA TR Hours]],Nurse[[#This Row],[Med Aide/Tech Hours]])</f>
        <v>291.5398913043478</v>
      </c>
      <c r="K228" s="4">
        <f>SUM(Nurse[[#This Row],[RN Hours (excl. Admin, DON)]],Nurse[[#This Row],[LPN Hours (excl. Admin)]],Nurse[[#This Row],[CNA Hours]],Nurse[[#This Row],[NA TR Hours]],Nurse[[#This Row],[Med Aide/Tech Hours]])</f>
        <v>266.6920652173913</v>
      </c>
      <c r="L228" s="4">
        <f>SUM(Nurse[[#This Row],[RN Hours (excl. Admin, DON)]],Nurse[[#This Row],[RN Admin Hours]],Nurse[[#This Row],[RN DON Hours]])</f>
        <v>35.663043478260875</v>
      </c>
      <c r="M228" s="4">
        <v>19.163043478260871</v>
      </c>
      <c r="N228" s="4">
        <v>11.369565217391305</v>
      </c>
      <c r="O228" s="4">
        <v>5.1304347826086953</v>
      </c>
      <c r="P228" s="4">
        <f>SUM(Nurse[[#This Row],[LPN Hours (excl. Admin)]],Nurse[[#This Row],[LPN Admin Hours]])</f>
        <v>85.177173913043475</v>
      </c>
      <c r="Q228" s="4">
        <v>76.829347826086959</v>
      </c>
      <c r="R228" s="4">
        <v>8.3478260869565215</v>
      </c>
      <c r="S228" s="4">
        <f>SUM(Nurse[[#This Row],[CNA Hours]],Nurse[[#This Row],[NA TR Hours]],Nurse[[#This Row],[Med Aide/Tech Hours]])</f>
        <v>170.69967391304348</v>
      </c>
      <c r="T228" s="4">
        <v>163.15619565217392</v>
      </c>
      <c r="U228" s="4">
        <v>7.5434782608695654</v>
      </c>
      <c r="V228" s="4">
        <v>0</v>
      </c>
      <c r="W2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1.7391304347826089</v>
      </c>
      <c r="X228" s="4">
        <v>1.0271739130434783</v>
      </c>
      <c r="Y228" s="4">
        <v>0</v>
      </c>
      <c r="Z228" s="4">
        <v>0</v>
      </c>
      <c r="AA228" s="4">
        <v>0.71195652173913049</v>
      </c>
      <c r="AB228" s="4">
        <v>0</v>
      </c>
      <c r="AC228" s="4">
        <v>0</v>
      </c>
      <c r="AD228" s="4">
        <v>0</v>
      </c>
      <c r="AE228" s="4">
        <v>0</v>
      </c>
      <c r="AF228" s="1">
        <v>365776</v>
      </c>
      <c r="AG228" s="1">
        <v>5</v>
      </c>
      <c r="AH228"/>
    </row>
    <row r="229" spans="1:34" x14ac:dyDescent="0.25">
      <c r="A229" t="s">
        <v>964</v>
      </c>
      <c r="B229" t="s">
        <v>171</v>
      </c>
      <c r="C229" t="s">
        <v>1085</v>
      </c>
      <c r="D229" t="s">
        <v>1038</v>
      </c>
      <c r="E229" s="4">
        <v>53</v>
      </c>
      <c r="F229" s="4">
        <f>Nurse[[#This Row],[Total Nurse Staff Hours]]/Nurse[[#This Row],[MDS Census]]</f>
        <v>2.9162510254306806</v>
      </c>
      <c r="G229" s="4">
        <f>Nurse[[#This Row],[Total Direct Care Staff Hours]]/Nurse[[#This Row],[MDS Census]]</f>
        <v>2.6144155045118946</v>
      </c>
      <c r="H229" s="4">
        <f>Nurse[[#This Row],[Total RN Hours (w/ Admin, DON)]]/Nurse[[#This Row],[MDS Census]]</f>
        <v>0.59859310910582442</v>
      </c>
      <c r="I229" s="4">
        <f>Nurse[[#This Row],[RN Hours (excl. Admin, DON)]]/Nurse[[#This Row],[MDS Census]]</f>
        <v>0.39935192780968004</v>
      </c>
      <c r="J229" s="4">
        <f>SUM(Nurse[[#This Row],[RN Hours (excl. Admin, DON)]],Nurse[[#This Row],[RN Admin Hours]],Nurse[[#This Row],[RN DON Hours]],Nurse[[#This Row],[LPN Hours (excl. Admin)]],Nurse[[#This Row],[LPN Admin Hours]],Nurse[[#This Row],[CNA Hours]],Nurse[[#This Row],[NA TR Hours]],Nurse[[#This Row],[Med Aide/Tech Hours]])</f>
        <v>154.56130434782608</v>
      </c>
      <c r="K229" s="4">
        <f>SUM(Nurse[[#This Row],[RN Hours (excl. Admin, DON)]],Nurse[[#This Row],[LPN Hours (excl. Admin)]],Nurse[[#This Row],[CNA Hours]],Nurse[[#This Row],[NA TR Hours]],Nurse[[#This Row],[Med Aide/Tech Hours]])</f>
        <v>138.56402173913042</v>
      </c>
      <c r="L229" s="4">
        <f>SUM(Nurse[[#This Row],[RN Hours (excl. Admin, DON)]],Nurse[[#This Row],[RN Admin Hours]],Nurse[[#This Row],[RN DON Hours]])</f>
        <v>31.725434782608694</v>
      </c>
      <c r="M229" s="4">
        <v>21.165652173913042</v>
      </c>
      <c r="N229" s="4">
        <v>5.4320652173913047</v>
      </c>
      <c r="O229" s="4">
        <v>5.1277173913043477</v>
      </c>
      <c r="P229" s="4">
        <f>SUM(Nurse[[#This Row],[LPN Hours (excl. Admin)]],Nurse[[#This Row],[LPN Admin Hours]])</f>
        <v>41.250978260869559</v>
      </c>
      <c r="Q229" s="4">
        <v>35.813478260869559</v>
      </c>
      <c r="R229" s="4">
        <v>5.4375</v>
      </c>
      <c r="S229" s="4">
        <f>SUM(Nurse[[#This Row],[CNA Hours]],Nurse[[#This Row],[NA TR Hours]],Nurse[[#This Row],[Med Aide/Tech Hours]])</f>
        <v>81.584891304347835</v>
      </c>
      <c r="T229" s="4">
        <v>81.389239130434788</v>
      </c>
      <c r="U229" s="4">
        <v>0.19565217391304349</v>
      </c>
      <c r="V229" s="4">
        <v>0</v>
      </c>
      <c r="W2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42.460760869565227</v>
      </c>
      <c r="X229" s="4">
        <v>6.52163043478261</v>
      </c>
      <c r="Y229" s="4">
        <v>0</v>
      </c>
      <c r="Z229" s="4">
        <v>0</v>
      </c>
      <c r="AA229" s="4">
        <v>9.1449999999999996</v>
      </c>
      <c r="AB229" s="4">
        <v>0</v>
      </c>
      <c r="AC229" s="4">
        <v>26.79413043478262</v>
      </c>
      <c r="AD229" s="4">
        <v>0</v>
      </c>
      <c r="AE229" s="4">
        <v>0</v>
      </c>
      <c r="AF229" s="1">
        <v>365418</v>
      </c>
      <c r="AG229" s="1">
        <v>5</v>
      </c>
      <c r="AH229"/>
    </row>
    <row r="230" spans="1:34" x14ac:dyDescent="0.25">
      <c r="A230" t="s">
        <v>964</v>
      </c>
      <c r="B230" t="s">
        <v>505</v>
      </c>
      <c r="C230" t="s">
        <v>1246</v>
      </c>
      <c r="D230" t="s">
        <v>990</v>
      </c>
      <c r="E230" s="4">
        <v>81.760563380281695</v>
      </c>
      <c r="F230" s="4">
        <f>Nurse[[#This Row],[Total Nurse Staff Hours]]/Nurse[[#This Row],[MDS Census]]</f>
        <v>3.1031696813092164</v>
      </c>
      <c r="G230" s="4">
        <f>Nurse[[#This Row],[Total Direct Care Staff Hours]]/Nurse[[#This Row],[MDS Census]]</f>
        <v>2.7494745908699398</v>
      </c>
      <c r="H230" s="4">
        <f>Nurse[[#This Row],[Total RN Hours (w/ Admin, DON)]]/Nurse[[#This Row],[MDS Census]]</f>
        <v>0.78172265288544363</v>
      </c>
      <c r="I230" s="4">
        <f>Nurse[[#This Row],[RN Hours (excl. Admin, DON)]]/Nurse[[#This Row],[MDS Census]]</f>
        <v>0.42802756244616708</v>
      </c>
      <c r="J230" s="4">
        <f>SUM(Nurse[[#This Row],[RN Hours (excl. Admin, DON)]],Nurse[[#This Row],[RN Admin Hours]],Nurse[[#This Row],[RN DON Hours]],Nurse[[#This Row],[LPN Hours (excl. Admin)]],Nurse[[#This Row],[LPN Admin Hours]],Nurse[[#This Row],[CNA Hours]],Nurse[[#This Row],[NA TR Hours]],Nurse[[#This Row],[Med Aide/Tech Hours]])</f>
        <v>253.71690140845072</v>
      </c>
      <c r="K230" s="4">
        <f>SUM(Nurse[[#This Row],[RN Hours (excl. Admin, DON)]],Nurse[[#This Row],[LPN Hours (excl. Admin)]],Nurse[[#This Row],[CNA Hours]],Nurse[[#This Row],[NA TR Hours]],Nurse[[#This Row],[Med Aide/Tech Hours]])</f>
        <v>224.79859154929579</v>
      </c>
      <c r="L230" s="4">
        <f>SUM(Nurse[[#This Row],[RN Hours (excl. Admin, DON)]],Nurse[[#This Row],[RN Admin Hours]],Nurse[[#This Row],[RN DON Hours]])</f>
        <v>63.914084507042261</v>
      </c>
      <c r="M230" s="4">
        <v>34.995774647887323</v>
      </c>
      <c r="N230" s="4">
        <v>23.171830985915495</v>
      </c>
      <c r="O230" s="4">
        <v>5.746478873239437</v>
      </c>
      <c r="P230" s="4">
        <f>SUM(Nurse[[#This Row],[LPN Hours (excl. Admin)]],Nurse[[#This Row],[LPN Admin Hours]])</f>
        <v>52.587323943661985</v>
      </c>
      <c r="Q230" s="4">
        <v>52.587323943661985</v>
      </c>
      <c r="R230" s="4">
        <v>0</v>
      </c>
      <c r="S230" s="4">
        <f>SUM(Nurse[[#This Row],[CNA Hours]],Nurse[[#This Row],[NA TR Hours]],Nurse[[#This Row],[Med Aide/Tech Hours]])</f>
        <v>137.21549295774648</v>
      </c>
      <c r="T230" s="4">
        <v>137.09154929577466</v>
      </c>
      <c r="U230" s="4">
        <v>0.123943661971831</v>
      </c>
      <c r="V230" s="4">
        <v>0</v>
      </c>
      <c r="W2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4.1725352112676051</v>
      </c>
      <c r="X230" s="4">
        <v>0</v>
      </c>
      <c r="Y230" s="4">
        <v>0.26760563380281688</v>
      </c>
      <c r="Z230" s="4">
        <v>0</v>
      </c>
      <c r="AA230" s="4">
        <v>0</v>
      </c>
      <c r="AB230" s="4">
        <v>0</v>
      </c>
      <c r="AC230" s="4">
        <v>3.9049295774647885</v>
      </c>
      <c r="AD230" s="4">
        <v>0</v>
      </c>
      <c r="AE230" s="4">
        <v>0</v>
      </c>
      <c r="AF230" s="1">
        <v>365928</v>
      </c>
      <c r="AG230" s="1">
        <v>5</v>
      </c>
      <c r="AH230"/>
    </row>
    <row r="231" spans="1:34" x14ac:dyDescent="0.25">
      <c r="A231" t="s">
        <v>964</v>
      </c>
      <c r="B231" t="s">
        <v>426</v>
      </c>
      <c r="C231" t="s">
        <v>1213</v>
      </c>
      <c r="D231" t="s">
        <v>1008</v>
      </c>
      <c r="E231" s="4">
        <v>38.75</v>
      </c>
      <c r="F231" s="4">
        <f>Nurse[[#This Row],[Total Nurse Staff Hours]]/Nurse[[#This Row],[MDS Census]]</f>
        <v>3.8971865357643756</v>
      </c>
      <c r="G231" s="4">
        <f>Nurse[[#This Row],[Total Direct Care Staff Hours]]/Nurse[[#This Row],[MDS Census]]</f>
        <v>3.4665385694249653</v>
      </c>
      <c r="H231" s="4">
        <f>Nurse[[#This Row],[Total RN Hours (w/ Admin, DON)]]/Nurse[[#This Row],[MDS Census]]</f>
        <v>1.1045217391304345</v>
      </c>
      <c r="I231" s="4">
        <f>Nurse[[#This Row],[RN Hours (excl. Admin, DON)]]/Nurse[[#This Row],[MDS Census]]</f>
        <v>0.67611781206171084</v>
      </c>
      <c r="J231" s="4">
        <f>SUM(Nurse[[#This Row],[RN Hours (excl. Admin, DON)]],Nurse[[#This Row],[RN Admin Hours]],Nurse[[#This Row],[RN DON Hours]],Nurse[[#This Row],[LPN Hours (excl. Admin)]],Nurse[[#This Row],[LPN Admin Hours]],Nurse[[#This Row],[CNA Hours]],Nurse[[#This Row],[NA TR Hours]],Nurse[[#This Row],[Med Aide/Tech Hours]])</f>
        <v>151.01597826086956</v>
      </c>
      <c r="K231" s="4">
        <f>SUM(Nurse[[#This Row],[RN Hours (excl. Admin, DON)]],Nurse[[#This Row],[LPN Hours (excl. Admin)]],Nurse[[#This Row],[CNA Hours]],Nurse[[#This Row],[NA TR Hours]],Nurse[[#This Row],[Med Aide/Tech Hours]])</f>
        <v>134.3283695652174</v>
      </c>
      <c r="L231" s="4">
        <f>SUM(Nurse[[#This Row],[RN Hours (excl. Admin, DON)]],Nurse[[#This Row],[RN Admin Hours]],Nurse[[#This Row],[RN DON Hours]])</f>
        <v>42.800217391304336</v>
      </c>
      <c r="M231" s="4">
        <v>26.199565217391296</v>
      </c>
      <c r="N231" s="4">
        <v>8.8126086956521732</v>
      </c>
      <c r="O231" s="4">
        <v>7.7880434782608692</v>
      </c>
      <c r="P231" s="4">
        <f>SUM(Nurse[[#This Row],[LPN Hours (excl. Admin)]],Nurse[[#This Row],[LPN Admin Hours]])</f>
        <v>32.521521739130435</v>
      </c>
      <c r="Q231" s="4">
        <v>32.434565217391302</v>
      </c>
      <c r="R231" s="4">
        <v>8.6956521739130432E-2</v>
      </c>
      <c r="S231" s="4">
        <f>SUM(Nurse[[#This Row],[CNA Hours]],Nurse[[#This Row],[NA TR Hours]],Nurse[[#This Row],[Med Aide/Tech Hours]])</f>
        <v>75.694239130434795</v>
      </c>
      <c r="T231" s="4">
        <v>75.694239130434795</v>
      </c>
      <c r="U231" s="4">
        <v>0</v>
      </c>
      <c r="V231" s="4">
        <v>0</v>
      </c>
      <c r="W2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43.945760869565206</v>
      </c>
      <c r="X231" s="4">
        <v>1.0696739130434783</v>
      </c>
      <c r="Y231" s="4">
        <v>0</v>
      </c>
      <c r="Z231" s="4">
        <v>0</v>
      </c>
      <c r="AA231" s="4">
        <v>8.1465217391304332</v>
      </c>
      <c r="AB231" s="4">
        <v>8.6956521739130432E-2</v>
      </c>
      <c r="AC231" s="4">
        <v>34.642608695652164</v>
      </c>
      <c r="AD231" s="4">
        <v>0</v>
      </c>
      <c r="AE231" s="4">
        <v>0</v>
      </c>
      <c r="AF231" s="1">
        <v>365798</v>
      </c>
      <c r="AG231" s="1">
        <v>5</v>
      </c>
      <c r="AH231"/>
    </row>
    <row r="232" spans="1:34" x14ac:dyDescent="0.25">
      <c r="A232" t="s">
        <v>964</v>
      </c>
      <c r="B232" t="s">
        <v>844</v>
      </c>
      <c r="C232" t="s">
        <v>1213</v>
      </c>
      <c r="D232" t="s">
        <v>1008</v>
      </c>
      <c r="E232" s="4">
        <v>87.934782608695656</v>
      </c>
      <c r="F232" s="4">
        <f>Nurse[[#This Row],[Total Nurse Staff Hours]]/Nurse[[#This Row],[MDS Census]]</f>
        <v>4.0091470951792338</v>
      </c>
      <c r="G232" s="4">
        <f>Nurse[[#This Row],[Total Direct Care Staff Hours]]/Nurse[[#This Row],[MDS Census]]</f>
        <v>3.9024103831891224</v>
      </c>
      <c r="H232" s="4">
        <f>Nurse[[#This Row],[Total RN Hours (w/ Admin, DON)]]/Nurse[[#This Row],[MDS Census]]</f>
        <v>0.54014091470951797</v>
      </c>
      <c r="I232" s="4">
        <f>Nurse[[#This Row],[RN Hours (excl. Admin, DON)]]/Nurse[[#This Row],[MDS Census]]</f>
        <v>0.43340420271940672</v>
      </c>
      <c r="J232" s="4">
        <f>SUM(Nurse[[#This Row],[RN Hours (excl. Admin, DON)]],Nurse[[#This Row],[RN Admin Hours]],Nurse[[#This Row],[RN DON Hours]],Nurse[[#This Row],[LPN Hours (excl. Admin)]],Nurse[[#This Row],[LPN Admin Hours]],Nurse[[#This Row],[CNA Hours]],Nurse[[#This Row],[NA TR Hours]],Nurse[[#This Row],[Med Aide/Tech Hours]])</f>
        <v>352.54347826086956</v>
      </c>
      <c r="K232" s="4">
        <f>SUM(Nurse[[#This Row],[RN Hours (excl. Admin, DON)]],Nurse[[#This Row],[LPN Hours (excl. Admin)]],Nurse[[#This Row],[CNA Hours]],Nurse[[#This Row],[NA TR Hours]],Nurse[[#This Row],[Med Aide/Tech Hours]])</f>
        <v>343.15760869565219</v>
      </c>
      <c r="L232" s="4">
        <f>SUM(Nurse[[#This Row],[RN Hours (excl. Admin, DON)]],Nurse[[#This Row],[RN Admin Hours]],Nurse[[#This Row],[RN DON Hours]])</f>
        <v>47.497173913043483</v>
      </c>
      <c r="M232" s="4">
        <v>38.111304347826092</v>
      </c>
      <c r="N232" s="4">
        <v>3.7336956521739131</v>
      </c>
      <c r="O232" s="4">
        <v>5.6521739130434785</v>
      </c>
      <c r="P232" s="4">
        <f>SUM(Nurse[[#This Row],[LPN Hours (excl. Admin)]],Nurse[[#This Row],[LPN Admin Hours]])</f>
        <v>119.47869565217394</v>
      </c>
      <c r="Q232" s="4">
        <v>119.47869565217394</v>
      </c>
      <c r="R232" s="4">
        <v>0</v>
      </c>
      <c r="S232" s="4">
        <f>SUM(Nurse[[#This Row],[CNA Hours]],Nurse[[#This Row],[NA TR Hours]],Nurse[[#This Row],[Med Aide/Tech Hours]])</f>
        <v>185.56760869565215</v>
      </c>
      <c r="T232" s="4">
        <v>185.56760869565215</v>
      </c>
      <c r="U232" s="4">
        <v>0</v>
      </c>
      <c r="V232" s="4">
        <v>0</v>
      </c>
      <c r="W2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80.902826086956509</v>
      </c>
      <c r="X232" s="4">
        <v>6.1005434782608692</v>
      </c>
      <c r="Y232" s="4">
        <v>0</v>
      </c>
      <c r="Z232" s="4">
        <v>0</v>
      </c>
      <c r="AA232" s="4">
        <v>24.967826086956521</v>
      </c>
      <c r="AB232" s="4">
        <v>0</v>
      </c>
      <c r="AC232" s="4">
        <v>49.834456521739128</v>
      </c>
      <c r="AD232" s="4">
        <v>0</v>
      </c>
      <c r="AE232" s="4">
        <v>0</v>
      </c>
      <c r="AF232" s="1">
        <v>366399</v>
      </c>
      <c r="AG232" s="1">
        <v>5</v>
      </c>
      <c r="AH232"/>
    </row>
    <row r="233" spans="1:34" x14ac:dyDescent="0.25">
      <c r="A233" t="s">
        <v>964</v>
      </c>
      <c r="B233" t="s">
        <v>826</v>
      </c>
      <c r="C233" t="s">
        <v>1411</v>
      </c>
      <c r="D233" t="s">
        <v>1064</v>
      </c>
      <c r="E233" s="4">
        <v>41.630434782608695</v>
      </c>
      <c r="F233" s="4">
        <f>Nurse[[#This Row],[Total Nurse Staff Hours]]/Nurse[[#This Row],[MDS Census]]</f>
        <v>1.9663028720626632</v>
      </c>
      <c r="G233" s="4">
        <f>Nurse[[#This Row],[Total Direct Care Staff Hours]]/Nurse[[#This Row],[MDS Census]]</f>
        <v>1.6738093994778067</v>
      </c>
      <c r="H233" s="4">
        <f>Nurse[[#This Row],[Total RN Hours (w/ Admin, DON)]]/Nurse[[#This Row],[MDS Census]]</f>
        <v>0.34321148825065273</v>
      </c>
      <c r="I233" s="4">
        <f>Nurse[[#This Row],[RN Hours (excl. Admin, DON)]]/Nurse[[#This Row],[MDS Census]]</f>
        <v>0.12539164490861618</v>
      </c>
      <c r="J233" s="4">
        <f>SUM(Nurse[[#This Row],[RN Hours (excl. Admin, DON)]],Nurse[[#This Row],[RN Admin Hours]],Nurse[[#This Row],[RN DON Hours]],Nurse[[#This Row],[LPN Hours (excl. Admin)]],Nurse[[#This Row],[LPN Admin Hours]],Nurse[[#This Row],[CNA Hours]],Nurse[[#This Row],[NA TR Hours]],Nurse[[#This Row],[Med Aide/Tech Hours]])</f>
        <v>81.858043478260868</v>
      </c>
      <c r="K233" s="4">
        <f>SUM(Nurse[[#This Row],[RN Hours (excl. Admin, DON)]],Nurse[[#This Row],[LPN Hours (excl. Admin)]],Nurse[[#This Row],[CNA Hours]],Nurse[[#This Row],[NA TR Hours]],Nurse[[#This Row],[Med Aide/Tech Hours]])</f>
        <v>69.681413043478258</v>
      </c>
      <c r="L233" s="4">
        <f>SUM(Nurse[[#This Row],[RN Hours (excl. Admin, DON)]],Nurse[[#This Row],[RN Admin Hours]],Nurse[[#This Row],[RN DON Hours]])</f>
        <v>14.288043478260869</v>
      </c>
      <c r="M233" s="4">
        <v>5.2201086956521738</v>
      </c>
      <c r="N233" s="4">
        <v>7.0679347826086953</v>
      </c>
      <c r="O233" s="4">
        <v>2</v>
      </c>
      <c r="P233" s="4">
        <f>SUM(Nurse[[#This Row],[LPN Hours (excl. Admin)]],Nurse[[#This Row],[LPN Admin Hours]])</f>
        <v>25.774456521739133</v>
      </c>
      <c r="Q233" s="4">
        <v>22.665760869565219</v>
      </c>
      <c r="R233" s="4">
        <v>3.1086956521739131</v>
      </c>
      <c r="S233" s="4">
        <f>SUM(Nurse[[#This Row],[CNA Hours]],Nurse[[#This Row],[NA TR Hours]],Nurse[[#This Row],[Med Aide/Tech Hours]])</f>
        <v>41.795543478260868</v>
      </c>
      <c r="T233" s="4">
        <v>38.372826086956522</v>
      </c>
      <c r="U233" s="4">
        <v>3.4227173913043476</v>
      </c>
      <c r="V233" s="4">
        <v>0</v>
      </c>
      <c r="W2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8.8070652173913047</v>
      </c>
      <c r="X233" s="4">
        <v>0</v>
      </c>
      <c r="Y233" s="4">
        <v>7.0679347826086953</v>
      </c>
      <c r="Z233" s="4">
        <v>0.52173913043478259</v>
      </c>
      <c r="AA233" s="4">
        <v>0</v>
      </c>
      <c r="AB233" s="4">
        <v>1.2173913043478262</v>
      </c>
      <c r="AC233" s="4">
        <v>0</v>
      </c>
      <c r="AD233" s="4">
        <v>0</v>
      </c>
      <c r="AE233" s="4">
        <v>0</v>
      </c>
      <c r="AF233" s="1">
        <v>366378</v>
      </c>
      <c r="AG233" s="1">
        <v>5</v>
      </c>
      <c r="AH233"/>
    </row>
    <row r="234" spans="1:34" x14ac:dyDescent="0.25">
      <c r="A234" t="s">
        <v>964</v>
      </c>
      <c r="B234" t="s">
        <v>269</v>
      </c>
      <c r="C234" t="s">
        <v>1111</v>
      </c>
      <c r="D234" t="s">
        <v>1039</v>
      </c>
      <c r="E234" s="4">
        <v>117.27173913043478</v>
      </c>
      <c r="F234" s="4">
        <f>Nurse[[#This Row],[Total Nurse Staff Hours]]/Nurse[[#This Row],[MDS Census]]</f>
        <v>3.6784131986282325</v>
      </c>
      <c r="G234" s="4">
        <f>Nurse[[#This Row],[Total Direct Care Staff Hours]]/Nurse[[#This Row],[MDS Census]]</f>
        <v>3.2692492353322828</v>
      </c>
      <c r="H234" s="4">
        <f>Nurse[[#This Row],[Total RN Hours (w/ Admin, DON)]]/Nurse[[#This Row],[MDS Census]]</f>
        <v>0.56355269255723417</v>
      </c>
      <c r="I234" s="4">
        <f>Nurse[[#This Row],[RN Hours (excl. Admin, DON)]]/Nurse[[#This Row],[MDS Census]]</f>
        <v>0.34616646584484201</v>
      </c>
      <c r="J234" s="4">
        <f>SUM(Nurse[[#This Row],[RN Hours (excl. Admin, DON)]],Nurse[[#This Row],[RN Admin Hours]],Nurse[[#This Row],[RN DON Hours]],Nurse[[#This Row],[LPN Hours (excl. Admin)]],Nurse[[#This Row],[LPN Admin Hours]],Nurse[[#This Row],[CNA Hours]],Nurse[[#This Row],[NA TR Hours]],Nurse[[#This Row],[Med Aide/Tech Hours]])</f>
        <v>431.37391304347824</v>
      </c>
      <c r="K234" s="4">
        <f>SUM(Nurse[[#This Row],[RN Hours (excl. Admin, DON)]],Nurse[[#This Row],[LPN Hours (excl. Admin)]],Nurse[[#This Row],[CNA Hours]],Nurse[[#This Row],[NA TR Hours]],Nurse[[#This Row],[Med Aide/Tech Hours]])</f>
        <v>383.39054347826084</v>
      </c>
      <c r="L234" s="4">
        <f>SUM(Nurse[[#This Row],[RN Hours (excl. Admin, DON)]],Nurse[[#This Row],[RN Admin Hours]],Nurse[[#This Row],[RN DON Hours]])</f>
        <v>66.088804347826084</v>
      </c>
      <c r="M234" s="4">
        <v>40.595543478260872</v>
      </c>
      <c r="N234" s="4">
        <v>20.623695652173911</v>
      </c>
      <c r="O234" s="4">
        <v>4.8695652173913047</v>
      </c>
      <c r="P234" s="4">
        <f>SUM(Nurse[[#This Row],[LPN Hours (excl. Admin)]],Nurse[[#This Row],[LPN Admin Hours]])</f>
        <v>154.94163043478264</v>
      </c>
      <c r="Q234" s="4">
        <v>132.45152173913047</v>
      </c>
      <c r="R234" s="4">
        <v>22.490108695652179</v>
      </c>
      <c r="S234" s="4">
        <f>SUM(Nurse[[#This Row],[CNA Hours]],Nurse[[#This Row],[NA TR Hours]],Nurse[[#This Row],[Med Aide/Tech Hours]])</f>
        <v>210.34347826086952</v>
      </c>
      <c r="T234" s="4">
        <v>203.13978260869561</v>
      </c>
      <c r="U234" s="4">
        <v>7.2036956521739128</v>
      </c>
      <c r="V234" s="4">
        <v>0</v>
      </c>
      <c r="W2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34" s="4">
        <v>0</v>
      </c>
      <c r="Y234" s="4">
        <v>0</v>
      </c>
      <c r="Z234" s="4">
        <v>0</v>
      </c>
      <c r="AA234" s="4">
        <v>0</v>
      </c>
      <c r="AB234" s="4">
        <v>0</v>
      </c>
      <c r="AC234" s="4">
        <v>0</v>
      </c>
      <c r="AD234" s="4">
        <v>0</v>
      </c>
      <c r="AE234" s="4">
        <v>0</v>
      </c>
      <c r="AF234" s="1">
        <v>365574</v>
      </c>
      <c r="AG234" s="1">
        <v>5</v>
      </c>
      <c r="AH234"/>
    </row>
    <row r="235" spans="1:34" x14ac:dyDescent="0.25">
      <c r="A235" t="s">
        <v>964</v>
      </c>
      <c r="B235" t="s">
        <v>624</v>
      </c>
      <c r="C235" t="s">
        <v>1129</v>
      </c>
      <c r="D235" t="s">
        <v>1032</v>
      </c>
      <c r="E235" s="4">
        <v>35.141304347826086</v>
      </c>
      <c r="F235" s="4">
        <f>Nurse[[#This Row],[Total Nurse Staff Hours]]/Nurse[[#This Row],[MDS Census]]</f>
        <v>3.0282183730281478</v>
      </c>
      <c r="G235" s="4">
        <f>Nurse[[#This Row],[Total Direct Care Staff Hours]]/Nurse[[#This Row],[MDS Census]]</f>
        <v>2.9198051345499541</v>
      </c>
      <c r="H235" s="4">
        <f>Nurse[[#This Row],[Total RN Hours (w/ Admin, DON)]]/Nurse[[#This Row],[MDS Census]]</f>
        <v>0.65218063717909069</v>
      </c>
      <c r="I235" s="4">
        <f>Nurse[[#This Row],[RN Hours (excl. Admin, DON)]]/Nurse[[#This Row],[MDS Census]]</f>
        <v>0.60269099907206936</v>
      </c>
      <c r="J235" s="4">
        <f>SUM(Nurse[[#This Row],[RN Hours (excl. Admin, DON)]],Nurse[[#This Row],[RN Admin Hours]],Nurse[[#This Row],[RN DON Hours]],Nurse[[#This Row],[LPN Hours (excl. Admin)]],Nurse[[#This Row],[LPN Admin Hours]],Nurse[[#This Row],[CNA Hours]],Nurse[[#This Row],[NA TR Hours]],Nurse[[#This Row],[Med Aide/Tech Hours]])</f>
        <v>106.41554347826089</v>
      </c>
      <c r="K235" s="4">
        <f>SUM(Nurse[[#This Row],[RN Hours (excl. Admin, DON)]],Nurse[[#This Row],[LPN Hours (excl. Admin)]],Nurse[[#This Row],[CNA Hours]],Nurse[[#This Row],[NA TR Hours]],Nurse[[#This Row],[Med Aide/Tech Hours]])</f>
        <v>102.60576086956523</v>
      </c>
      <c r="L235" s="4">
        <f>SUM(Nurse[[#This Row],[RN Hours (excl. Admin, DON)]],Nurse[[#This Row],[RN Admin Hours]],Nurse[[#This Row],[RN DON Hours]])</f>
        <v>22.918478260869566</v>
      </c>
      <c r="M235" s="4">
        <v>21.179347826086957</v>
      </c>
      <c r="N235" s="4">
        <v>0</v>
      </c>
      <c r="O235" s="4">
        <v>1.7391304347826086</v>
      </c>
      <c r="P235" s="4">
        <f>SUM(Nurse[[#This Row],[LPN Hours (excl. Admin)]],Nurse[[#This Row],[LPN Admin Hours]])</f>
        <v>23.719565217391306</v>
      </c>
      <c r="Q235" s="4">
        <v>21.648913043478263</v>
      </c>
      <c r="R235" s="4">
        <v>2.0706521739130435</v>
      </c>
      <c r="S235" s="4">
        <f>SUM(Nurse[[#This Row],[CNA Hours]],Nurse[[#This Row],[NA TR Hours]],Nurse[[#This Row],[Med Aide/Tech Hours]])</f>
        <v>59.777500000000003</v>
      </c>
      <c r="T235" s="4">
        <v>42.364456521739136</v>
      </c>
      <c r="U235" s="4">
        <v>17.413043478260871</v>
      </c>
      <c r="V235" s="4">
        <v>0</v>
      </c>
      <c r="W2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3.5568478260869565</v>
      </c>
      <c r="X235" s="4">
        <v>0.39130434782608697</v>
      </c>
      <c r="Y235" s="4">
        <v>0</v>
      </c>
      <c r="Z235" s="4">
        <v>0</v>
      </c>
      <c r="AA235" s="4">
        <v>0.82010869565217392</v>
      </c>
      <c r="AB235" s="4">
        <v>0</v>
      </c>
      <c r="AC235" s="4">
        <v>2.2421739130434784</v>
      </c>
      <c r="AD235" s="4">
        <v>0.10326086956521739</v>
      </c>
      <c r="AE235" s="4">
        <v>0</v>
      </c>
      <c r="AF235" s="1">
        <v>366110</v>
      </c>
      <c r="AG235" s="1">
        <v>5</v>
      </c>
      <c r="AH235"/>
    </row>
    <row r="236" spans="1:34" x14ac:dyDescent="0.25">
      <c r="A236" t="s">
        <v>964</v>
      </c>
      <c r="B236" t="s">
        <v>551</v>
      </c>
      <c r="C236" t="s">
        <v>1359</v>
      </c>
      <c r="D236" t="s">
        <v>996</v>
      </c>
      <c r="E236" s="4">
        <v>22.097826086956523</v>
      </c>
      <c r="F236" s="4">
        <f>Nurse[[#This Row],[Total Nurse Staff Hours]]/Nurse[[#This Row],[MDS Census]]</f>
        <v>3.6821249385145101</v>
      </c>
      <c r="G236" s="4">
        <f>Nurse[[#This Row],[Total Direct Care Staff Hours]]/Nurse[[#This Row],[MDS Census]]</f>
        <v>3.2186424003935068</v>
      </c>
      <c r="H236" s="4">
        <f>Nurse[[#This Row],[Total RN Hours (w/ Admin, DON)]]/Nurse[[#This Row],[MDS Census]]</f>
        <v>0.81640924741760945</v>
      </c>
      <c r="I236" s="4">
        <f>Nurse[[#This Row],[RN Hours (excl. Admin, DON)]]/Nurse[[#This Row],[MDS Census]]</f>
        <v>0.35292670929660597</v>
      </c>
      <c r="J236" s="4">
        <f>SUM(Nurse[[#This Row],[RN Hours (excl. Admin, DON)]],Nurse[[#This Row],[RN Admin Hours]],Nurse[[#This Row],[RN DON Hours]],Nurse[[#This Row],[LPN Hours (excl. Admin)]],Nurse[[#This Row],[LPN Admin Hours]],Nurse[[#This Row],[CNA Hours]],Nurse[[#This Row],[NA TR Hours]],Nurse[[#This Row],[Med Aide/Tech Hours]])</f>
        <v>81.366956521739127</v>
      </c>
      <c r="K236" s="4">
        <f>SUM(Nurse[[#This Row],[RN Hours (excl. Admin, DON)]],Nurse[[#This Row],[LPN Hours (excl. Admin)]],Nurse[[#This Row],[CNA Hours]],Nurse[[#This Row],[NA TR Hours]],Nurse[[#This Row],[Med Aide/Tech Hours]])</f>
        <v>71.125</v>
      </c>
      <c r="L236" s="4">
        <f>SUM(Nurse[[#This Row],[RN Hours (excl. Admin, DON)]],Nurse[[#This Row],[RN Admin Hours]],Nurse[[#This Row],[RN DON Hours]])</f>
        <v>18.040869565217392</v>
      </c>
      <c r="M236" s="4">
        <v>7.7989130434782608</v>
      </c>
      <c r="N236" s="4">
        <v>4.9891304347826084</v>
      </c>
      <c r="O236" s="4">
        <v>5.2528260869565218</v>
      </c>
      <c r="P236" s="4">
        <f>SUM(Nurse[[#This Row],[LPN Hours (excl. Admin)]],Nurse[[#This Row],[LPN Admin Hours]])</f>
        <v>17.842391304347824</v>
      </c>
      <c r="Q236" s="4">
        <v>17.842391304347824</v>
      </c>
      <c r="R236" s="4">
        <v>0</v>
      </c>
      <c r="S236" s="4">
        <f>SUM(Nurse[[#This Row],[CNA Hours]],Nurse[[#This Row],[NA TR Hours]],Nurse[[#This Row],[Med Aide/Tech Hours]])</f>
        <v>45.483695652173914</v>
      </c>
      <c r="T236" s="4">
        <v>45.483695652173914</v>
      </c>
      <c r="U236" s="4">
        <v>0</v>
      </c>
      <c r="V236" s="4">
        <v>0</v>
      </c>
      <c r="W2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0.49184782608695654</v>
      </c>
      <c r="X236" s="4">
        <v>0</v>
      </c>
      <c r="Y236" s="4">
        <v>0</v>
      </c>
      <c r="Z236" s="4">
        <v>0</v>
      </c>
      <c r="AA236" s="4">
        <v>0.32880434782608697</v>
      </c>
      <c r="AB236" s="4">
        <v>0</v>
      </c>
      <c r="AC236" s="4">
        <v>0.16304347826086957</v>
      </c>
      <c r="AD236" s="4">
        <v>0</v>
      </c>
      <c r="AE236" s="4">
        <v>0</v>
      </c>
      <c r="AF236" s="1">
        <v>366002</v>
      </c>
      <c r="AG236" s="1">
        <v>5</v>
      </c>
      <c r="AH236"/>
    </row>
    <row r="237" spans="1:34" x14ac:dyDescent="0.25">
      <c r="A237" t="s">
        <v>964</v>
      </c>
      <c r="B237" t="s">
        <v>473</v>
      </c>
      <c r="C237" t="s">
        <v>1094</v>
      </c>
      <c r="D237" t="s">
        <v>1032</v>
      </c>
      <c r="E237" s="4">
        <v>57.282608695652172</v>
      </c>
      <c r="F237" s="4">
        <f>Nurse[[#This Row],[Total Nurse Staff Hours]]/Nurse[[#This Row],[MDS Census]]</f>
        <v>2.9085863377609114</v>
      </c>
      <c r="G237" s="4">
        <f>Nurse[[#This Row],[Total Direct Care Staff Hours]]/Nurse[[#This Row],[MDS Census]]</f>
        <v>2.8083965844402279</v>
      </c>
      <c r="H237" s="4">
        <f>Nurse[[#This Row],[Total RN Hours (w/ Admin, DON)]]/Nurse[[#This Row],[MDS Census]]</f>
        <v>0.52689753320683119</v>
      </c>
      <c r="I237" s="4">
        <f>Nurse[[#This Row],[RN Hours (excl. Admin, DON)]]/Nurse[[#This Row],[MDS Census]]</f>
        <v>0.426707779886148</v>
      </c>
      <c r="J237" s="4">
        <f>SUM(Nurse[[#This Row],[RN Hours (excl. Admin, DON)]],Nurse[[#This Row],[RN Admin Hours]],Nurse[[#This Row],[RN DON Hours]],Nurse[[#This Row],[LPN Hours (excl. Admin)]],Nurse[[#This Row],[LPN Admin Hours]],Nurse[[#This Row],[CNA Hours]],Nurse[[#This Row],[NA TR Hours]],Nurse[[#This Row],[Med Aide/Tech Hours]])</f>
        <v>166.61141304347828</v>
      </c>
      <c r="K237" s="4">
        <f>SUM(Nurse[[#This Row],[RN Hours (excl. Admin, DON)]],Nurse[[#This Row],[LPN Hours (excl. Admin)]],Nurse[[#This Row],[CNA Hours]],Nurse[[#This Row],[NA TR Hours]],Nurse[[#This Row],[Med Aide/Tech Hours]])</f>
        <v>160.87228260869566</v>
      </c>
      <c r="L237" s="4">
        <f>SUM(Nurse[[#This Row],[RN Hours (excl. Admin, DON)]],Nurse[[#This Row],[RN Admin Hours]],Nurse[[#This Row],[RN DON Hours]])</f>
        <v>30.182065217391305</v>
      </c>
      <c r="M237" s="4">
        <v>24.442934782608695</v>
      </c>
      <c r="N237" s="4">
        <v>0</v>
      </c>
      <c r="O237" s="4">
        <v>5.7391304347826084</v>
      </c>
      <c r="P237" s="4">
        <f>SUM(Nurse[[#This Row],[LPN Hours (excl. Admin)]],Nurse[[#This Row],[LPN Admin Hours]])</f>
        <v>40.0625</v>
      </c>
      <c r="Q237" s="4">
        <v>40.0625</v>
      </c>
      <c r="R237" s="4">
        <v>0</v>
      </c>
      <c r="S237" s="4">
        <f>SUM(Nurse[[#This Row],[CNA Hours]],Nurse[[#This Row],[NA TR Hours]],Nurse[[#This Row],[Med Aide/Tech Hours]])</f>
        <v>96.366847826086953</v>
      </c>
      <c r="T237" s="4">
        <v>75.6875</v>
      </c>
      <c r="U237" s="4">
        <v>20.679347826086957</v>
      </c>
      <c r="V237" s="4">
        <v>0</v>
      </c>
      <c r="W2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0.18206521739130435</v>
      </c>
      <c r="X237" s="4">
        <v>0</v>
      </c>
      <c r="Y237" s="4">
        <v>0</v>
      </c>
      <c r="Z237" s="4">
        <v>0</v>
      </c>
      <c r="AA237" s="4">
        <v>0.18206521739130435</v>
      </c>
      <c r="AB237" s="4">
        <v>0</v>
      </c>
      <c r="AC237" s="4">
        <v>0</v>
      </c>
      <c r="AD237" s="4">
        <v>0</v>
      </c>
      <c r="AE237" s="4">
        <v>0</v>
      </c>
      <c r="AF237" s="1">
        <v>365875</v>
      </c>
      <c r="AG237" s="1">
        <v>5</v>
      </c>
      <c r="AH237"/>
    </row>
    <row r="238" spans="1:34" x14ac:dyDescent="0.25">
      <c r="A238" t="s">
        <v>964</v>
      </c>
      <c r="B238" t="s">
        <v>128</v>
      </c>
      <c r="C238" t="s">
        <v>1087</v>
      </c>
      <c r="D238" t="s">
        <v>1005</v>
      </c>
      <c r="E238" s="4">
        <v>124.32608695652173</v>
      </c>
      <c r="F238" s="4">
        <f>Nurse[[#This Row],[Total Nurse Staff Hours]]/Nurse[[#This Row],[MDS Census]]</f>
        <v>3.4068901905927613</v>
      </c>
      <c r="G238" s="4">
        <f>Nurse[[#This Row],[Total Direct Care Staff Hours]]/Nurse[[#This Row],[MDS Census]]</f>
        <v>3.3672635076062254</v>
      </c>
      <c r="H238" s="4">
        <f>Nurse[[#This Row],[Total RN Hours (w/ Admin, DON)]]/Nurse[[#This Row],[MDS Census]]</f>
        <v>0.51160605000874282</v>
      </c>
      <c r="I238" s="4">
        <f>Nurse[[#This Row],[RN Hours (excl. Admin, DON)]]/Nurse[[#This Row],[MDS Census]]</f>
        <v>0.47197936702220666</v>
      </c>
      <c r="J238" s="4">
        <f>SUM(Nurse[[#This Row],[RN Hours (excl. Admin, DON)]],Nurse[[#This Row],[RN Admin Hours]],Nurse[[#This Row],[RN DON Hours]],Nurse[[#This Row],[LPN Hours (excl. Admin)]],Nurse[[#This Row],[LPN Admin Hours]],Nurse[[#This Row],[CNA Hours]],Nurse[[#This Row],[NA TR Hours]],Nurse[[#This Row],[Med Aide/Tech Hours]])</f>
        <v>423.56532608695653</v>
      </c>
      <c r="K238" s="4">
        <f>SUM(Nurse[[#This Row],[RN Hours (excl. Admin, DON)]],Nurse[[#This Row],[LPN Hours (excl. Admin)]],Nurse[[#This Row],[CNA Hours]],Nurse[[#This Row],[NA TR Hours]],Nurse[[#This Row],[Med Aide/Tech Hours]])</f>
        <v>418.63869565217396</v>
      </c>
      <c r="L238" s="4">
        <f>SUM(Nurse[[#This Row],[RN Hours (excl. Admin, DON)]],Nurse[[#This Row],[RN Admin Hours]],Nurse[[#This Row],[RN DON Hours]])</f>
        <v>63.605978260869563</v>
      </c>
      <c r="M238" s="4">
        <v>58.679347826086953</v>
      </c>
      <c r="N238" s="4">
        <v>0</v>
      </c>
      <c r="O238" s="4">
        <v>4.9266304347826084</v>
      </c>
      <c r="P238" s="4">
        <f>SUM(Nurse[[#This Row],[LPN Hours (excl. Admin)]],Nurse[[#This Row],[LPN Admin Hours]])</f>
        <v>111.37228260869566</v>
      </c>
      <c r="Q238" s="4">
        <v>111.37228260869566</v>
      </c>
      <c r="R238" s="4">
        <v>0</v>
      </c>
      <c r="S238" s="4">
        <f>SUM(Nurse[[#This Row],[CNA Hours]],Nurse[[#This Row],[NA TR Hours]],Nurse[[#This Row],[Med Aide/Tech Hours]])</f>
        <v>248.58706521739131</v>
      </c>
      <c r="T238" s="4">
        <v>248.58706521739131</v>
      </c>
      <c r="U238" s="4">
        <v>0</v>
      </c>
      <c r="V238" s="4">
        <v>0</v>
      </c>
      <c r="W2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172.17945652173916</v>
      </c>
      <c r="X238" s="4">
        <v>21.627717391304348</v>
      </c>
      <c r="Y238" s="4">
        <v>0</v>
      </c>
      <c r="Z238" s="4">
        <v>0</v>
      </c>
      <c r="AA238" s="4">
        <v>69.766304347826093</v>
      </c>
      <c r="AB238" s="4">
        <v>0</v>
      </c>
      <c r="AC238" s="4">
        <v>80.785434782608704</v>
      </c>
      <c r="AD238" s="4">
        <v>0</v>
      </c>
      <c r="AE238" s="4">
        <v>0</v>
      </c>
      <c r="AF238" s="1">
        <v>365344</v>
      </c>
      <c r="AG238" s="1">
        <v>5</v>
      </c>
      <c r="AH238"/>
    </row>
    <row r="239" spans="1:34" x14ac:dyDescent="0.25">
      <c r="A239" t="s">
        <v>964</v>
      </c>
      <c r="B239" t="s">
        <v>90</v>
      </c>
      <c r="C239" t="s">
        <v>1201</v>
      </c>
      <c r="D239" t="s">
        <v>1014</v>
      </c>
      <c r="E239" s="4">
        <v>100.78260869565217</v>
      </c>
      <c r="F239" s="4">
        <f>Nurse[[#This Row],[Total Nurse Staff Hours]]/Nurse[[#This Row],[MDS Census]]</f>
        <v>3.4054076790336496</v>
      </c>
      <c r="G239" s="4">
        <f>Nurse[[#This Row],[Total Direct Care Staff Hours]]/Nurse[[#This Row],[MDS Census]]</f>
        <v>3.2457776100086275</v>
      </c>
      <c r="H239" s="4">
        <f>Nurse[[#This Row],[Total RN Hours (w/ Admin, DON)]]/Nurse[[#This Row],[MDS Census]]</f>
        <v>0.19582075064710955</v>
      </c>
      <c r="I239" s="4">
        <f>Nurse[[#This Row],[RN Hours (excl. Admin, DON)]]/Nurse[[#This Row],[MDS Census]]</f>
        <v>0.13067838654012079</v>
      </c>
      <c r="J239" s="4">
        <f>SUM(Nurse[[#This Row],[RN Hours (excl. Admin, DON)]],Nurse[[#This Row],[RN Admin Hours]],Nurse[[#This Row],[RN DON Hours]],Nurse[[#This Row],[LPN Hours (excl. Admin)]],Nurse[[#This Row],[LPN Admin Hours]],Nurse[[#This Row],[CNA Hours]],Nurse[[#This Row],[NA TR Hours]],Nurse[[#This Row],[Med Aide/Tech Hours]])</f>
        <v>343.20586956521737</v>
      </c>
      <c r="K239" s="4">
        <f>SUM(Nurse[[#This Row],[RN Hours (excl. Admin, DON)]],Nurse[[#This Row],[LPN Hours (excl. Admin)]],Nurse[[#This Row],[CNA Hours]],Nurse[[#This Row],[NA TR Hours]],Nurse[[#This Row],[Med Aide/Tech Hours]])</f>
        <v>327.11793478260864</v>
      </c>
      <c r="L239" s="4">
        <f>SUM(Nurse[[#This Row],[RN Hours (excl. Admin, DON)]],Nurse[[#This Row],[RN Admin Hours]],Nurse[[#This Row],[RN DON Hours]])</f>
        <v>19.735326086956519</v>
      </c>
      <c r="M239" s="4">
        <v>13.170108695652173</v>
      </c>
      <c r="N239" s="4">
        <v>1.9728260869565217</v>
      </c>
      <c r="O239" s="4">
        <v>4.5923913043478262</v>
      </c>
      <c r="P239" s="4">
        <f>SUM(Nurse[[#This Row],[LPN Hours (excl. Admin)]],Nurse[[#This Row],[LPN Admin Hours]])</f>
        <v>123.43271739130429</v>
      </c>
      <c r="Q239" s="4">
        <v>113.90999999999994</v>
      </c>
      <c r="R239" s="4">
        <v>9.5227173913043472</v>
      </c>
      <c r="S239" s="4">
        <f>SUM(Nurse[[#This Row],[CNA Hours]],Nurse[[#This Row],[NA TR Hours]],Nurse[[#This Row],[Med Aide/Tech Hours]])</f>
        <v>200.03782608695653</v>
      </c>
      <c r="T239" s="4">
        <v>187.95163043478263</v>
      </c>
      <c r="U239" s="4">
        <v>12.086195652173911</v>
      </c>
      <c r="V239" s="4">
        <v>0</v>
      </c>
      <c r="W2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132.73000000000005</v>
      </c>
      <c r="X239" s="4">
        <v>3.5893478260869567</v>
      </c>
      <c r="Y239" s="4">
        <v>0</v>
      </c>
      <c r="Z239" s="4">
        <v>0.50543478260869568</v>
      </c>
      <c r="AA239" s="4">
        <v>64.117391304347862</v>
      </c>
      <c r="AB239" s="4">
        <v>0</v>
      </c>
      <c r="AC239" s="4">
        <v>64.517826086956532</v>
      </c>
      <c r="AD239" s="4">
        <v>0</v>
      </c>
      <c r="AE239" s="4">
        <v>0</v>
      </c>
      <c r="AF239" s="1">
        <v>365284</v>
      </c>
      <c r="AG239" s="1">
        <v>5</v>
      </c>
      <c r="AH239"/>
    </row>
    <row r="240" spans="1:34" x14ac:dyDescent="0.25">
      <c r="A240" t="s">
        <v>964</v>
      </c>
      <c r="B240" t="s">
        <v>509</v>
      </c>
      <c r="C240" t="s">
        <v>1155</v>
      </c>
      <c r="D240" t="s">
        <v>1042</v>
      </c>
      <c r="E240" s="4">
        <v>30.576086956521738</v>
      </c>
      <c r="F240" s="4">
        <f>Nurse[[#This Row],[Total Nurse Staff Hours]]/Nurse[[#This Row],[MDS Census]]</f>
        <v>3.0945680767863486</v>
      </c>
      <c r="G240" s="4">
        <f>Nurse[[#This Row],[Total Direct Care Staff Hours]]/Nurse[[#This Row],[MDS Census]]</f>
        <v>2.5776395307500883</v>
      </c>
      <c r="H240" s="4">
        <f>Nurse[[#This Row],[Total RN Hours (w/ Admin, DON)]]/Nurse[[#This Row],[MDS Census]]</f>
        <v>1.0445218627799502</v>
      </c>
      <c r="I240" s="4">
        <f>Nurse[[#This Row],[RN Hours (excl. Admin, DON)]]/Nurse[[#This Row],[MDS Census]]</f>
        <v>0.86250977603981505</v>
      </c>
      <c r="J240" s="4">
        <f>SUM(Nurse[[#This Row],[RN Hours (excl. Admin, DON)]],Nurse[[#This Row],[RN Admin Hours]],Nurse[[#This Row],[RN DON Hours]],Nurse[[#This Row],[LPN Hours (excl. Admin)]],Nurse[[#This Row],[LPN Admin Hours]],Nurse[[#This Row],[CNA Hours]],Nurse[[#This Row],[NA TR Hours]],Nurse[[#This Row],[Med Aide/Tech Hours]])</f>
        <v>94.61978260869563</v>
      </c>
      <c r="K240" s="4">
        <f>SUM(Nurse[[#This Row],[RN Hours (excl. Admin, DON)]],Nurse[[#This Row],[LPN Hours (excl. Admin)]],Nurse[[#This Row],[CNA Hours]],Nurse[[#This Row],[NA TR Hours]],Nurse[[#This Row],[Med Aide/Tech Hours]])</f>
        <v>78.814130434782584</v>
      </c>
      <c r="L240" s="4">
        <f>SUM(Nurse[[#This Row],[RN Hours (excl. Admin, DON)]],Nurse[[#This Row],[RN Admin Hours]],Nurse[[#This Row],[RN DON Hours]])</f>
        <v>31.937391304347823</v>
      </c>
      <c r="M240" s="4">
        <v>26.372173913043476</v>
      </c>
      <c r="N240" s="4">
        <v>0</v>
      </c>
      <c r="O240" s="4">
        <v>5.5652173913043477</v>
      </c>
      <c r="P240" s="4">
        <f>SUM(Nurse[[#This Row],[LPN Hours (excl. Admin)]],Nurse[[#This Row],[LPN Admin Hours]])</f>
        <v>17.461956521739129</v>
      </c>
      <c r="Q240" s="4">
        <v>7.2215217391304334</v>
      </c>
      <c r="R240" s="4">
        <v>10.240434782608697</v>
      </c>
      <c r="S240" s="4">
        <f>SUM(Nurse[[#This Row],[CNA Hours]],Nurse[[#This Row],[NA TR Hours]],Nurse[[#This Row],[Med Aide/Tech Hours]])</f>
        <v>45.220434782608685</v>
      </c>
      <c r="T240" s="4">
        <v>45.220434782608685</v>
      </c>
      <c r="U240" s="4">
        <v>0</v>
      </c>
      <c r="V240" s="4">
        <v>0</v>
      </c>
      <c r="W2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0" s="4">
        <v>0</v>
      </c>
      <c r="Y240" s="4">
        <v>0</v>
      </c>
      <c r="Z240" s="4">
        <v>0</v>
      </c>
      <c r="AA240" s="4">
        <v>0</v>
      </c>
      <c r="AB240" s="4">
        <v>0</v>
      </c>
      <c r="AC240" s="4">
        <v>0</v>
      </c>
      <c r="AD240" s="4">
        <v>0</v>
      </c>
      <c r="AE240" s="4">
        <v>0</v>
      </c>
      <c r="AF240" s="1">
        <v>365934</v>
      </c>
      <c r="AG240" s="1">
        <v>5</v>
      </c>
      <c r="AH240"/>
    </row>
    <row r="241" spans="1:34" x14ac:dyDescent="0.25">
      <c r="A241" t="s">
        <v>964</v>
      </c>
      <c r="B241" t="s">
        <v>664</v>
      </c>
      <c r="C241" t="s">
        <v>1369</v>
      </c>
      <c r="D241" t="s">
        <v>1043</v>
      </c>
      <c r="E241" s="4">
        <v>29.021739130434781</v>
      </c>
      <c r="F241" s="4">
        <f>Nurse[[#This Row],[Total Nurse Staff Hours]]/Nurse[[#This Row],[MDS Census]]</f>
        <v>3.0522471910112361</v>
      </c>
      <c r="G241" s="4">
        <f>Nurse[[#This Row],[Total Direct Care Staff Hours]]/Nurse[[#This Row],[MDS Census]]</f>
        <v>2.8050561797752809</v>
      </c>
      <c r="H241" s="4">
        <f>Nurse[[#This Row],[Total RN Hours (w/ Admin, DON)]]/Nurse[[#This Row],[MDS Census]]</f>
        <v>0.70393258426966299</v>
      </c>
      <c r="I241" s="4">
        <f>Nurse[[#This Row],[RN Hours (excl. Admin, DON)]]/Nurse[[#This Row],[MDS Census]]</f>
        <v>0.45674157303370788</v>
      </c>
      <c r="J241" s="4">
        <f>SUM(Nurse[[#This Row],[RN Hours (excl. Admin, DON)]],Nurse[[#This Row],[RN Admin Hours]],Nurse[[#This Row],[RN DON Hours]],Nurse[[#This Row],[LPN Hours (excl. Admin)]],Nurse[[#This Row],[LPN Admin Hours]],Nurse[[#This Row],[CNA Hours]],Nurse[[#This Row],[NA TR Hours]],Nurse[[#This Row],[Med Aide/Tech Hours]])</f>
        <v>88.581521739130437</v>
      </c>
      <c r="K241" s="4">
        <f>SUM(Nurse[[#This Row],[RN Hours (excl. Admin, DON)]],Nurse[[#This Row],[LPN Hours (excl. Admin)]],Nurse[[#This Row],[CNA Hours]],Nurse[[#This Row],[NA TR Hours]],Nurse[[#This Row],[Med Aide/Tech Hours]])</f>
        <v>81.407608695652172</v>
      </c>
      <c r="L241" s="4">
        <f>SUM(Nurse[[#This Row],[RN Hours (excl. Admin, DON)]],Nurse[[#This Row],[RN Admin Hours]],Nurse[[#This Row],[RN DON Hours]])</f>
        <v>20.429347826086957</v>
      </c>
      <c r="M241" s="4">
        <v>13.255434782608695</v>
      </c>
      <c r="N241" s="4">
        <v>0.17391304347826086</v>
      </c>
      <c r="O241" s="4">
        <v>7</v>
      </c>
      <c r="P241" s="4">
        <f>SUM(Nurse[[#This Row],[LPN Hours (excl. Admin)]],Nurse[[#This Row],[LPN Admin Hours]])</f>
        <v>23.983695652173914</v>
      </c>
      <c r="Q241" s="4">
        <v>23.983695652173914</v>
      </c>
      <c r="R241" s="4">
        <v>0</v>
      </c>
      <c r="S241" s="4">
        <f>SUM(Nurse[[#This Row],[CNA Hours]],Nurse[[#This Row],[NA TR Hours]],Nurse[[#This Row],[Med Aide/Tech Hours]])</f>
        <v>44.168478260869563</v>
      </c>
      <c r="T241" s="4">
        <v>44.168478260869563</v>
      </c>
      <c r="U241" s="4">
        <v>0</v>
      </c>
      <c r="V241" s="4">
        <v>0</v>
      </c>
      <c r="W2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0.17391304347826086</v>
      </c>
      <c r="X241" s="4">
        <v>0</v>
      </c>
      <c r="Y241" s="4">
        <v>0.17391304347826086</v>
      </c>
      <c r="Z241" s="4">
        <v>0</v>
      </c>
      <c r="AA241" s="4">
        <v>0</v>
      </c>
      <c r="AB241" s="4">
        <v>0</v>
      </c>
      <c r="AC241" s="4">
        <v>0</v>
      </c>
      <c r="AD241" s="4">
        <v>0</v>
      </c>
      <c r="AE241" s="4">
        <v>0</v>
      </c>
      <c r="AF241" s="1">
        <v>366171</v>
      </c>
      <c r="AG241" s="1">
        <v>5</v>
      </c>
      <c r="AH241"/>
    </row>
    <row r="242" spans="1:34" x14ac:dyDescent="0.25">
      <c r="A242" t="s">
        <v>964</v>
      </c>
      <c r="B242" t="s">
        <v>573</v>
      </c>
      <c r="C242" t="s">
        <v>1156</v>
      </c>
      <c r="D242" t="s">
        <v>982</v>
      </c>
      <c r="E242" s="4">
        <v>86.782608695652172</v>
      </c>
      <c r="F242" s="4">
        <f>Nurse[[#This Row],[Total Nurse Staff Hours]]/Nurse[[#This Row],[MDS Census]]</f>
        <v>3.4715055110220439</v>
      </c>
      <c r="G242" s="4">
        <f>Nurse[[#This Row],[Total Direct Care Staff Hours]]/Nurse[[#This Row],[MDS Census]]</f>
        <v>3.2228206412825648</v>
      </c>
      <c r="H242" s="4">
        <f>Nurse[[#This Row],[Total RN Hours (w/ Admin, DON)]]/Nurse[[#This Row],[MDS Census]]</f>
        <v>0.42563251503006011</v>
      </c>
      <c r="I242" s="4">
        <f>Nurse[[#This Row],[RN Hours (excl. Admin, DON)]]/Nurse[[#This Row],[MDS Census]]</f>
        <v>0.36250626252505008</v>
      </c>
      <c r="J242" s="4">
        <f>SUM(Nurse[[#This Row],[RN Hours (excl. Admin, DON)]],Nurse[[#This Row],[RN Admin Hours]],Nurse[[#This Row],[RN DON Hours]],Nurse[[#This Row],[LPN Hours (excl. Admin)]],Nurse[[#This Row],[LPN Admin Hours]],Nurse[[#This Row],[CNA Hours]],Nurse[[#This Row],[NA TR Hours]],Nurse[[#This Row],[Med Aide/Tech Hours]])</f>
        <v>301.26630434782606</v>
      </c>
      <c r="K242" s="4">
        <f>SUM(Nurse[[#This Row],[RN Hours (excl. Admin, DON)]],Nurse[[#This Row],[LPN Hours (excl. Admin)]],Nurse[[#This Row],[CNA Hours]],Nurse[[#This Row],[NA TR Hours]],Nurse[[#This Row],[Med Aide/Tech Hours]])</f>
        <v>279.68478260869563</v>
      </c>
      <c r="L242" s="4">
        <f>SUM(Nurse[[#This Row],[RN Hours (excl. Admin, DON)]],Nurse[[#This Row],[RN Admin Hours]],Nurse[[#This Row],[RN DON Hours]])</f>
        <v>36.9375</v>
      </c>
      <c r="M242" s="4">
        <v>31.459239130434781</v>
      </c>
      <c r="N242" s="4">
        <v>0</v>
      </c>
      <c r="O242" s="4">
        <v>5.4782608695652177</v>
      </c>
      <c r="P242" s="4">
        <f>SUM(Nurse[[#This Row],[LPN Hours (excl. Admin)]],Nurse[[#This Row],[LPN Admin Hours]])</f>
        <v>94.567934782608702</v>
      </c>
      <c r="Q242" s="4">
        <v>78.464673913043484</v>
      </c>
      <c r="R242" s="4">
        <v>16.103260869565219</v>
      </c>
      <c r="S242" s="4">
        <f>SUM(Nurse[[#This Row],[CNA Hours]],Nurse[[#This Row],[NA TR Hours]],Nurse[[#This Row],[Med Aide/Tech Hours]])</f>
        <v>169.7608695652174</v>
      </c>
      <c r="T242" s="4">
        <v>150.20108695652175</v>
      </c>
      <c r="U242" s="4">
        <v>19.559782608695652</v>
      </c>
      <c r="V242" s="4">
        <v>0</v>
      </c>
      <c r="W2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2" s="4">
        <v>0</v>
      </c>
      <c r="Y242" s="4">
        <v>0</v>
      </c>
      <c r="Z242" s="4">
        <v>0</v>
      </c>
      <c r="AA242" s="4">
        <v>0</v>
      </c>
      <c r="AB242" s="4">
        <v>0</v>
      </c>
      <c r="AC242" s="4">
        <v>0</v>
      </c>
      <c r="AD242" s="4">
        <v>0</v>
      </c>
      <c r="AE242" s="4">
        <v>0</v>
      </c>
      <c r="AF242" s="1">
        <v>366035</v>
      </c>
      <c r="AG242" s="1">
        <v>5</v>
      </c>
      <c r="AH242"/>
    </row>
    <row r="243" spans="1:34" x14ac:dyDescent="0.25">
      <c r="A243" t="s">
        <v>964</v>
      </c>
      <c r="B243" t="s">
        <v>422</v>
      </c>
      <c r="C243" t="s">
        <v>1112</v>
      </c>
      <c r="D243" t="s">
        <v>1034</v>
      </c>
      <c r="E243" s="4">
        <v>61.119565217391305</v>
      </c>
      <c r="F243" s="4">
        <f>Nurse[[#This Row],[Total Nurse Staff Hours]]/Nurse[[#This Row],[MDS Census]]</f>
        <v>3.6617197225680251</v>
      </c>
      <c r="G243" s="4">
        <f>Nurse[[#This Row],[Total Direct Care Staff Hours]]/Nurse[[#This Row],[MDS Census]]</f>
        <v>3.399937755646453</v>
      </c>
      <c r="H243" s="4">
        <f>Nurse[[#This Row],[Total RN Hours (w/ Admin, DON)]]/Nurse[[#This Row],[MDS Census]]</f>
        <v>0.55357638271385379</v>
      </c>
      <c r="I243" s="4">
        <f>Nurse[[#This Row],[RN Hours (excl. Admin, DON)]]/Nurse[[#This Row],[MDS Census]]</f>
        <v>0.29179441579228171</v>
      </c>
      <c r="J243" s="4">
        <f>SUM(Nurse[[#This Row],[RN Hours (excl. Admin, DON)]],Nurse[[#This Row],[RN Admin Hours]],Nurse[[#This Row],[RN DON Hours]],Nurse[[#This Row],[LPN Hours (excl. Admin)]],Nurse[[#This Row],[LPN Admin Hours]],Nurse[[#This Row],[CNA Hours]],Nurse[[#This Row],[NA TR Hours]],Nurse[[#This Row],[Med Aide/Tech Hours]])</f>
        <v>223.80271739130441</v>
      </c>
      <c r="K243" s="4">
        <f>SUM(Nurse[[#This Row],[RN Hours (excl. Admin, DON)]],Nurse[[#This Row],[LPN Hours (excl. Admin)]],Nurse[[#This Row],[CNA Hours]],Nurse[[#This Row],[NA TR Hours]],Nurse[[#This Row],[Med Aide/Tech Hours]])</f>
        <v>207.80271739130441</v>
      </c>
      <c r="L243" s="4">
        <f>SUM(Nurse[[#This Row],[RN Hours (excl. Admin, DON)]],Nurse[[#This Row],[RN Admin Hours]],Nurse[[#This Row],[RN DON Hours]])</f>
        <v>33.834347826086955</v>
      </c>
      <c r="M243" s="4">
        <v>17.834347826086958</v>
      </c>
      <c r="N243" s="4">
        <v>10.260869565217391</v>
      </c>
      <c r="O243" s="4">
        <v>5.7391304347826084</v>
      </c>
      <c r="P243" s="4">
        <f>SUM(Nurse[[#This Row],[LPN Hours (excl. Admin)]],Nurse[[#This Row],[LPN Admin Hours]])</f>
        <v>60.949891304347837</v>
      </c>
      <c r="Q243" s="4">
        <v>60.949891304347837</v>
      </c>
      <c r="R243" s="4">
        <v>0</v>
      </c>
      <c r="S243" s="4">
        <f>SUM(Nurse[[#This Row],[CNA Hours]],Nurse[[#This Row],[NA TR Hours]],Nurse[[#This Row],[Med Aide/Tech Hours]])</f>
        <v>129.01847826086961</v>
      </c>
      <c r="T243" s="4">
        <v>129.01847826086961</v>
      </c>
      <c r="U243" s="4">
        <v>0</v>
      </c>
      <c r="V243" s="4">
        <v>0</v>
      </c>
      <c r="W2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108.20978260869563</v>
      </c>
      <c r="X243" s="4">
        <v>2.1222826086956523</v>
      </c>
      <c r="Y243" s="4">
        <v>0</v>
      </c>
      <c r="Z243" s="4">
        <v>0</v>
      </c>
      <c r="AA243" s="4">
        <v>23.316086956521737</v>
      </c>
      <c r="AB243" s="4">
        <v>0</v>
      </c>
      <c r="AC243" s="4">
        <v>82.771413043478248</v>
      </c>
      <c r="AD243" s="4">
        <v>0</v>
      </c>
      <c r="AE243" s="4">
        <v>0</v>
      </c>
      <c r="AF243" s="1">
        <v>365793</v>
      </c>
      <c r="AG243" s="1">
        <v>5</v>
      </c>
      <c r="AH243"/>
    </row>
    <row r="244" spans="1:34" x14ac:dyDescent="0.25">
      <c r="A244" t="s">
        <v>964</v>
      </c>
      <c r="B244" t="s">
        <v>506</v>
      </c>
      <c r="C244" t="s">
        <v>1116</v>
      </c>
      <c r="D244" t="s">
        <v>980</v>
      </c>
      <c r="E244" s="4">
        <v>83.402173913043484</v>
      </c>
      <c r="F244" s="4">
        <f>Nurse[[#This Row],[Total Nurse Staff Hours]]/Nurse[[#This Row],[MDS Census]]</f>
        <v>3.3819992180372722</v>
      </c>
      <c r="G244" s="4">
        <f>Nurse[[#This Row],[Total Direct Care Staff Hours]]/Nurse[[#This Row],[MDS Census]]</f>
        <v>3.1646135800860145</v>
      </c>
      <c r="H244" s="4">
        <f>Nurse[[#This Row],[Total RN Hours (w/ Admin, DON)]]/Nurse[[#This Row],[MDS Census]]</f>
        <v>0.58103349407011595</v>
      </c>
      <c r="I244" s="4">
        <f>Nurse[[#This Row],[RN Hours (excl. Admin, DON)]]/Nurse[[#This Row],[MDS Census]]</f>
        <v>0.51482731656457703</v>
      </c>
      <c r="J244" s="4">
        <f>SUM(Nurse[[#This Row],[RN Hours (excl. Admin, DON)]],Nurse[[#This Row],[RN Admin Hours]],Nurse[[#This Row],[RN DON Hours]],Nurse[[#This Row],[LPN Hours (excl. Admin)]],Nurse[[#This Row],[LPN Admin Hours]],Nurse[[#This Row],[CNA Hours]],Nurse[[#This Row],[NA TR Hours]],Nurse[[#This Row],[Med Aide/Tech Hours]])</f>
        <v>282.06608695652164</v>
      </c>
      <c r="K244" s="4">
        <f>SUM(Nurse[[#This Row],[RN Hours (excl. Admin, DON)]],Nurse[[#This Row],[LPN Hours (excl. Admin)]],Nurse[[#This Row],[CNA Hours]],Nurse[[#This Row],[NA TR Hours]],Nurse[[#This Row],[Med Aide/Tech Hours]])</f>
        <v>263.93565217391296</v>
      </c>
      <c r="L244" s="4">
        <f>SUM(Nurse[[#This Row],[RN Hours (excl. Admin, DON)]],Nurse[[#This Row],[RN Admin Hours]],Nurse[[#This Row],[RN DON Hours]])</f>
        <v>48.459456521739128</v>
      </c>
      <c r="M244" s="4">
        <v>42.937717391304346</v>
      </c>
      <c r="N244" s="4">
        <v>4.3478260869565216E-2</v>
      </c>
      <c r="O244" s="4">
        <v>5.4782608695652177</v>
      </c>
      <c r="P244" s="4">
        <f>SUM(Nurse[[#This Row],[LPN Hours (excl. Admin)]],Nurse[[#This Row],[LPN Admin Hours]])</f>
        <v>59.873043478260875</v>
      </c>
      <c r="Q244" s="4">
        <v>47.264347826086961</v>
      </c>
      <c r="R244" s="4">
        <v>12.608695652173912</v>
      </c>
      <c r="S244" s="4">
        <f>SUM(Nurse[[#This Row],[CNA Hours]],Nurse[[#This Row],[NA TR Hours]],Nurse[[#This Row],[Med Aide/Tech Hours]])</f>
        <v>173.73358695652166</v>
      </c>
      <c r="T244" s="4">
        <v>160.52163043478254</v>
      </c>
      <c r="U244" s="4">
        <v>13.211956521739131</v>
      </c>
      <c r="V244" s="4">
        <v>0</v>
      </c>
      <c r="W2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39.56608695652173</v>
      </c>
      <c r="X244" s="4">
        <v>0.97576086956521735</v>
      </c>
      <c r="Y244" s="4">
        <v>0</v>
      </c>
      <c r="Z244" s="4">
        <v>0</v>
      </c>
      <c r="AA244" s="4">
        <v>3.4029347826086958</v>
      </c>
      <c r="AB244" s="4">
        <v>0</v>
      </c>
      <c r="AC244" s="4">
        <v>35.18739130434782</v>
      </c>
      <c r="AD244" s="4">
        <v>0</v>
      </c>
      <c r="AE244" s="4">
        <v>0</v>
      </c>
      <c r="AF244" s="1">
        <v>365929</v>
      </c>
      <c r="AG244" s="1">
        <v>5</v>
      </c>
      <c r="AH244"/>
    </row>
    <row r="245" spans="1:34" x14ac:dyDescent="0.25">
      <c r="A245" t="s">
        <v>964</v>
      </c>
      <c r="B245" t="s">
        <v>717</v>
      </c>
      <c r="C245" t="s">
        <v>1070</v>
      </c>
      <c r="D245" t="s">
        <v>1037</v>
      </c>
      <c r="E245" s="4">
        <v>54.902173913043477</v>
      </c>
      <c r="F245" s="4">
        <f>Nurse[[#This Row],[Total Nurse Staff Hours]]/Nurse[[#This Row],[MDS Census]]</f>
        <v>2.7193625024747572</v>
      </c>
      <c r="G245" s="4">
        <f>Nurse[[#This Row],[Total Direct Care Staff Hours]]/Nurse[[#This Row],[MDS Census]]</f>
        <v>2.5061373985349436</v>
      </c>
      <c r="H245" s="4">
        <f>Nurse[[#This Row],[Total RN Hours (w/ Admin, DON)]]/Nurse[[#This Row],[MDS Census]]</f>
        <v>0.46243318154820834</v>
      </c>
      <c r="I245" s="4">
        <f>Nurse[[#This Row],[RN Hours (excl. Admin, DON)]]/Nurse[[#This Row],[MDS Census]]</f>
        <v>0.38888338942783612</v>
      </c>
      <c r="J245" s="4">
        <f>SUM(Nurse[[#This Row],[RN Hours (excl. Admin, DON)]],Nurse[[#This Row],[RN Admin Hours]],Nurse[[#This Row],[RN DON Hours]],Nurse[[#This Row],[LPN Hours (excl. Admin)]],Nurse[[#This Row],[LPN Admin Hours]],Nurse[[#This Row],[CNA Hours]],Nurse[[#This Row],[NA TR Hours]],Nurse[[#This Row],[Med Aide/Tech Hours]])</f>
        <v>149.29891304347825</v>
      </c>
      <c r="K245" s="4">
        <f>SUM(Nurse[[#This Row],[RN Hours (excl. Admin, DON)]],Nurse[[#This Row],[LPN Hours (excl. Admin)]],Nurse[[#This Row],[CNA Hours]],Nurse[[#This Row],[NA TR Hours]],Nurse[[#This Row],[Med Aide/Tech Hours]])</f>
        <v>137.59239130434781</v>
      </c>
      <c r="L245" s="4">
        <f>SUM(Nurse[[#This Row],[RN Hours (excl. Admin, DON)]],Nurse[[#This Row],[RN Admin Hours]],Nurse[[#This Row],[RN DON Hours]])</f>
        <v>25.388586956521742</v>
      </c>
      <c r="M245" s="4">
        <v>21.350543478260871</v>
      </c>
      <c r="N245" s="4">
        <v>0.55978260869565222</v>
      </c>
      <c r="O245" s="4">
        <v>3.4782608695652173</v>
      </c>
      <c r="P245" s="4">
        <f>SUM(Nurse[[#This Row],[LPN Hours (excl. Admin)]],Nurse[[#This Row],[LPN Admin Hours]])</f>
        <v>44.239130434782609</v>
      </c>
      <c r="Q245" s="4">
        <v>36.570652173913047</v>
      </c>
      <c r="R245" s="4">
        <v>7.6684782608695654</v>
      </c>
      <c r="S245" s="4">
        <f>SUM(Nurse[[#This Row],[CNA Hours]],Nurse[[#This Row],[NA TR Hours]],Nurse[[#This Row],[Med Aide/Tech Hours]])</f>
        <v>79.671195652173907</v>
      </c>
      <c r="T245" s="4">
        <v>79.671195652173907</v>
      </c>
      <c r="U245" s="4">
        <v>0</v>
      </c>
      <c r="V245" s="4">
        <v>0</v>
      </c>
      <c r="W2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2.1576086956521738</v>
      </c>
      <c r="X245" s="4">
        <v>0</v>
      </c>
      <c r="Y245" s="4">
        <v>0</v>
      </c>
      <c r="Z245" s="4">
        <v>0</v>
      </c>
      <c r="AA245" s="4">
        <v>0</v>
      </c>
      <c r="AB245" s="4">
        <v>0</v>
      </c>
      <c r="AC245" s="4">
        <v>2.1576086956521738</v>
      </c>
      <c r="AD245" s="4">
        <v>0</v>
      </c>
      <c r="AE245" s="4">
        <v>0</v>
      </c>
      <c r="AF245" s="1">
        <v>366239</v>
      </c>
      <c r="AG245" s="1">
        <v>5</v>
      </c>
      <c r="AH245"/>
    </row>
    <row r="246" spans="1:34" x14ac:dyDescent="0.25">
      <c r="A246" t="s">
        <v>964</v>
      </c>
      <c r="B246" t="s">
        <v>552</v>
      </c>
      <c r="C246" t="s">
        <v>1360</v>
      </c>
      <c r="D246" t="s">
        <v>1048</v>
      </c>
      <c r="E246" s="4">
        <v>26.391304347826086</v>
      </c>
      <c r="F246" s="4">
        <f>Nurse[[#This Row],[Total Nurse Staff Hours]]/Nurse[[#This Row],[MDS Census]]</f>
        <v>3.1203665568369026</v>
      </c>
      <c r="G246" s="4">
        <f>Nurse[[#This Row],[Total Direct Care Staff Hours]]/Nurse[[#This Row],[MDS Census]]</f>
        <v>2.8137355848434922</v>
      </c>
      <c r="H246" s="4">
        <f>Nurse[[#This Row],[Total RN Hours (w/ Admin, DON)]]/Nurse[[#This Row],[MDS Census]]</f>
        <v>0.66334843492586504</v>
      </c>
      <c r="I246" s="4">
        <f>Nurse[[#This Row],[RN Hours (excl. Admin, DON)]]/Nurse[[#This Row],[MDS Census]]</f>
        <v>0.35671746293245471</v>
      </c>
      <c r="J246" s="4">
        <f>SUM(Nurse[[#This Row],[RN Hours (excl. Admin, DON)]],Nurse[[#This Row],[RN Admin Hours]],Nurse[[#This Row],[RN DON Hours]],Nurse[[#This Row],[LPN Hours (excl. Admin)]],Nurse[[#This Row],[LPN Admin Hours]],Nurse[[#This Row],[CNA Hours]],Nurse[[#This Row],[NA TR Hours]],Nurse[[#This Row],[Med Aide/Tech Hours]])</f>
        <v>82.35054347826086</v>
      </c>
      <c r="K246" s="4">
        <f>SUM(Nurse[[#This Row],[RN Hours (excl. Admin, DON)]],Nurse[[#This Row],[LPN Hours (excl. Admin)]],Nurse[[#This Row],[CNA Hours]],Nurse[[#This Row],[NA TR Hours]],Nurse[[#This Row],[Med Aide/Tech Hours]])</f>
        <v>74.258152173913032</v>
      </c>
      <c r="L246" s="4">
        <f>SUM(Nurse[[#This Row],[RN Hours (excl. Admin, DON)]],Nurse[[#This Row],[RN Admin Hours]],Nurse[[#This Row],[RN DON Hours]])</f>
        <v>17.506630434782611</v>
      </c>
      <c r="M246" s="4">
        <v>9.4142391304347832</v>
      </c>
      <c r="N246" s="4">
        <v>2.6141304347826089</v>
      </c>
      <c r="O246" s="4">
        <v>5.4782608695652177</v>
      </c>
      <c r="P246" s="4">
        <f>SUM(Nurse[[#This Row],[LPN Hours (excl. Admin)]],Nurse[[#This Row],[LPN Admin Hours]])</f>
        <v>17.639999999999997</v>
      </c>
      <c r="Q246" s="4">
        <v>17.639999999999997</v>
      </c>
      <c r="R246" s="4">
        <v>0</v>
      </c>
      <c r="S246" s="4">
        <f>SUM(Nurse[[#This Row],[CNA Hours]],Nurse[[#This Row],[NA TR Hours]],Nurse[[#This Row],[Med Aide/Tech Hours]])</f>
        <v>47.203913043478252</v>
      </c>
      <c r="T246" s="4">
        <v>47.203913043478252</v>
      </c>
      <c r="U246" s="4">
        <v>0</v>
      </c>
      <c r="V246" s="4">
        <v>0</v>
      </c>
      <c r="W2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5.8451086956521738</v>
      </c>
      <c r="X246" s="4">
        <v>0.51630434782608692</v>
      </c>
      <c r="Y246" s="4">
        <v>0</v>
      </c>
      <c r="Z246" s="4">
        <v>0</v>
      </c>
      <c r="AA246" s="4">
        <v>3.8586956521739131</v>
      </c>
      <c r="AB246" s="4">
        <v>0</v>
      </c>
      <c r="AC246" s="4">
        <v>1.4701086956521738</v>
      </c>
      <c r="AD246" s="4">
        <v>0</v>
      </c>
      <c r="AE246" s="4">
        <v>0</v>
      </c>
      <c r="AF246" s="1">
        <v>366003</v>
      </c>
      <c r="AG246" s="1">
        <v>5</v>
      </c>
      <c r="AH246"/>
    </row>
    <row r="247" spans="1:34" x14ac:dyDescent="0.25">
      <c r="A247" t="s">
        <v>964</v>
      </c>
      <c r="B247" t="s">
        <v>515</v>
      </c>
      <c r="C247" t="s">
        <v>1106</v>
      </c>
      <c r="D247" t="s">
        <v>1014</v>
      </c>
      <c r="E247" s="4">
        <v>54.445652173913047</v>
      </c>
      <c r="F247" s="4">
        <f>Nurse[[#This Row],[Total Nurse Staff Hours]]/Nurse[[#This Row],[MDS Census]]</f>
        <v>3.3491714913156319</v>
      </c>
      <c r="G247" s="4">
        <f>Nurse[[#This Row],[Total Direct Care Staff Hours]]/Nurse[[#This Row],[MDS Census]]</f>
        <v>3.1248752245957272</v>
      </c>
      <c r="H247" s="4">
        <f>Nurse[[#This Row],[Total RN Hours (w/ Admin, DON)]]/Nurse[[#This Row],[MDS Census]]</f>
        <v>0.77225993212218003</v>
      </c>
      <c r="I247" s="4">
        <f>Nurse[[#This Row],[RN Hours (excl. Admin, DON)]]/Nurse[[#This Row],[MDS Census]]</f>
        <v>0.63860051906568183</v>
      </c>
      <c r="J247" s="4">
        <f>SUM(Nurse[[#This Row],[RN Hours (excl. Admin, DON)]],Nurse[[#This Row],[RN Admin Hours]],Nurse[[#This Row],[RN DON Hours]],Nurse[[#This Row],[LPN Hours (excl. Admin)]],Nurse[[#This Row],[LPN Admin Hours]],Nurse[[#This Row],[CNA Hours]],Nurse[[#This Row],[NA TR Hours]],Nurse[[#This Row],[Med Aide/Tech Hours]])</f>
        <v>182.34782608695653</v>
      </c>
      <c r="K247" s="4">
        <f>SUM(Nurse[[#This Row],[RN Hours (excl. Admin, DON)]],Nurse[[#This Row],[LPN Hours (excl. Admin)]],Nurse[[#This Row],[CNA Hours]],Nurse[[#This Row],[NA TR Hours]],Nurse[[#This Row],[Med Aide/Tech Hours]])</f>
        <v>170.13586956521738</v>
      </c>
      <c r="L247" s="4">
        <f>SUM(Nurse[[#This Row],[RN Hours (excl. Admin, DON)]],Nurse[[#This Row],[RN Admin Hours]],Nurse[[#This Row],[RN DON Hours]])</f>
        <v>42.046195652173914</v>
      </c>
      <c r="M247" s="4">
        <v>34.769021739130437</v>
      </c>
      <c r="N247" s="4">
        <v>1.1086956521739131</v>
      </c>
      <c r="O247" s="4">
        <v>6.1684782608695654</v>
      </c>
      <c r="P247" s="4">
        <f>SUM(Nurse[[#This Row],[LPN Hours (excl. Admin)]],Nurse[[#This Row],[LPN Admin Hours]])</f>
        <v>34.111413043478265</v>
      </c>
      <c r="Q247" s="4">
        <v>29.176630434782609</v>
      </c>
      <c r="R247" s="4">
        <v>4.9347826086956523</v>
      </c>
      <c r="S247" s="4">
        <f>SUM(Nurse[[#This Row],[CNA Hours]],Nurse[[#This Row],[NA TR Hours]],Nurse[[#This Row],[Med Aide/Tech Hours]])</f>
        <v>106.19021739130434</v>
      </c>
      <c r="T247" s="4">
        <v>106.19021739130434</v>
      </c>
      <c r="U247" s="4">
        <v>0</v>
      </c>
      <c r="V247" s="4">
        <v>0</v>
      </c>
      <c r="W2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7" s="4">
        <v>0</v>
      </c>
      <c r="Y247" s="4">
        <v>0</v>
      </c>
      <c r="Z247" s="4">
        <v>0</v>
      </c>
      <c r="AA247" s="4">
        <v>0</v>
      </c>
      <c r="AB247" s="4">
        <v>0</v>
      </c>
      <c r="AC247" s="4">
        <v>0</v>
      </c>
      <c r="AD247" s="4">
        <v>0</v>
      </c>
      <c r="AE247" s="4">
        <v>0</v>
      </c>
      <c r="AF247" s="1">
        <v>365945</v>
      </c>
      <c r="AG247" s="1">
        <v>5</v>
      </c>
      <c r="AH247"/>
    </row>
    <row r="248" spans="1:34" x14ac:dyDescent="0.25">
      <c r="A248" t="s">
        <v>964</v>
      </c>
      <c r="B248" t="s">
        <v>470</v>
      </c>
      <c r="C248" t="s">
        <v>1206</v>
      </c>
      <c r="D248" t="s">
        <v>1048</v>
      </c>
      <c r="E248" s="4">
        <v>17.271739130434781</v>
      </c>
      <c r="F248" s="4">
        <f>Nurse[[#This Row],[Total Nurse Staff Hours]]/Nurse[[#This Row],[MDS Census]]</f>
        <v>3.9980931403398365</v>
      </c>
      <c r="G248" s="4">
        <f>Nurse[[#This Row],[Total Direct Care Staff Hours]]/Nurse[[#This Row],[MDS Census]]</f>
        <v>3.582737570799245</v>
      </c>
      <c r="H248" s="4">
        <f>Nurse[[#This Row],[Total RN Hours (w/ Admin, DON)]]/Nurse[[#This Row],[MDS Census]]</f>
        <v>1.1157394587791065</v>
      </c>
      <c r="I248" s="4">
        <f>Nurse[[#This Row],[RN Hours (excl. Admin, DON)]]/Nurse[[#This Row],[MDS Census]]</f>
        <v>0.70038388923851491</v>
      </c>
      <c r="J248" s="4">
        <f>SUM(Nurse[[#This Row],[RN Hours (excl. Admin, DON)]],Nurse[[#This Row],[RN Admin Hours]],Nurse[[#This Row],[RN DON Hours]],Nurse[[#This Row],[LPN Hours (excl. Admin)]],Nurse[[#This Row],[LPN Admin Hours]],Nurse[[#This Row],[CNA Hours]],Nurse[[#This Row],[NA TR Hours]],Nurse[[#This Row],[Med Aide/Tech Hours]])</f>
        <v>69.054021739130434</v>
      </c>
      <c r="K248" s="4">
        <f>SUM(Nurse[[#This Row],[RN Hours (excl. Admin, DON)]],Nurse[[#This Row],[LPN Hours (excl. Admin)]],Nurse[[#This Row],[CNA Hours]],Nurse[[#This Row],[NA TR Hours]],Nurse[[#This Row],[Med Aide/Tech Hours]])</f>
        <v>61.880108695652176</v>
      </c>
      <c r="L248" s="4">
        <f>SUM(Nurse[[#This Row],[RN Hours (excl. Admin, DON)]],Nurse[[#This Row],[RN Admin Hours]],Nurse[[#This Row],[RN DON Hours]])</f>
        <v>19.270760869565219</v>
      </c>
      <c r="M248" s="4">
        <v>12.096847826086957</v>
      </c>
      <c r="N248" s="4">
        <v>1.5217391304347827</v>
      </c>
      <c r="O248" s="4">
        <v>5.6521739130434785</v>
      </c>
      <c r="P248" s="4">
        <f>SUM(Nurse[[#This Row],[LPN Hours (excl. Admin)]],Nurse[[#This Row],[LPN Admin Hours]])</f>
        <v>11.747934782608695</v>
      </c>
      <c r="Q248" s="4">
        <v>11.747934782608695</v>
      </c>
      <c r="R248" s="4">
        <v>0</v>
      </c>
      <c r="S248" s="4">
        <f>SUM(Nurse[[#This Row],[CNA Hours]],Nurse[[#This Row],[NA TR Hours]],Nurse[[#This Row],[Med Aide/Tech Hours]])</f>
        <v>38.035326086956523</v>
      </c>
      <c r="T248" s="4">
        <v>38.035326086956523</v>
      </c>
      <c r="U248" s="4">
        <v>0</v>
      </c>
      <c r="V248" s="4">
        <v>0</v>
      </c>
      <c r="W2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12.942717391304349</v>
      </c>
      <c r="X248" s="4">
        <v>2.5038043478260867</v>
      </c>
      <c r="Y248" s="4">
        <v>0</v>
      </c>
      <c r="Z248" s="4">
        <v>0</v>
      </c>
      <c r="AA248" s="4">
        <v>3.2806521739130434</v>
      </c>
      <c r="AB248" s="4">
        <v>0</v>
      </c>
      <c r="AC248" s="4">
        <v>7.1582608695652183</v>
      </c>
      <c r="AD248" s="4">
        <v>0</v>
      </c>
      <c r="AE248" s="4">
        <v>0</v>
      </c>
      <c r="AF248" s="1">
        <v>365867</v>
      </c>
      <c r="AG248" s="1">
        <v>5</v>
      </c>
      <c r="AH248"/>
    </row>
    <row r="249" spans="1:34" x14ac:dyDescent="0.25">
      <c r="A249" t="s">
        <v>964</v>
      </c>
      <c r="B249" t="s">
        <v>692</v>
      </c>
      <c r="C249" t="s">
        <v>1387</v>
      </c>
      <c r="D249" t="s">
        <v>987</v>
      </c>
      <c r="E249" s="4">
        <v>44.978260869565219</v>
      </c>
      <c r="F249" s="4">
        <f>Nurse[[#This Row],[Total Nurse Staff Hours]]/Nurse[[#This Row],[MDS Census]]</f>
        <v>3.1752102464958916</v>
      </c>
      <c r="G249" s="4">
        <f>Nurse[[#This Row],[Total Direct Care Staff Hours]]/Nurse[[#This Row],[MDS Census]]</f>
        <v>2.9774093765103915</v>
      </c>
      <c r="H249" s="4">
        <f>Nurse[[#This Row],[Total RN Hours (w/ Admin, DON)]]/Nurse[[#This Row],[MDS Census]]</f>
        <v>0.4497776703721606</v>
      </c>
      <c r="I249" s="4">
        <f>Nurse[[#This Row],[RN Hours (excl. Admin, DON)]]/Nurse[[#This Row],[MDS Census]]</f>
        <v>0.25197680038666032</v>
      </c>
      <c r="J249" s="4">
        <f>SUM(Nurse[[#This Row],[RN Hours (excl. Admin, DON)]],Nurse[[#This Row],[RN Admin Hours]],Nurse[[#This Row],[RN DON Hours]],Nurse[[#This Row],[LPN Hours (excl. Admin)]],Nurse[[#This Row],[LPN Admin Hours]],Nurse[[#This Row],[CNA Hours]],Nurse[[#This Row],[NA TR Hours]],Nurse[[#This Row],[Med Aide/Tech Hours]])</f>
        <v>142.81543478260869</v>
      </c>
      <c r="K249" s="4">
        <f>SUM(Nurse[[#This Row],[RN Hours (excl. Admin, DON)]],Nurse[[#This Row],[LPN Hours (excl. Admin)]],Nurse[[#This Row],[CNA Hours]],Nurse[[#This Row],[NA TR Hours]],Nurse[[#This Row],[Med Aide/Tech Hours]])</f>
        <v>133.91869565217391</v>
      </c>
      <c r="L249" s="4">
        <f>SUM(Nurse[[#This Row],[RN Hours (excl. Admin, DON)]],Nurse[[#This Row],[RN Admin Hours]],Nurse[[#This Row],[RN DON Hours]])</f>
        <v>20.230217391304354</v>
      </c>
      <c r="M249" s="4">
        <v>11.333478260869571</v>
      </c>
      <c r="N249" s="4">
        <v>1.3315217391304348</v>
      </c>
      <c r="O249" s="4">
        <v>7.5652173913043477</v>
      </c>
      <c r="P249" s="4">
        <f>SUM(Nurse[[#This Row],[LPN Hours (excl. Admin)]],Nurse[[#This Row],[LPN Admin Hours]])</f>
        <v>35.700326086956522</v>
      </c>
      <c r="Q249" s="4">
        <v>35.700326086956522</v>
      </c>
      <c r="R249" s="4">
        <v>0</v>
      </c>
      <c r="S249" s="4">
        <f>SUM(Nurse[[#This Row],[CNA Hours]],Nurse[[#This Row],[NA TR Hours]],Nurse[[#This Row],[Med Aide/Tech Hours]])</f>
        <v>86.884891304347818</v>
      </c>
      <c r="T249" s="4">
        <v>86.884891304347818</v>
      </c>
      <c r="U249" s="4">
        <v>0</v>
      </c>
      <c r="V249" s="4">
        <v>0</v>
      </c>
      <c r="W2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10.68804347826087</v>
      </c>
      <c r="X249" s="4">
        <v>0.35597826086956524</v>
      </c>
      <c r="Y249" s="4">
        <v>5.434782608695652E-2</v>
      </c>
      <c r="Z249" s="4">
        <v>0</v>
      </c>
      <c r="AA249" s="4">
        <v>2.883695652173913</v>
      </c>
      <c r="AB249" s="4">
        <v>0</v>
      </c>
      <c r="AC249" s="4">
        <v>7.3940217391304346</v>
      </c>
      <c r="AD249" s="4">
        <v>0</v>
      </c>
      <c r="AE249" s="4">
        <v>0</v>
      </c>
      <c r="AF249" s="1">
        <v>366202</v>
      </c>
      <c r="AG249" s="1">
        <v>5</v>
      </c>
      <c r="AH249"/>
    </row>
    <row r="250" spans="1:34" x14ac:dyDescent="0.25">
      <c r="A250" t="s">
        <v>964</v>
      </c>
      <c r="B250" t="s">
        <v>668</v>
      </c>
      <c r="C250" t="s">
        <v>1320</v>
      </c>
      <c r="D250" t="s">
        <v>1060</v>
      </c>
      <c r="E250" s="4">
        <v>56.586956521739133</v>
      </c>
      <c r="F250" s="4">
        <f>Nurse[[#This Row],[Total Nurse Staff Hours]]/Nurse[[#This Row],[MDS Census]]</f>
        <v>3.1927487514406456</v>
      </c>
      <c r="G250" s="4">
        <f>Nurse[[#This Row],[Total Direct Care Staff Hours]]/Nurse[[#This Row],[MDS Census]]</f>
        <v>3.0605935459085671</v>
      </c>
      <c r="H250" s="4">
        <f>Nurse[[#This Row],[Total RN Hours (w/ Admin, DON)]]/Nurse[[#This Row],[MDS Census]]</f>
        <v>0.9607280061467538</v>
      </c>
      <c r="I250" s="4">
        <f>Nurse[[#This Row],[RN Hours (excl. Admin, DON)]]/Nurse[[#This Row],[MDS Census]]</f>
        <v>0.82857280061467553</v>
      </c>
      <c r="J250" s="4">
        <f>SUM(Nurse[[#This Row],[RN Hours (excl. Admin, DON)]],Nurse[[#This Row],[RN Admin Hours]],Nurse[[#This Row],[RN DON Hours]],Nurse[[#This Row],[LPN Hours (excl. Admin)]],Nurse[[#This Row],[LPN Admin Hours]],Nurse[[#This Row],[CNA Hours]],Nurse[[#This Row],[NA TR Hours]],Nurse[[#This Row],[Med Aide/Tech Hours]])</f>
        <v>180.66793478260871</v>
      </c>
      <c r="K250" s="4">
        <f>SUM(Nurse[[#This Row],[RN Hours (excl. Admin, DON)]],Nurse[[#This Row],[LPN Hours (excl. Admin)]],Nurse[[#This Row],[CNA Hours]],Nurse[[#This Row],[NA TR Hours]],Nurse[[#This Row],[Med Aide/Tech Hours]])</f>
        <v>173.18967391304349</v>
      </c>
      <c r="L250" s="4">
        <f>SUM(Nurse[[#This Row],[RN Hours (excl. Admin, DON)]],Nurse[[#This Row],[RN Admin Hours]],Nurse[[#This Row],[RN DON Hours]])</f>
        <v>54.364673913043482</v>
      </c>
      <c r="M250" s="4">
        <v>46.886413043478271</v>
      </c>
      <c r="N250" s="4">
        <v>4.1739130434782608</v>
      </c>
      <c r="O250" s="4">
        <v>3.3043478260869565</v>
      </c>
      <c r="P250" s="4">
        <f>SUM(Nurse[[#This Row],[LPN Hours (excl. Admin)]],Nurse[[#This Row],[LPN Admin Hours]])</f>
        <v>25.395652173913039</v>
      </c>
      <c r="Q250" s="4">
        <v>25.395652173913039</v>
      </c>
      <c r="R250" s="4">
        <v>0</v>
      </c>
      <c r="S250" s="4">
        <f>SUM(Nurse[[#This Row],[CNA Hours]],Nurse[[#This Row],[NA TR Hours]],Nurse[[#This Row],[Med Aide/Tech Hours]])</f>
        <v>100.90760869565219</v>
      </c>
      <c r="T250" s="4">
        <v>83.231521739130443</v>
      </c>
      <c r="U250" s="4">
        <v>17.676086956521736</v>
      </c>
      <c r="V250" s="4">
        <v>0</v>
      </c>
      <c r="W2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2.6576086956521738</v>
      </c>
      <c r="X250" s="4">
        <v>0</v>
      </c>
      <c r="Y250" s="4">
        <v>0</v>
      </c>
      <c r="Z250" s="4">
        <v>0</v>
      </c>
      <c r="AA250" s="4">
        <v>0</v>
      </c>
      <c r="AB250" s="4">
        <v>0</v>
      </c>
      <c r="AC250" s="4">
        <v>2.6576086956521738</v>
      </c>
      <c r="AD250" s="4">
        <v>0</v>
      </c>
      <c r="AE250" s="4">
        <v>0</v>
      </c>
      <c r="AF250" s="1">
        <v>366177</v>
      </c>
      <c r="AG250" s="1">
        <v>5</v>
      </c>
      <c r="AH250"/>
    </row>
    <row r="251" spans="1:34" x14ac:dyDescent="0.25">
      <c r="A251" t="s">
        <v>964</v>
      </c>
      <c r="B251" t="s">
        <v>831</v>
      </c>
      <c r="C251" t="s">
        <v>1093</v>
      </c>
      <c r="D251" t="s">
        <v>982</v>
      </c>
      <c r="E251" s="4">
        <v>58.75</v>
      </c>
      <c r="F251" s="4">
        <f>Nurse[[#This Row],[Total Nurse Staff Hours]]/Nurse[[#This Row],[MDS Census]]</f>
        <v>3.9121221091581893</v>
      </c>
      <c r="G251" s="4">
        <f>Nurse[[#This Row],[Total Direct Care Staff Hours]]/Nurse[[#This Row],[MDS Census]]</f>
        <v>3.4572414431082352</v>
      </c>
      <c r="H251" s="4">
        <f>Nurse[[#This Row],[Total RN Hours (w/ Admin, DON)]]/Nurse[[#This Row],[MDS Census]]</f>
        <v>0.69854764107308054</v>
      </c>
      <c r="I251" s="4">
        <f>Nurse[[#This Row],[RN Hours (excl. Admin, DON)]]/Nurse[[#This Row],[MDS Census]]</f>
        <v>0.32229787234042551</v>
      </c>
      <c r="J251" s="4">
        <f>SUM(Nurse[[#This Row],[RN Hours (excl. Admin, DON)]],Nurse[[#This Row],[RN Admin Hours]],Nurse[[#This Row],[RN DON Hours]],Nurse[[#This Row],[LPN Hours (excl. Admin)]],Nurse[[#This Row],[LPN Admin Hours]],Nurse[[#This Row],[CNA Hours]],Nurse[[#This Row],[NA TR Hours]],Nurse[[#This Row],[Med Aide/Tech Hours]])</f>
        <v>229.83717391304361</v>
      </c>
      <c r="K251" s="4">
        <f>SUM(Nurse[[#This Row],[RN Hours (excl. Admin, DON)]],Nurse[[#This Row],[LPN Hours (excl. Admin)]],Nurse[[#This Row],[CNA Hours]],Nurse[[#This Row],[NA TR Hours]],Nurse[[#This Row],[Med Aide/Tech Hours]])</f>
        <v>203.11293478260882</v>
      </c>
      <c r="L251" s="4">
        <f>SUM(Nurse[[#This Row],[RN Hours (excl. Admin, DON)]],Nurse[[#This Row],[RN Admin Hours]],Nurse[[#This Row],[RN DON Hours]])</f>
        <v>41.03967391304348</v>
      </c>
      <c r="M251" s="4">
        <v>18.934999999999999</v>
      </c>
      <c r="N251" s="4">
        <v>15.909021739130436</v>
      </c>
      <c r="O251" s="4">
        <v>6.1956521739130439</v>
      </c>
      <c r="P251" s="4">
        <f>SUM(Nurse[[#This Row],[LPN Hours (excl. Admin)]],Nurse[[#This Row],[LPN Admin Hours]])</f>
        <v>77.238152173913051</v>
      </c>
      <c r="Q251" s="4">
        <v>72.618586956521753</v>
      </c>
      <c r="R251" s="4">
        <v>4.6195652173913047</v>
      </c>
      <c r="S251" s="4">
        <f>SUM(Nurse[[#This Row],[CNA Hours]],Nurse[[#This Row],[NA TR Hours]],Nurse[[#This Row],[Med Aide/Tech Hours]])</f>
        <v>111.55934782608709</v>
      </c>
      <c r="T251" s="4">
        <v>106.33858695652188</v>
      </c>
      <c r="U251" s="4">
        <v>1.5848913043478259</v>
      </c>
      <c r="V251" s="4">
        <v>3.6358695652173902</v>
      </c>
      <c r="W2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1" s="4">
        <v>0</v>
      </c>
      <c r="Y251" s="4">
        <v>0</v>
      </c>
      <c r="Z251" s="4">
        <v>0</v>
      </c>
      <c r="AA251" s="4">
        <v>0</v>
      </c>
      <c r="AB251" s="4">
        <v>0</v>
      </c>
      <c r="AC251" s="4">
        <v>0</v>
      </c>
      <c r="AD251" s="4">
        <v>0</v>
      </c>
      <c r="AE251" s="4">
        <v>0</v>
      </c>
      <c r="AF251" s="1">
        <v>366384</v>
      </c>
      <c r="AG251" s="1">
        <v>5</v>
      </c>
      <c r="AH251"/>
    </row>
    <row r="252" spans="1:34" x14ac:dyDescent="0.25">
      <c r="A252" t="s">
        <v>964</v>
      </c>
      <c r="B252" t="s">
        <v>447</v>
      </c>
      <c r="C252" t="s">
        <v>1222</v>
      </c>
      <c r="D252" t="s">
        <v>1039</v>
      </c>
      <c r="E252" s="4">
        <v>47.195652173913047</v>
      </c>
      <c r="F252" s="4">
        <f>Nurse[[#This Row],[Total Nurse Staff Hours]]/Nurse[[#This Row],[MDS Census]]</f>
        <v>2.8178304928604336</v>
      </c>
      <c r="G252" s="4">
        <f>Nurse[[#This Row],[Total Direct Care Staff Hours]]/Nurse[[#This Row],[MDS Census]]</f>
        <v>2.6796453247351457</v>
      </c>
      <c r="H252" s="4">
        <f>Nurse[[#This Row],[Total RN Hours (w/ Admin, DON)]]/Nurse[[#This Row],[MDS Census]]</f>
        <v>0.71655228005527427</v>
      </c>
      <c r="I252" s="4">
        <f>Nurse[[#This Row],[RN Hours (excl. Admin, DON)]]/Nurse[[#This Row],[MDS Census]]</f>
        <v>0.57836711192998636</v>
      </c>
      <c r="J252" s="4">
        <f>SUM(Nurse[[#This Row],[RN Hours (excl. Admin, DON)]],Nurse[[#This Row],[RN Admin Hours]],Nurse[[#This Row],[RN DON Hours]],Nurse[[#This Row],[LPN Hours (excl. Admin)]],Nurse[[#This Row],[LPN Admin Hours]],Nurse[[#This Row],[CNA Hours]],Nurse[[#This Row],[NA TR Hours]],Nurse[[#This Row],[Med Aide/Tech Hours]])</f>
        <v>132.989347826087</v>
      </c>
      <c r="K252" s="4">
        <f>SUM(Nurse[[#This Row],[RN Hours (excl. Admin, DON)]],Nurse[[#This Row],[LPN Hours (excl. Admin)]],Nurse[[#This Row],[CNA Hours]],Nurse[[#This Row],[NA TR Hours]],Nurse[[#This Row],[Med Aide/Tech Hours]])</f>
        <v>126.46760869565222</v>
      </c>
      <c r="L252" s="4">
        <f>SUM(Nurse[[#This Row],[RN Hours (excl. Admin, DON)]],Nurse[[#This Row],[RN Admin Hours]],Nurse[[#This Row],[RN DON Hours]])</f>
        <v>33.818152173913056</v>
      </c>
      <c r="M252" s="4">
        <v>27.296413043478271</v>
      </c>
      <c r="N252" s="4">
        <v>0.86956521739130432</v>
      </c>
      <c r="O252" s="4">
        <v>5.6521739130434785</v>
      </c>
      <c r="P252" s="4">
        <f>SUM(Nurse[[#This Row],[LPN Hours (excl. Admin)]],Nurse[[#This Row],[LPN Admin Hours]])</f>
        <v>23.919673913043486</v>
      </c>
      <c r="Q252" s="4">
        <v>23.919673913043486</v>
      </c>
      <c r="R252" s="4">
        <v>0</v>
      </c>
      <c r="S252" s="4">
        <f>SUM(Nurse[[#This Row],[CNA Hours]],Nurse[[#This Row],[NA TR Hours]],Nurse[[#This Row],[Med Aide/Tech Hours]])</f>
        <v>75.251521739130453</v>
      </c>
      <c r="T252" s="4">
        <v>75.251521739130453</v>
      </c>
      <c r="U252" s="4">
        <v>0</v>
      </c>
      <c r="V252" s="4">
        <v>0</v>
      </c>
      <c r="W2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10.597826086956522</v>
      </c>
      <c r="X252" s="4">
        <v>2.9076086956521738</v>
      </c>
      <c r="Y252" s="4">
        <v>0.86956521739130432</v>
      </c>
      <c r="Z252" s="4">
        <v>0</v>
      </c>
      <c r="AA252" s="4">
        <v>5.7717391304347823</v>
      </c>
      <c r="AB252" s="4">
        <v>0</v>
      </c>
      <c r="AC252" s="4">
        <v>1.048913043478261</v>
      </c>
      <c r="AD252" s="4">
        <v>0</v>
      </c>
      <c r="AE252" s="4">
        <v>0</v>
      </c>
      <c r="AF252" s="1">
        <v>365831</v>
      </c>
      <c r="AG252" s="1">
        <v>5</v>
      </c>
      <c r="AH252"/>
    </row>
    <row r="253" spans="1:34" x14ac:dyDescent="0.25">
      <c r="A253" t="s">
        <v>964</v>
      </c>
      <c r="B253" t="s">
        <v>834</v>
      </c>
      <c r="C253" t="s">
        <v>1113</v>
      </c>
      <c r="D253" t="s">
        <v>980</v>
      </c>
      <c r="E253" s="4">
        <v>92.5</v>
      </c>
      <c r="F253" s="4">
        <f>Nurse[[#This Row],[Total Nurse Staff Hours]]/Nurse[[#This Row],[MDS Census]]</f>
        <v>3.3941927144535837</v>
      </c>
      <c r="G253" s="4">
        <f>Nurse[[#This Row],[Total Direct Care Staff Hours]]/Nurse[[#This Row],[MDS Census]]</f>
        <v>3.1026533490011752</v>
      </c>
      <c r="H253" s="4">
        <f>Nurse[[#This Row],[Total RN Hours (w/ Admin, DON)]]/Nurse[[#This Row],[MDS Census]]</f>
        <v>0.39993184488836653</v>
      </c>
      <c r="I253" s="4">
        <f>Nurse[[#This Row],[RN Hours (excl. Admin, DON)]]/Nurse[[#This Row],[MDS Census]]</f>
        <v>0.28186486486486478</v>
      </c>
      <c r="J253" s="4">
        <f>SUM(Nurse[[#This Row],[RN Hours (excl. Admin, DON)]],Nurse[[#This Row],[RN Admin Hours]],Nurse[[#This Row],[RN DON Hours]],Nurse[[#This Row],[LPN Hours (excl. Admin)]],Nurse[[#This Row],[LPN Admin Hours]],Nurse[[#This Row],[CNA Hours]],Nurse[[#This Row],[NA TR Hours]],Nurse[[#This Row],[Med Aide/Tech Hours]])</f>
        <v>313.96282608695651</v>
      </c>
      <c r="K253" s="4">
        <f>SUM(Nurse[[#This Row],[RN Hours (excl. Admin, DON)]],Nurse[[#This Row],[LPN Hours (excl. Admin)]],Nurse[[#This Row],[CNA Hours]],Nurse[[#This Row],[NA TR Hours]],Nurse[[#This Row],[Med Aide/Tech Hours]])</f>
        <v>286.9954347826087</v>
      </c>
      <c r="L253" s="4">
        <f>SUM(Nurse[[#This Row],[RN Hours (excl. Admin, DON)]],Nurse[[#This Row],[RN Admin Hours]],Nurse[[#This Row],[RN DON Hours]])</f>
        <v>36.993695652173905</v>
      </c>
      <c r="M253" s="4">
        <v>26.072499999999994</v>
      </c>
      <c r="N253" s="4">
        <v>5.4429347826086953</v>
      </c>
      <c r="O253" s="4">
        <v>5.4782608695652177</v>
      </c>
      <c r="P253" s="4">
        <f>SUM(Nurse[[#This Row],[LPN Hours (excl. Admin)]],Nurse[[#This Row],[LPN Admin Hours]])</f>
        <v>100.02641304347827</v>
      </c>
      <c r="Q253" s="4">
        <v>83.98021739130435</v>
      </c>
      <c r="R253" s="4">
        <v>16.046195652173914</v>
      </c>
      <c r="S253" s="4">
        <f>SUM(Nurse[[#This Row],[CNA Hours]],Nurse[[#This Row],[NA TR Hours]],Nurse[[#This Row],[Med Aide/Tech Hours]])</f>
        <v>176.94271739130434</v>
      </c>
      <c r="T253" s="4">
        <v>142.27967391304347</v>
      </c>
      <c r="U253" s="4">
        <v>34.663043478260867</v>
      </c>
      <c r="V253" s="4">
        <v>0</v>
      </c>
      <c r="W2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24.677500000000002</v>
      </c>
      <c r="X253" s="4">
        <v>4.5888043478260867</v>
      </c>
      <c r="Y253" s="4">
        <v>0</v>
      </c>
      <c r="Z253" s="4">
        <v>0</v>
      </c>
      <c r="AA253" s="4">
        <v>9.0046739130434776</v>
      </c>
      <c r="AB253" s="4">
        <v>0</v>
      </c>
      <c r="AC253" s="4">
        <v>11.084021739130437</v>
      </c>
      <c r="AD253" s="4">
        <v>0</v>
      </c>
      <c r="AE253" s="4">
        <v>0</v>
      </c>
      <c r="AF253" s="1">
        <v>366387</v>
      </c>
      <c r="AG253" s="1">
        <v>5</v>
      </c>
      <c r="AH253"/>
    </row>
    <row r="254" spans="1:34" x14ac:dyDescent="0.25">
      <c r="A254" t="s">
        <v>964</v>
      </c>
      <c r="B254" t="s">
        <v>652</v>
      </c>
      <c r="C254" t="s">
        <v>1330</v>
      </c>
      <c r="D254" t="s">
        <v>999</v>
      </c>
      <c r="E254" s="4">
        <v>113.25</v>
      </c>
      <c r="F254" s="4">
        <f>Nurse[[#This Row],[Total Nurse Staff Hours]]/Nurse[[#This Row],[MDS Census]]</f>
        <v>3.5043958153373649</v>
      </c>
      <c r="G254" s="4">
        <f>Nurse[[#This Row],[Total Direct Care Staff Hours]]/Nurse[[#This Row],[MDS Census]]</f>
        <v>3.0094577214703913</v>
      </c>
      <c r="H254" s="4">
        <f>Nurse[[#This Row],[Total RN Hours (w/ Admin, DON)]]/Nurse[[#This Row],[MDS Census]]</f>
        <v>0.52290718878971121</v>
      </c>
      <c r="I254" s="4">
        <f>Nurse[[#This Row],[RN Hours (excl. Admin, DON)]]/Nurse[[#This Row],[MDS Census]]</f>
        <v>0.18541894615606103</v>
      </c>
      <c r="J254" s="4">
        <f>SUM(Nurse[[#This Row],[RN Hours (excl. Admin, DON)]],Nurse[[#This Row],[RN Admin Hours]],Nurse[[#This Row],[RN DON Hours]],Nurse[[#This Row],[LPN Hours (excl. Admin)]],Nurse[[#This Row],[LPN Admin Hours]],Nurse[[#This Row],[CNA Hours]],Nurse[[#This Row],[NA TR Hours]],Nurse[[#This Row],[Med Aide/Tech Hours]])</f>
        <v>396.87282608695659</v>
      </c>
      <c r="K254" s="4">
        <f>SUM(Nurse[[#This Row],[RN Hours (excl. Admin, DON)]],Nurse[[#This Row],[LPN Hours (excl. Admin)]],Nurse[[#This Row],[CNA Hours]],Nurse[[#This Row],[NA TR Hours]],Nurse[[#This Row],[Med Aide/Tech Hours]])</f>
        <v>340.82108695652181</v>
      </c>
      <c r="L254" s="4">
        <f>SUM(Nurse[[#This Row],[RN Hours (excl. Admin, DON)]],Nurse[[#This Row],[RN Admin Hours]],Nurse[[#This Row],[RN DON Hours]])</f>
        <v>59.219239130434794</v>
      </c>
      <c r="M254" s="4">
        <v>20.998695652173911</v>
      </c>
      <c r="N254" s="4">
        <v>32.23902173913045</v>
      </c>
      <c r="O254" s="4">
        <v>5.9815217391304332</v>
      </c>
      <c r="P254" s="4">
        <f>SUM(Nurse[[#This Row],[LPN Hours (excl. Admin)]],Nurse[[#This Row],[LPN Admin Hours]])</f>
        <v>119.32717391304348</v>
      </c>
      <c r="Q254" s="4">
        <v>101.49597826086958</v>
      </c>
      <c r="R254" s="4">
        <v>17.831195652173907</v>
      </c>
      <c r="S254" s="4">
        <f>SUM(Nurse[[#This Row],[CNA Hours]],Nurse[[#This Row],[NA TR Hours]],Nurse[[#This Row],[Med Aide/Tech Hours]])</f>
        <v>218.32641304347834</v>
      </c>
      <c r="T254" s="4">
        <v>215.03771739130443</v>
      </c>
      <c r="U254" s="4">
        <v>3.2886956521739132</v>
      </c>
      <c r="V254" s="4">
        <v>0</v>
      </c>
      <c r="W2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0.79347826086956519</v>
      </c>
      <c r="X254" s="4">
        <v>0</v>
      </c>
      <c r="Y254" s="4">
        <v>0</v>
      </c>
      <c r="Z254" s="4">
        <v>0</v>
      </c>
      <c r="AA254" s="4">
        <v>0</v>
      </c>
      <c r="AB254" s="4">
        <v>0</v>
      </c>
      <c r="AC254" s="4">
        <v>0.79347826086956519</v>
      </c>
      <c r="AD254" s="4">
        <v>0</v>
      </c>
      <c r="AE254" s="4">
        <v>0</v>
      </c>
      <c r="AF254" s="1">
        <v>366151</v>
      </c>
      <c r="AG254" s="1">
        <v>5</v>
      </c>
      <c r="AH254"/>
    </row>
    <row r="255" spans="1:34" x14ac:dyDescent="0.25">
      <c r="A255" t="s">
        <v>964</v>
      </c>
      <c r="B255" t="s">
        <v>622</v>
      </c>
      <c r="C255" t="s">
        <v>1164</v>
      </c>
      <c r="D255" t="s">
        <v>999</v>
      </c>
      <c r="E255" s="4">
        <v>54.978260869565219</v>
      </c>
      <c r="F255" s="4">
        <f>Nurse[[#This Row],[Total Nurse Staff Hours]]/Nurse[[#This Row],[MDS Census]]</f>
        <v>3.4928687228153419</v>
      </c>
      <c r="G255" s="4">
        <f>Nurse[[#This Row],[Total Direct Care Staff Hours]]/Nurse[[#This Row],[MDS Census]]</f>
        <v>3.4185310399367341</v>
      </c>
      <c r="H255" s="4">
        <f>Nurse[[#This Row],[Total RN Hours (w/ Admin, DON)]]/Nurse[[#This Row],[MDS Census]]</f>
        <v>0.64745749308026868</v>
      </c>
      <c r="I255" s="4">
        <f>Nurse[[#This Row],[RN Hours (excl. Admin, DON)]]/Nurse[[#This Row],[MDS Census]]</f>
        <v>0.57311981020166058</v>
      </c>
      <c r="J255" s="4">
        <f>SUM(Nurse[[#This Row],[RN Hours (excl. Admin, DON)]],Nurse[[#This Row],[RN Admin Hours]],Nurse[[#This Row],[RN DON Hours]],Nurse[[#This Row],[LPN Hours (excl. Admin)]],Nurse[[#This Row],[LPN Admin Hours]],Nurse[[#This Row],[CNA Hours]],Nurse[[#This Row],[NA TR Hours]],Nurse[[#This Row],[Med Aide/Tech Hours]])</f>
        <v>192.03184782608696</v>
      </c>
      <c r="K255" s="4">
        <f>SUM(Nurse[[#This Row],[RN Hours (excl. Admin, DON)]],Nurse[[#This Row],[LPN Hours (excl. Admin)]],Nurse[[#This Row],[CNA Hours]],Nurse[[#This Row],[NA TR Hours]],Nurse[[#This Row],[Med Aide/Tech Hours]])</f>
        <v>187.94489130434783</v>
      </c>
      <c r="L255" s="4">
        <f>SUM(Nurse[[#This Row],[RN Hours (excl. Admin, DON)]],Nurse[[#This Row],[RN Admin Hours]],Nurse[[#This Row],[RN DON Hours]])</f>
        <v>35.596086956521731</v>
      </c>
      <c r="M255" s="4">
        <v>31.509130434782602</v>
      </c>
      <c r="N255" s="4">
        <v>0</v>
      </c>
      <c r="O255" s="4">
        <v>4.0869565217391308</v>
      </c>
      <c r="P255" s="4">
        <f>SUM(Nurse[[#This Row],[LPN Hours (excl. Admin)]],Nurse[[#This Row],[LPN Admin Hours]])</f>
        <v>53.09500000000002</v>
      </c>
      <c r="Q255" s="4">
        <v>53.09500000000002</v>
      </c>
      <c r="R255" s="4">
        <v>0</v>
      </c>
      <c r="S255" s="4">
        <f>SUM(Nurse[[#This Row],[CNA Hours]],Nurse[[#This Row],[NA TR Hours]],Nurse[[#This Row],[Med Aide/Tech Hours]])</f>
        <v>103.3407608695652</v>
      </c>
      <c r="T255" s="4">
        <v>103.3407608695652</v>
      </c>
      <c r="U255" s="4">
        <v>0</v>
      </c>
      <c r="V255" s="4">
        <v>0</v>
      </c>
      <c r="W2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5" s="4">
        <v>0</v>
      </c>
      <c r="Y255" s="4">
        <v>0</v>
      </c>
      <c r="Z255" s="4">
        <v>0</v>
      </c>
      <c r="AA255" s="4">
        <v>0</v>
      </c>
      <c r="AB255" s="4">
        <v>0</v>
      </c>
      <c r="AC255" s="4">
        <v>0</v>
      </c>
      <c r="AD255" s="4">
        <v>0</v>
      </c>
      <c r="AE255" s="4">
        <v>0</v>
      </c>
      <c r="AF255" s="1">
        <v>366108</v>
      </c>
      <c r="AG255" s="1">
        <v>5</v>
      </c>
      <c r="AH255"/>
    </row>
    <row r="256" spans="1:34" x14ac:dyDescent="0.25">
      <c r="A256" t="s">
        <v>964</v>
      </c>
      <c r="B256" t="s">
        <v>341</v>
      </c>
      <c r="C256" t="s">
        <v>1265</v>
      </c>
      <c r="D256" t="s">
        <v>1021</v>
      </c>
      <c r="E256" s="4">
        <v>54.152173913043477</v>
      </c>
      <c r="F256" s="4">
        <f>Nurse[[#This Row],[Total Nurse Staff Hours]]/Nurse[[#This Row],[MDS Census]]</f>
        <v>2.9107286230429548</v>
      </c>
      <c r="G256" s="4">
        <f>Nurse[[#This Row],[Total Direct Care Staff Hours]]/Nurse[[#This Row],[MDS Census]]</f>
        <v>2.7566238458450427</v>
      </c>
      <c r="H256" s="4">
        <f>Nurse[[#This Row],[Total RN Hours (w/ Admin, DON)]]/Nurse[[#This Row],[MDS Census]]</f>
        <v>0.51982135688478526</v>
      </c>
      <c r="I256" s="4">
        <f>Nurse[[#This Row],[RN Hours (excl. Admin, DON)]]/Nurse[[#This Row],[MDS Census]]</f>
        <v>0.36571657968687277</v>
      </c>
      <c r="J256" s="4">
        <f>SUM(Nurse[[#This Row],[RN Hours (excl. Admin, DON)]],Nurse[[#This Row],[RN Admin Hours]],Nurse[[#This Row],[RN DON Hours]],Nurse[[#This Row],[LPN Hours (excl. Admin)]],Nurse[[#This Row],[LPN Admin Hours]],Nurse[[#This Row],[CNA Hours]],Nurse[[#This Row],[NA TR Hours]],Nurse[[#This Row],[Med Aide/Tech Hours]])</f>
        <v>157.62228260869566</v>
      </c>
      <c r="K256" s="4">
        <f>SUM(Nurse[[#This Row],[RN Hours (excl. Admin, DON)]],Nurse[[#This Row],[LPN Hours (excl. Admin)]],Nurse[[#This Row],[CNA Hours]],Nurse[[#This Row],[NA TR Hours]],Nurse[[#This Row],[Med Aide/Tech Hours]])</f>
        <v>149.2771739130435</v>
      </c>
      <c r="L256" s="4">
        <f>SUM(Nurse[[#This Row],[RN Hours (excl. Admin, DON)]],Nurse[[#This Row],[RN Admin Hours]],Nurse[[#This Row],[RN DON Hours]])</f>
        <v>28.149456521739133</v>
      </c>
      <c r="M256" s="4">
        <v>19.804347826086957</v>
      </c>
      <c r="N256" s="4">
        <v>4.1059782608695654</v>
      </c>
      <c r="O256" s="4">
        <v>4.2391304347826084</v>
      </c>
      <c r="P256" s="4">
        <f>SUM(Nurse[[#This Row],[LPN Hours (excl. Admin)]],Nurse[[#This Row],[LPN Admin Hours]])</f>
        <v>34.798913043478258</v>
      </c>
      <c r="Q256" s="4">
        <v>34.798913043478258</v>
      </c>
      <c r="R256" s="4">
        <v>0</v>
      </c>
      <c r="S256" s="4">
        <f>SUM(Nurse[[#This Row],[CNA Hours]],Nurse[[#This Row],[NA TR Hours]],Nurse[[#This Row],[Med Aide/Tech Hours]])</f>
        <v>94.673913043478265</v>
      </c>
      <c r="T256" s="4">
        <v>94.673913043478265</v>
      </c>
      <c r="U256" s="4">
        <v>0</v>
      </c>
      <c r="V256" s="4">
        <v>0</v>
      </c>
      <c r="W2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6" s="4">
        <v>0</v>
      </c>
      <c r="Y256" s="4">
        <v>0</v>
      </c>
      <c r="Z256" s="4">
        <v>0</v>
      </c>
      <c r="AA256" s="4">
        <v>0</v>
      </c>
      <c r="AB256" s="4">
        <v>0</v>
      </c>
      <c r="AC256" s="4">
        <v>0</v>
      </c>
      <c r="AD256" s="4">
        <v>0</v>
      </c>
      <c r="AE256" s="4">
        <v>0</v>
      </c>
      <c r="AF256" s="1">
        <v>365676</v>
      </c>
      <c r="AG256" s="1">
        <v>5</v>
      </c>
      <c r="AH256"/>
    </row>
    <row r="257" spans="1:34" x14ac:dyDescent="0.25">
      <c r="A257" t="s">
        <v>964</v>
      </c>
      <c r="B257" t="s">
        <v>243</v>
      </c>
      <c r="C257" t="s">
        <v>1213</v>
      </c>
      <c r="D257" t="s">
        <v>1008</v>
      </c>
      <c r="E257" s="4">
        <v>72.684782608695656</v>
      </c>
      <c r="F257" s="4">
        <f>Nurse[[#This Row],[Total Nurse Staff Hours]]/Nurse[[#This Row],[MDS Census]]</f>
        <v>3.3778301181396735</v>
      </c>
      <c r="G257" s="4">
        <f>Nurse[[#This Row],[Total Direct Care Staff Hours]]/Nurse[[#This Row],[MDS Census]]</f>
        <v>3.1768640646029604</v>
      </c>
      <c r="H257" s="4">
        <f>Nurse[[#This Row],[Total RN Hours (w/ Admin, DON)]]/Nurse[[#This Row],[MDS Census]]</f>
        <v>0.36378794676237475</v>
      </c>
      <c r="I257" s="4">
        <f>Nurse[[#This Row],[RN Hours (excl. Admin, DON)]]/Nurse[[#This Row],[MDS Census]]</f>
        <v>0.16282189322566171</v>
      </c>
      <c r="J257" s="4">
        <f>SUM(Nurse[[#This Row],[RN Hours (excl. Admin, DON)]],Nurse[[#This Row],[RN Admin Hours]],Nurse[[#This Row],[RN DON Hours]],Nurse[[#This Row],[LPN Hours (excl. Admin)]],Nurse[[#This Row],[LPN Admin Hours]],Nurse[[#This Row],[CNA Hours]],Nurse[[#This Row],[NA TR Hours]],Nurse[[#This Row],[Med Aide/Tech Hours]])</f>
        <v>245.51684782608694</v>
      </c>
      <c r="K257" s="4">
        <f>SUM(Nurse[[#This Row],[RN Hours (excl. Admin, DON)]],Nurse[[#This Row],[LPN Hours (excl. Admin)]],Nurse[[#This Row],[CNA Hours]],Nurse[[#This Row],[NA TR Hours]],Nurse[[#This Row],[Med Aide/Tech Hours]])</f>
        <v>230.90967391304346</v>
      </c>
      <c r="L257" s="4">
        <f>SUM(Nurse[[#This Row],[RN Hours (excl. Admin, DON)]],Nurse[[#This Row],[RN Admin Hours]],Nurse[[#This Row],[RN DON Hours]])</f>
        <v>26.441847826086956</v>
      </c>
      <c r="M257" s="4">
        <v>11.834673913043478</v>
      </c>
      <c r="N257" s="4">
        <v>9.0978260869565215</v>
      </c>
      <c r="O257" s="4">
        <v>5.5093478260869571</v>
      </c>
      <c r="P257" s="4">
        <f>SUM(Nurse[[#This Row],[LPN Hours (excl. Admin)]],Nurse[[#This Row],[LPN Admin Hours]])</f>
        <v>72.108804347826094</v>
      </c>
      <c r="Q257" s="4">
        <v>72.108804347826094</v>
      </c>
      <c r="R257" s="4">
        <v>0</v>
      </c>
      <c r="S257" s="4">
        <f>SUM(Nurse[[#This Row],[CNA Hours]],Nurse[[#This Row],[NA TR Hours]],Nurse[[#This Row],[Med Aide/Tech Hours]])</f>
        <v>146.96619565217389</v>
      </c>
      <c r="T257" s="4">
        <v>146.72815217391303</v>
      </c>
      <c r="U257" s="4">
        <v>0</v>
      </c>
      <c r="V257" s="4">
        <v>0.23804347826086955</v>
      </c>
      <c r="W2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7" s="4">
        <v>0</v>
      </c>
      <c r="Y257" s="4">
        <v>0</v>
      </c>
      <c r="Z257" s="4">
        <v>0</v>
      </c>
      <c r="AA257" s="4">
        <v>0</v>
      </c>
      <c r="AB257" s="4">
        <v>0</v>
      </c>
      <c r="AC257" s="4">
        <v>0</v>
      </c>
      <c r="AD257" s="4">
        <v>0</v>
      </c>
      <c r="AE257" s="4">
        <v>0</v>
      </c>
      <c r="AF257" s="1">
        <v>365530</v>
      </c>
      <c r="AG257" s="1">
        <v>5</v>
      </c>
      <c r="AH257"/>
    </row>
    <row r="258" spans="1:34" x14ac:dyDescent="0.25">
      <c r="A258" t="s">
        <v>964</v>
      </c>
      <c r="B258" t="s">
        <v>833</v>
      </c>
      <c r="C258" t="s">
        <v>1213</v>
      </c>
      <c r="D258" t="s">
        <v>1008</v>
      </c>
      <c r="E258" s="4">
        <v>19.347826086956523</v>
      </c>
      <c r="F258" s="4">
        <f>Nurse[[#This Row],[Total Nurse Staff Hours]]/Nurse[[#This Row],[MDS Census]]</f>
        <v>6.3151685393258399</v>
      </c>
      <c r="G258" s="4">
        <f>Nurse[[#This Row],[Total Direct Care Staff Hours]]/Nurse[[#This Row],[MDS Census]]</f>
        <v>5.9513483146067383</v>
      </c>
      <c r="H258" s="4">
        <f>Nurse[[#This Row],[Total RN Hours (w/ Admin, DON)]]/Nurse[[#This Row],[MDS Census]]</f>
        <v>1.2406179775280894</v>
      </c>
      <c r="I258" s="4">
        <f>Nurse[[#This Row],[RN Hours (excl. Admin, DON)]]/Nurse[[#This Row],[MDS Census]]</f>
        <v>0.8767977528089882</v>
      </c>
      <c r="J258" s="4">
        <f>SUM(Nurse[[#This Row],[RN Hours (excl. Admin, DON)]],Nurse[[#This Row],[RN Admin Hours]],Nurse[[#This Row],[RN DON Hours]],Nurse[[#This Row],[LPN Hours (excl. Admin)]],Nurse[[#This Row],[LPN Admin Hours]],Nurse[[#This Row],[CNA Hours]],Nurse[[#This Row],[NA TR Hours]],Nurse[[#This Row],[Med Aide/Tech Hours]])</f>
        <v>122.18478260869561</v>
      </c>
      <c r="K258" s="4">
        <f>SUM(Nurse[[#This Row],[RN Hours (excl. Admin, DON)]],Nurse[[#This Row],[LPN Hours (excl. Admin)]],Nurse[[#This Row],[CNA Hours]],Nurse[[#This Row],[NA TR Hours]],Nurse[[#This Row],[Med Aide/Tech Hours]])</f>
        <v>115.14565217391299</v>
      </c>
      <c r="L258" s="4">
        <f>SUM(Nurse[[#This Row],[RN Hours (excl. Admin, DON)]],Nurse[[#This Row],[RN Admin Hours]],Nurse[[#This Row],[RN DON Hours]])</f>
        <v>24.00326086956521</v>
      </c>
      <c r="M258" s="4">
        <v>16.9641304347826</v>
      </c>
      <c r="N258" s="4">
        <v>1.5608695652173916</v>
      </c>
      <c r="O258" s="4">
        <v>5.4782608695652177</v>
      </c>
      <c r="P258" s="4">
        <f>SUM(Nurse[[#This Row],[LPN Hours (excl. Admin)]],Nurse[[#This Row],[LPN Admin Hours]])</f>
        <v>10.615217391304347</v>
      </c>
      <c r="Q258" s="4">
        <v>10.615217391304347</v>
      </c>
      <c r="R258" s="4">
        <v>0</v>
      </c>
      <c r="S258" s="4">
        <f>SUM(Nurse[[#This Row],[CNA Hours]],Nurse[[#This Row],[NA TR Hours]],Nurse[[#This Row],[Med Aide/Tech Hours]])</f>
        <v>87.566304347826048</v>
      </c>
      <c r="T258" s="4">
        <v>77.994565217391269</v>
      </c>
      <c r="U258" s="4">
        <v>0</v>
      </c>
      <c r="V258" s="4">
        <v>9.5717391304347785</v>
      </c>
      <c r="W2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8" s="4">
        <v>0</v>
      </c>
      <c r="Y258" s="4">
        <v>0</v>
      </c>
      <c r="Z258" s="4">
        <v>0</v>
      </c>
      <c r="AA258" s="4">
        <v>0</v>
      </c>
      <c r="AB258" s="4">
        <v>0</v>
      </c>
      <c r="AC258" s="4">
        <v>0</v>
      </c>
      <c r="AD258" s="4">
        <v>0</v>
      </c>
      <c r="AE258" s="4">
        <v>0</v>
      </c>
      <c r="AF258" s="1">
        <v>366386</v>
      </c>
      <c r="AG258" s="1">
        <v>5</v>
      </c>
      <c r="AH258"/>
    </row>
    <row r="259" spans="1:34" x14ac:dyDescent="0.25">
      <c r="A259" t="s">
        <v>964</v>
      </c>
      <c r="B259" t="s">
        <v>182</v>
      </c>
      <c r="C259" t="s">
        <v>1270</v>
      </c>
      <c r="D259" t="s">
        <v>1032</v>
      </c>
      <c r="E259" s="4">
        <v>110.09782608695652</v>
      </c>
      <c r="F259" s="4">
        <f>Nurse[[#This Row],[Total Nurse Staff Hours]]/Nurse[[#This Row],[MDS Census]]</f>
        <v>3.006838779741337</v>
      </c>
      <c r="G259" s="4">
        <f>Nurse[[#This Row],[Total Direct Care Staff Hours]]/Nurse[[#This Row],[MDS Census]]</f>
        <v>2.8568486523842433</v>
      </c>
      <c r="H259" s="4">
        <f>Nurse[[#This Row],[Total RN Hours (w/ Admin, DON)]]/Nurse[[#This Row],[MDS Census]]</f>
        <v>0.4328216013426795</v>
      </c>
      <c r="I259" s="4">
        <f>Nurse[[#This Row],[RN Hours (excl. Admin, DON)]]/Nurse[[#This Row],[MDS Census]]</f>
        <v>0.3656876295784382</v>
      </c>
      <c r="J259" s="4">
        <f>SUM(Nurse[[#This Row],[RN Hours (excl. Admin, DON)]],Nurse[[#This Row],[RN Admin Hours]],Nurse[[#This Row],[RN DON Hours]],Nurse[[#This Row],[LPN Hours (excl. Admin)]],Nurse[[#This Row],[LPN Admin Hours]],Nurse[[#This Row],[CNA Hours]],Nurse[[#This Row],[NA TR Hours]],Nurse[[#This Row],[Med Aide/Tech Hours]])</f>
        <v>331.04641304347825</v>
      </c>
      <c r="K259" s="4">
        <f>SUM(Nurse[[#This Row],[RN Hours (excl. Admin, DON)]],Nurse[[#This Row],[LPN Hours (excl. Admin)]],Nurse[[#This Row],[CNA Hours]],Nurse[[#This Row],[NA TR Hours]],Nurse[[#This Row],[Med Aide/Tech Hours]])</f>
        <v>314.5328260869565</v>
      </c>
      <c r="L259" s="4">
        <f>SUM(Nurse[[#This Row],[RN Hours (excl. Admin, DON)]],Nurse[[#This Row],[RN Admin Hours]],Nurse[[#This Row],[RN DON Hours]])</f>
        <v>47.65271739130435</v>
      </c>
      <c r="M259" s="4">
        <v>40.261413043478264</v>
      </c>
      <c r="N259" s="4">
        <v>2.2608695652173911</v>
      </c>
      <c r="O259" s="4">
        <v>5.1304347826086953</v>
      </c>
      <c r="P259" s="4">
        <f>SUM(Nurse[[#This Row],[LPN Hours (excl. Admin)]],Nurse[[#This Row],[LPN Admin Hours]])</f>
        <v>70.576086956521735</v>
      </c>
      <c r="Q259" s="4">
        <v>61.453804347826086</v>
      </c>
      <c r="R259" s="4">
        <v>9.1222826086956523</v>
      </c>
      <c r="S259" s="4">
        <f>SUM(Nurse[[#This Row],[CNA Hours]],Nurse[[#This Row],[NA TR Hours]],Nurse[[#This Row],[Med Aide/Tech Hours]])</f>
        <v>212.81760869565218</v>
      </c>
      <c r="T259" s="4">
        <v>202.04858695652175</v>
      </c>
      <c r="U259" s="4">
        <v>10.769021739130435</v>
      </c>
      <c r="V259" s="4">
        <v>0</v>
      </c>
      <c r="W2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22.793695652173913</v>
      </c>
      <c r="X259" s="4">
        <v>0.13641304347826089</v>
      </c>
      <c r="Y259" s="4">
        <v>0</v>
      </c>
      <c r="Z259" s="4">
        <v>0</v>
      </c>
      <c r="AA259" s="4">
        <v>8.1277173913043477</v>
      </c>
      <c r="AB259" s="4">
        <v>0</v>
      </c>
      <c r="AC259" s="4">
        <v>12.643695652173914</v>
      </c>
      <c r="AD259" s="4">
        <v>1.8858695652173914</v>
      </c>
      <c r="AE259" s="4">
        <v>0</v>
      </c>
      <c r="AF259" s="1">
        <v>365432</v>
      </c>
      <c r="AG259" s="1">
        <v>5</v>
      </c>
      <c r="AH259"/>
    </row>
    <row r="260" spans="1:34" x14ac:dyDescent="0.25">
      <c r="A260" t="s">
        <v>964</v>
      </c>
      <c r="B260" t="s">
        <v>87</v>
      </c>
      <c r="C260" t="s">
        <v>1073</v>
      </c>
      <c r="D260" t="s">
        <v>991</v>
      </c>
      <c r="E260" s="4">
        <v>66.836956521739125</v>
      </c>
      <c r="F260" s="4">
        <f>Nurse[[#This Row],[Total Nurse Staff Hours]]/Nurse[[#This Row],[MDS Census]]</f>
        <v>3.5060969263294832</v>
      </c>
      <c r="G260" s="4">
        <f>Nurse[[#This Row],[Total Direct Care Staff Hours]]/Nurse[[#This Row],[MDS Census]]</f>
        <v>3.2137567084078698</v>
      </c>
      <c r="H260" s="4">
        <f>Nurse[[#This Row],[Total RN Hours (w/ Admin, DON)]]/Nurse[[#This Row],[MDS Census]]</f>
        <v>0.80513254187672789</v>
      </c>
      <c r="I260" s="4">
        <f>Nurse[[#This Row],[RN Hours (excl. Admin, DON)]]/Nurse[[#This Row],[MDS Census]]</f>
        <v>0.51279232395511465</v>
      </c>
      <c r="J260" s="4">
        <f>SUM(Nurse[[#This Row],[RN Hours (excl. Admin, DON)]],Nurse[[#This Row],[RN Admin Hours]],Nurse[[#This Row],[RN DON Hours]],Nurse[[#This Row],[LPN Hours (excl. Admin)]],Nurse[[#This Row],[LPN Admin Hours]],Nurse[[#This Row],[CNA Hours]],Nurse[[#This Row],[NA TR Hours]],Nurse[[#This Row],[Med Aide/Tech Hours]])</f>
        <v>234.33684782608685</v>
      </c>
      <c r="K260" s="4">
        <f>SUM(Nurse[[#This Row],[RN Hours (excl. Admin, DON)]],Nurse[[#This Row],[LPN Hours (excl. Admin)]],Nurse[[#This Row],[CNA Hours]],Nurse[[#This Row],[NA TR Hours]],Nurse[[#This Row],[Med Aide/Tech Hours]])</f>
        <v>214.79771739130425</v>
      </c>
      <c r="L260" s="4">
        <f>SUM(Nurse[[#This Row],[RN Hours (excl. Admin, DON)]],Nurse[[#This Row],[RN Admin Hours]],Nurse[[#This Row],[RN DON Hours]])</f>
        <v>53.812608695652166</v>
      </c>
      <c r="M260" s="4">
        <v>34.27347826086956</v>
      </c>
      <c r="N260" s="4">
        <v>14.147826086956519</v>
      </c>
      <c r="O260" s="4">
        <v>5.3913043478260869</v>
      </c>
      <c r="P260" s="4">
        <f>SUM(Nurse[[#This Row],[LPN Hours (excl. Admin)]],Nurse[[#This Row],[LPN Admin Hours]])</f>
        <v>61.639999999999979</v>
      </c>
      <c r="Q260" s="4">
        <v>61.639999999999979</v>
      </c>
      <c r="R260" s="4">
        <v>0</v>
      </c>
      <c r="S260" s="4">
        <f>SUM(Nurse[[#This Row],[CNA Hours]],Nurse[[#This Row],[NA TR Hours]],Nurse[[#This Row],[Med Aide/Tech Hours]])</f>
        <v>118.88423913043471</v>
      </c>
      <c r="T260" s="4">
        <v>118.88423913043471</v>
      </c>
      <c r="U260" s="4">
        <v>0</v>
      </c>
      <c r="V260" s="4">
        <v>0</v>
      </c>
      <c r="W2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19.392391304347825</v>
      </c>
      <c r="X260" s="4">
        <v>0</v>
      </c>
      <c r="Y260" s="4">
        <v>1.5652173913043479</v>
      </c>
      <c r="Z260" s="4">
        <v>0</v>
      </c>
      <c r="AA260" s="4">
        <v>7.2880434782608692</v>
      </c>
      <c r="AB260" s="4">
        <v>0</v>
      </c>
      <c r="AC260" s="4">
        <v>10.539130434782608</v>
      </c>
      <c r="AD260" s="4">
        <v>0</v>
      </c>
      <c r="AE260" s="4">
        <v>0</v>
      </c>
      <c r="AF260" s="1">
        <v>365277</v>
      </c>
      <c r="AG260" s="1">
        <v>5</v>
      </c>
      <c r="AH260"/>
    </row>
    <row r="261" spans="1:34" x14ac:dyDescent="0.25">
      <c r="A261" t="s">
        <v>964</v>
      </c>
      <c r="B261" t="s">
        <v>439</v>
      </c>
      <c r="C261" t="s">
        <v>1131</v>
      </c>
      <c r="D261" t="s">
        <v>982</v>
      </c>
      <c r="E261" s="4">
        <v>76.130434782608702</v>
      </c>
      <c r="F261" s="4">
        <f>Nurse[[#This Row],[Total Nurse Staff Hours]]/Nurse[[#This Row],[MDS Census]]</f>
        <v>3.7615248429468875</v>
      </c>
      <c r="G261" s="4">
        <f>Nurse[[#This Row],[Total Direct Care Staff Hours]]/Nurse[[#This Row],[MDS Census]]</f>
        <v>3.556934608794974</v>
      </c>
      <c r="H261" s="4">
        <f>Nurse[[#This Row],[Total RN Hours (w/ Admin, DON)]]/Nurse[[#This Row],[MDS Census]]</f>
        <v>0.58435750999428882</v>
      </c>
      <c r="I261" s="4">
        <f>Nurse[[#This Row],[RN Hours (excl. Admin, DON)]]/Nurse[[#This Row],[MDS Census]]</f>
        <v>0.37976727584237574</v>
      </c>
      <c r="J261" s="4">
        <f>SUM(Nurse[[#This Row],[RN Hours (excl. Admin, DON)]],Nurse[[#This Row],[RN Admin Hours]],Nurse[[#This Row],[RN DON Hours]],Nurse[[#This Row],[LPN Hours (excl. Admin)]],Nurse[[#This Row],[LPN Admin Hours]],Nurse[[#This Row],[CNA Hours]],Nurse[[#This Row],[NA TR Hours]],Nurse[[#This Row],[Med Aide/Tech Hours]])</f>
        <v>286.36652173913046</v>
      </c>
      <c r="K261" s="4">
        <f>SUM(Nurse[[#This Row],[RN Hours (excl. Admin, DON)]],Nurse[[#This Row],[LPN Hours (excl. Admin)]],Nurse[[#This Row],[CNA Hours]],Nurse[[#This Row],[NA TR Hours]],Nurse[[#This Row],[Med Aide/Tech Hours]])</f>
        <v>270.79097826086957</v>
      </c>
      <c r="L261" s="4">
        <f>SUM(Nurse[[#This Row],[RN Hours (excl. Admin, DON)]],Nurse[[#This Row],[RN Admin Hours]],Nurse[[#This Row],[RN DON Hours]])</f>
        <v>44.487391304347817</v>
      </c>
      <c r="M261" s="4">
        <v>28.911847826086955</v>
      </c>
      <c r="N261" s="4">
        <v>10.151630434782607</v>
      </c>
      <c r="O261" s="4">
        <v>5.4239130434782608</v>
      </c>
      <c r="P261" s="4">
        <f>SUM(Nurse[[#This Row],[LPN Hours (excl. Admin)]],Nurse[[#This Row],[LPN Admin Hours]])</f>
        <v>74.9110869565217</v>
      </c>
      <c r="Q261" s="4">
        <v>74.9110869565217</v>
      </c>
      <c r="R261" s="4">
        <v>0</v>
      </c>
      <c r="S261" s="4">
        <f>SUM(Nurse[[#This Row],[CNA Hours]],Nurse[[#This Row],[NA TR Hours]],Nurse[[#This Row],[Med Aide/Tech Hours]])</f>
        <v>166.96804347826091</v>
      </c>
      <c r="T261" s="4">
        <v>166.96804347826091</v>
      </c>
      <c r="U261" s="4">
        <v>0</v>
      </c>
      <c r="V261" s="4">
        <v>0</v>
      </c>
      <c r="W2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8.4909782608695643</v>
      </c>
      <c r="X261" s="4">
        <v>1.0071739130434783</v>
      </c>
      <c r="Y261" s="4">
        <v>0.34782608695652173</v>
      </c>
      <c r="Z261" s="4">
        <v>5.0760869565217392</v>
      </c>
      <c r="AA261" s="4">
        <v>2.0598913043478255</v>
      </c>
      <c r="AB261" s="4">
        <v>0</v>
      </c>
      <c r="AC261" s="4">
        <v>0</v>
      </c>
      <c r="AD261" s="4">
        <v>0</v>
      </c>
      <c r="AE261" s="4">
        <v>0</v>
      </c>
      <c r="AF261" s="1">
        <v>365819</v>
      </c>
      <c r="AG261" s="1">
        <v>5</v>
      </c>
      <c r="AH261"/>
    </row>
    <row r="262" spans="1:34" x14ac:dyDescent="0.25">
      <c r="A262" t="s">
        <v>964</v>
      </c>
      <c r="B262" t="s">
        <v>516</v>
      </c>
      <c r="C262" t="s">
        <v>1213</v>
      </c>
      <c r="D262" t="s">
        <v>1008</v>
      </c>
      <c r="E262" s="4">
        <v>72.206521739130437</v>
      </c>
      <c r="F262" s="4">
        <f>Nurse[[#This Row],[Total Nurse Staff Hours]]/Nurse[[#This Row],[MDS Census]]</f>
        <v>3.9183350895679667</v>
      </c>
      <c r="G262" s="4">
        <f>Nurse[[#This Row],[Total Direct Care Staff Hours]]/Nurse[[#This Row],[MDS Census]]</f>
        <v>3.521132018666266</v>
      </c>
      <c r="H262" s="4">
        <f>Nurse[[#This Row],[Total RN Hours (w/ Admin, DON)]]/Nurse[[#This Row],[MDS Census]]</f>
        <v>0.57551407496612972</v>
      </c>
      <c r="I262" s="4">
        <f>Nurse[[#This Row],[RN Hours (excl. Admin, DON)]]/Nurse[[#This Row],[MDS Census]]</f>
        <v>0.28371970495258164</v>
      </c>
      <c r="J262" s="4">
        <f>SUM(Nurse[[#This Row],[RN Hours (excl. Admin, DON)]],Nurse[[#This Row],[RN Admin Hours]],Nurse[[#This Row],[RN DON Hours]],Nurse[[#This Row],[LPN Hours (excl. Admin)]],Nurse[[#This Row],[LPN Admin Hours]],Nurse[[#This Row],[CNA Hours]],Nurse[[#This Row],[NA TR Hours]],Nurse[[#This Row],[Med Aide/Tech Hours]])</f>
        <v>282.929347826087</v>
      </c>
      <c r="K262" s="4">
        <f>SUM(Nurse[[#This Row],[RN Hours (excl. Admin, DON)]],Nurse[[#This Row],[LPN Hours (excl. Admin)]],Nurse[[#This Row],[CNA Hours]],Nurse[[#This Row],[NA TR Hours]],Nurse[[#This Row],[Med Aide/Tech Hours]])</f>
        <v>254.24869565217398</v>
      </c>
      <c r="L262" s="4">
        <f>SUM(Nurse[[#This Row],[RN Hours (excl. Admin, DON)]],Nurse[[#This Row],[RN Admin Hours]],Nurse[[#This Row],[RN DON Hours]])</f>
        <v>41.555869565217392</v>
      </c>
      <c r="M262" s="4">
        <v>20.486413043478262</v>
      </c>
      <c r="N262" s="4">
        <v>15.678152173913045</v>
      </c>
      <c r="O262" s="4">
        <v>5.3913043478260869</v>
      </c>
      <c r="P262" s="4">
        <f>SUM(Nurse[[#This Row],[LPN Hours (excl. Admin)]],Nurse[[#This Row],[LPN Admin Hours]])</f>
        <v>91.501086956521746</v>
      </c>
      <c r="Q262" s="4">
        <v>83.889891304347827</v>
      </c>
      <c r="R262" s="4">
        <v>7.6111956521739161</v>
      </c>
      <c r="S262" s="4">
        <f>SUM(Nurse[[#This Row],[CNA Hours]],Nurse[[#This Row],[NA TR Hours]],Nurse[[#This Row],[Med Aide/Tech Hours]])</f>
        <v>149.87239130434787</v>
      </c>
      <c r="T262" s="4">
        <v>146.13358695652178</v>
      </c>
      <c r="U262" s="4">
        <v>3.7388043478260866</v>
      </c>
      <c r="V262" s="4">
        <v>0</v>
      </c>
      <c r="W2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97.224021739130421</v>
      </c>
      <c r="X262" s="4">
        <v>7.6968478260869571</v>
      </c>
      <c r="Y262" s="4">
        <v>1.7391304347826086</v>
      </c>
      <c r="Z262" s="4">
        <v>0</v>
      </c>
      <c r="AA262" s="4">
        <v>37.663913043478253</v>
      </c>
      <c r="AB262" s="4">
        <v>0</v>
      </c>
      <c r="AC262" s="4">
        <v>50.124130434782607</v>
      </c>
      <c r="AD262" s="4">
        <v>0</v>
      </c>
      <c r="AE262" s="4">
        <v>0</v>
      </c>
      <c r="AF262" s="1">
        <v>365946</v>
      </c>
      <c r="AG262" s="1">
        <v>5</v>
      </c>
      <c r="AH262"/>
    </row>
    <row r="263" spans="1:34" x14ac:dyDescent="0.25">
      <c r="A263" t="s">
        <v>964</v>
      </c>
      <c r="B263" t="s">
        <v>78</v>
      </c>
      <c r="C263" t="s">
        <v>1096</v>
      </c>
      <c r="D263" t="s">
        <v>1034</v>
      </c>
      <c r="E263" s="4">
        <v>93.619565217391298</v>
      </c>
      <c r="F263" s="4">
        <f>Nurse[[#This Row],[Total Nurse Staff Hours]]/Nurse[[#This Row],[MDS Census]]</f>
        <v>2.600270521305005</v>
      </c>
      <c r="G263" s="4">
        <f>Nurse[[#This Row],[Total Direct Care Staff Hours]]/Nurse[[#This Row],[MDS Census]]</f>
        <v>2.5394728898177181</v>
      </c>
      <c r="H263" s="4">
        <f>Nurse[[#This Row],[Total RN Hours (w/ Admin, DON)]]/Nurse[[#This Row],[MDS Census]]</f>
        <v>0.1756008359456635</v>
      </c>
      <c r="I263" s="4">
        <f>Nurse[[#This Row],[RN Hours (excl. Admin, DON)]]/Nurse[[#This Row],[MDS Census]]</f>
        <v>0.16445489376523856</v>
      </c>
      <c r="J263" s="4">
        <f>SUM(Nurse[[#This Row],[RN Hours (excl. Admin, DON)]],Nurse[[#This Row],[RN Admin Hours]],Nurse[[#This Row],[RN DON Hours]],Nurse[[#This Row],[LPN Hours (excl. Admin)]],Nurse[[#This Row],[LPN Admin Hours]],Nurse[[#This Row],[CNA Hours]],Nurse[[#This Row],[NA TR Hours]],Nurse[[#This Row],[Med Aide/Tech Hours]])</f>
        <v>243.43619565217398</v>
      </c>
      <c r="K263" s="4">
        <f>SUM(Nurse[[#This Row],[RN Hours (excl. Admin, DON)]],Nurse[[#This Row],[LPN Hours (excl. Admin)]],Nurse[[#This Row],[CNA Hours]],Nurse[[#This Row],[NA TR Hours]],Nurse[[#This Row],[Med Aide/Tech Hours]])</f>
        <v>237.74434782608699</v>
      </c>
      <c r="L263" s="4">
        <f>SUM(Nurse[[#This Row],[RN Hours (excl. Admin, DON)]],Nurse[[#This Row],[RN Admin Hours]],Nurse[[#This Row],[RN DON Hours]])</f>
        <v>16.439673913043475</v>
      </c>
      <c r="M263" s="4">
        <v>15.396195652173908</v>
      </c>
      <c r="N263" s="4">
        <v>0.52173913043478259</v>
      </c>
      <c r="O263" s="4">
        <v>0.52173913043478259</v>
      </c>
      <c r="P263" s="4">
        <f>SUM(Nurse[[#This Row],[LPN Hours (excl. Admin)]],Nurse[[#This Row],[LPN Admin Hours]])</f>
        <v>81.436304347826081</v>
      </c>
      <c r="Q263" s="4">
        <v>76.787934782608687</v>
      </c>
      <c r="R263" s="4">
        <v>4.6483695652173909</v>
      </c>
      <c r="S263" s="4">
        <f>SUM(Nurse[[#This Row],[CNA Hours]],Nurse[[#This Row],[NA TR Hours]],Nurse[[#This Row],[Med Aide/Tech Hours]])</f>
        <v>145.56021739130441</v>
      </c>
      <c r="T263" s="4">
        <v>133.12184782608702</v>
      </c>
      <c r="U263" s="4">
        <v>12.438369565217391</v>
      </c>
      <c r="V263" s="4">
        <v>0</v>
      </c>
      <c r="W2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35.222826086956516</v>
      </c>
      <c r="X263" s="4">
        <v>1.3635869565217391</v>
      </c>
      <c r="Y263" s="4">
        <v>0</v>
      </c>
      <c r="Z263" s="4">
        <v>0</v>
      </c>
      <c r="AA263" s="4">
        <v>16.211304347826086</v>
      </c>
      <c r="AB263" s="4">
        <v>0</v>
      </c>
      <c r="AC263" s="4">
        <v>17.647934782608687</v>
      </c>
      <c r="AD263" s="4">
        <v>0</v>
      </c>
      <c r="AE263" s="4">
        <v>0</v>
      </c>
      <c r="AF263" s="1">
        <v>365259</v>
      </c>
      <c r="AG263" s="1">
        <v>5</v>
      </c>
      <c r="AH263"/>
    </row>
    <row r="264" spans="1:34" x14ac:dyDescent="0.25">
      <c r="A264" t="s">
        <v>964</v>
      </c>
      <c r="B264" t="s">
        <v>635</v>
      </c>
      <c r="C264" t="s">
        <v>1149</v>
      </c>
      <c r="D264" t="s">
        <v>1020</v>
      </c>
      <c r="E264" s="4">
        <v>48.793478260869563</v>
      </c>
      <c r="F264" s="4">
        <f>Nurse[[#This Row],[Total Nurse Staff Hours]]/Nurse[[#This Row],[MDS Census]]</f>
        <v>3.8174760525729563</v>
      </c>
      <c r="G264" s="4">
        <f>Nurse[[#This Row],[Total Direct Care Staff Hours]]/Nurse[[#This Row],[MDS Census]]</f>
        <v>3.2265315214969932</v>
      </c>
      <c r="H264" s="4">
        <f>Nurse[[#This Row],[Total RN Hours (w/ Admin, DON)]]/Nurse[[#This Row],[MDS Census]]</f>
        <v>0.56126085987970598</v>
      </c>
      <c r="I264" s="4">
        <f>Nurse[[#This Row],[RN Hours (excl. Admin, DON)]]/Nurse[[#This Row],[MDS Census]]</f>
        <v>0.39262642013811544</v>
      </c>
      <c r="J264" s="4">
        <f>SUM(Nurse[[#This Row],[RN Hours (excl. Admin, DON)]],Nurse[[#This Row],[RN Admin Hours]],Nurse[[#This Row],[RN DON Hours]],Nurse[[#This Row],[LPN Hours (excl. Admin)]],Nurse[[#This Row],[LPN Admin Hours]],Nurse[[#This Row],[CNA Hours]],Nurse[[#This Row],[NA TR Hours]],Nurse[[#This Row],[Med Aide/Tech Hours]])</f>
        <v>186.26793478260871</v>
      </c>
      <c r="K264" s="4">
        <f>SUM(Nurse[[#This Row],[RN Hours (excl. Admin, DON)]],Nurse[[#This Row],[LPN Hours (excl. Admin)]],Nurse[[#This Row],[CNA Hours]],Nurse[[#This Row],[NA TR Hours]],Nurse[[#This Row],[Med Aide/Tech Hours]])</f>
        <v>157.43369565217392</v>
      </c>
      <c r="L264" s="4">
        <f>SUM(Nurse[[#This Row],[RN Hours (excl. Admin, DON)]],Nurse[[#This Row],[RN Admin Hours]],Nurse[[#This Row],[RN DON Hours]])</f>
        <v>27.385869565217391</v>
      </c>
      <c r="M264" s="4">
        <v>19.157608695652176</v>
      </c>
      <c r="N264" s="4">
        <v>4.5923913043478262</v>
      </c>
      <c r="O264" s="4">
        <v>3.6358695652173911</v>
      </c>
      <c r="P264" s="4">
        <f>SUM(Nurse[[#This Row],[LPN Hours (excl. Admin)]],Nurse[[#This Row],[LPN Admin Hours]])</f>
        <v>43.462500000000006</v>
      </c>
      <c r="Q264" s="4">
        <v>22.856521739130436</v>
      </c>
      <c r="R264" s="4">
        <v>20.605978260869566</v>
      </c>
      <c r="S264" s="4">
        <f>SUM(Nurse[[#This Row],[CNA Hours]],Nurse[[#This Row],[NA TR Hours]],Nurse[[#This Row],[Med Aide/Tech Hours]])</f>
        <v>115.41956521739131</v>
      </c>
      <c r="T264" s="4">
        <v>115.41956521739131</v>
      </c>
      <c r="U264" s="4">
        <v>0</v>
      </c>
      <c r="V264" s="4">
        <v>0</v>
      </c>
      <c r="W2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4" s="4">
        <v>0</v>
      </c>
      <c r="Y264" s="4">
        <v>0</v>
      </c>
      <c r="Z264" s="4">
        <v>0</v>
      </c>
      <c r="AA264" s="4">
        <v>0</v>
      </c>
      <c r="AB264" s="4">
        <v>0</v>
      </c>
      <c r="AC264" s="4">
        <v>0</v>
      </c>
      <c r="AD264" s="4">
        <v>0</v>
      </c>
      <c r="AE264" s="4">
        <v>0</v>
      </c>
      <c r="AF264" s="1">
        <v>366125</v>
      </c>
      <c r="AG264" s="1">
        <v>5</v>
      </c>
      <c r="AH264"/>
    </row>
    <row r="265" spans="1:34" x14ac:dyDescent="0.25">
      <c r="A265" t="s">
        <v>964</v>
      </c>
      <c r="B265" t="s">
        <v>492</v>
      </c>
      <c r="C265" t="s">
        <v>1128</v>
      </c>
      <c r="D265" t="s">
        <v>1026</v>
      </c>
      <c r="E265" s="4">
        <v>92.228260869565219</v>
      </c>
      <c r="F265" s="4">
        <f>Nurse[[#This Row],[Total Nurse Staff Hours]]/Nurse[[#This Row],[MDS Census]]</f>
        <v>3.37970418385386</v>
      </c>
      <c r="G265" s="4">
        <f>Nurse[[#This Row],[Total Direct Care Staff Hours]]/Nurse[[#This Row],[MDS Census]]</f>
        <v>2.8787613435474375</v>
      </c>
      <c r="H265" s="4">
        <f>Nurse[[#This Row],[Total RN Hours (w/ Admin, DON)]]/Nurse[[#This Row],[MDS Census]]</f>
        <v>0.53299823217442543</v>
      </c>
      <c r="I265" s="4">
        <f>Nurse[[#This Row],[RN Hours (excl. Admin, DON)]]/Nurse[[#This Row],[MDS Census]]</f>
        <v>0.31950383028874485</v>
      </c>
      <c r="J265" s="4">
        <f>SUM(Nurse[[#This Row],[RN Hours (excl. Admin, DON)]],Nurse[[#This Row],[RN Admin Hours]],Nurse[[#This Row],[RN DON Hours]],Nurse[[#This Row],[LPN Hours (excl. Admin)]],Nurse[[#This Row],[LPN Admin Hours]],Nurse[[#This Row],[CNA Hours]],Nurse[[#This Row],[NA TR Hours]],Nurse[[#This Row],[Med Aide/Tech Hours]])</f>
        <v>311.70423913043481</v>
      </c>
      <c r="K265" s="4">
        <f>SUM(Nurse[[#This Row],[RN Hours (excl. Admin, DON)]],Nurse[[#This Row],[LPN Hours (excl. Admin)]],Nurse[[#This Row],[CNA Hours]],Nurse[[#This Row],[NA TR Hours]],Nurse[[#This Row],[Med Aide/Tech Hours]])</f>
        <v>265.50315217391312</v>
      </c>
      <c r="L265" s="4">
        <f>SUM(Nurse[[#This Row],[RN Hours (excl. Admin, DON)]],Nurse[[#This Row],[RN Admin Hours]],Nurse[[#This Row],[RN DON Hours]])</f>
        <v>49.157499999999999</v>
      </c>
      <c r="M265" s="4">
        <v>29.467282608695655</v>
      </c>
      <c r="N265" s="4">
        <v>12.891304347826088</v>
      </c>
      <c r="O265" s="4">
        <v>6.7989130434782608</v>
      </c>
      <c r="P265" s="4">
        <f>SUM(Nurse[[#This Row],[LPN Hours (excl. Admin)]],Nurse[[#This Row],[LPN Admin Hours]])</f>
        <v>124.20293478260874</v>
      </c>
      <c r="Q265" s="4">
        <v>97.692065217391345</v>
      </c>
      <c r="R265" s="4">
        <v>26.510869565217391</v>
      </c>
      <c r="S265" s="4">
        <f>SUM(Nurse[[#This Row],[CNA Hours]],Nurse[[#This Row],[NA TR Hours]],Nurse[[#This Row],[Med Aide/Tech Hours]])</f>
        <v>138.34380434782611</v>
      </c>
      <c r="T265" s="4">
        <v>138.34380434782611</v>
      </c>
      <c r="U265" s="4">
        <v>0</v>
      </c>
      <c r="V265" s="4">
        <v>0</v>
      </c>
      <c r="W2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5" s="4">
        <v>0</v>
      </c>
      <c r="Y265" s="4">
        <v>0</v>
      </c>
      <c r="Z265" s="4">
        <v>0</v>
      </c>
      <c r="AA265" s="4">
        <v>0</v>
      </c>
      <c r="AB265" s="4">
        <v>0</v>
      </c>
      <c r="AC265" s="4">
        <v>0</v>
      </c>
      <c r="AD265" s="4">
        <v>0</v>
      </c>
      <c r="AE265" s="4">
        <v>0</v>
      </c>
      <c r="AF265" s="1">
        <v>365898</v>
      </c>
      <c r="AG265" s="1">
        <v>5</v>
      </c>
      <c r="AH265"/>
    </row>
    <row r="266" spans="1:34" x14ac:dyDescent="0.25">
      <c r="A266" t="s">
        <v>964</v>
      </c>
      <c r="B266" t="s">
        <v>786</v>
      </c>
      <c r="C266" t="s">
        <v>1140</v>
      </c>
      <c r="D266" t="s">
        <v>1026</v>
      </c>
      <c r="E266" s="4">
        <v>76.956521739130437</v>
      </c>
      <c r="F266" s="4">
        <f>Nurse[[#This Row],[Total Nurse Staff Hours]]/Nurse[[#This Row],[MDS Census]]</f>
        <v>3.782920903954802</v>
      </c>
      <c r="G266" s="4">
        <f>Nurse[[#This Row],[Total Direct Care Staff Hours]]/Nurse[[#This Row],[MDS Census]]</f>
        <v>3.3630056497175143</v>
      </c>
      <c r="H266" s="4">
        <f>Nurse[[#This Row],[Total RN Hours (w/ Admin, DON)]]/Nurse[[#This Row],[MDS Census]]</f>
        <v>0.37805790960451974</v>
      </c>
      <c r="I266" s="4">
        <f>Nurse[[#This Row],[RN Hours (excl. Admin, DON)]]/Nurse[[#This Row],[MDS Census]]</f>
        <v>0.29218220338983053</v>
      </c>
      <c r="J266" s="4">
        <f>SUM(Nurse[[#This Row],[RN Hours (excl. Admin, DON)]],Nurse[[#This Row],[RN Admin Hours]],Nurse[[#This Row],[RN DON Hours]],Nurse[[#This Row],[LPN Hours (excl. Admin)]],Nurse[[#This Row],[LPN Admin Hours]],Nurse[[#This Row],[CNA Hours]],Nurse[[#This Row],[NA TR Hours]],Nurse[[#This Row],[Med Aide/Tech Hours]])</f>
        <v>291.1204347826087</v>
      </c>
      <c r="K266" s="4">
        <f>SUM(Nurse[[#This Row],[RN Hours (excl. Admin, DON)]],Nurse[[#This Row],[LPN Hours (excl. Admin)]],Nurse[[#This Row],[CNA Hours]],Nurse[[#This Row],[NA TR Hours]],Nurse[[#This Row],[Med Aide/Tech Hours]])</f>
        <v>258.80521739130438</v>
      </c>
      <c r="L266" s="4">
        <f>SUM(Nurse[[#This Row],[RN Hours (excl. Admin, DON)]],Nurse[[#This Row],[RN Admin Hours]],Nurse[[#This Row],[RN DON Hours]])</f>
        <v>29.094021739130433</v>
      </c>
      <c r="M266" s="4">
        <v>22.485326086956523</v>
      </c>
      <c r="N266" s="4">
        <v>4.9565217391304346</v>
      </c>
      <c r="O266" s="4">
        <v>1.6521739130434783</v>
      </c>
      <c r="P266" s="4">
        <f>SUM(Nurse[[#This Row],[LPN Hours (excl. Admin)]],Nurse[[#This Row],[LPN Admin Hours]])</f>
        <v>103.90597826086957</v>
      </c>
      <c r="Q266" s="4">
        <v>78.199456521739137</v>
      </c>
      <c r="R266" s="4">
        <v>25.706521739130434</v>
      </c>
      <c r="S266" s="4">
        <f>SUM(Nurse[[#This Row],[CNA Hours]],Nurse[[#This Row],[NA TR Hours]],Nurse[[#This Row],[Med Aide/Tech Hours]])</f>
        <v>158.1204347826087</v>
      </c>
      <c r="T266" s="4">
        <v>157.42478260869566</v>
      </c>
      <c r="U266" s="4">
        <v>0</v>
      </c>
      <c r="V266" s="4">
        <v>0.69565217391304346</v>
      </c>
      <c r="W2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1.0869565217391304</v>
      </c>
      <c r="X266" s="4">
        <v>0</v>
      </c>
      <c r="Y266" s="4">
        <v>0</v>
      </c>
      <c r="Z266" s="4">
        <v>0</v>
      </c>
      <c r="AA266" s="4">
        <v>0</v>
      </c>
      <c r="AB266" s="4">
        <v>0</v>
      </c>
      <c r="AC266" s="4">
        <v>1.0869565217391304</v>
      </c>
      <c r="AD266" s="4">
        <v>0</v>
      </c>
      <c r="AE266" s="4">
        <v>0</v>
      </c>
      <c r="AF266" s="1">
        <v>366328</v>
      </c>
      <c r="AG266" s="1">
        <v>5</v>
      </c>
      <c r="AH266"/>
    </row>
    <row r="267" spans="1:34" x14ac:dyDescent="0.25">
      <c r="A267" t="s">
        <v>964</v>
      </c>
      <c r="B267" t="s">
        <v>311</v>
      </c>
      <c r="C267" t="s">
        <v>1307</v>
      </c>
      <c r="D267" t="s">
        <v>981</v>
      </c>
      <c r="E267" s="4">
        <v>53.880434782608695</v>
      </c>
      <c r="F267" s="4">
        <f>Nurse[[#This Row],[Total Nurse Staff Hours]]/Nurse[[#This Row],[MDS Census]]</f>
        <v>3.1775428686705665</v>
      </c>
      <c r="G267" s="4">
        <f>Nurse[[#This Row],[Total Direct Care Staff Hours]]/Nurse[[#This Row],[MDS Census]]</f>
        <v>2.950187613475892</v>
      </c>
      <c r="H267" s="4">
        <f>Nurse[[#This Row],[Total RN Hours (w/ Admin, DON)]]/Nurse[[#This Row],[MDS Census]]</f>
        <v>0.67481137784950562</v>
      </c>
      <c r="I267" s="4">
        <f>Nurse[[#This Row],[RN Hours (excl. Admin, DON)]]/Nurse[[#This Row],[MDS Census]]</f>
        <v>0.59936251765180548</v>
      </c>
      <c r="J267" s="4">
        <f>SUM(Nurse[[#This Row],[RN Hours (excl. Admin, DON)]],Nurse[[#This Row],[RN Admin Hours]],Nurse[[#This Row],[RN DON Hours]],Nurse[[#This Row],[LPN Hours (excl. Admin)]],Nurse[[#This Row],[LPN Admin Hours]],Nurse[[#This Row],[CNA Hours]],Nurse[[#This Row],[NA TR Hours]],Nurse[[#This Row],[Med Aide/Tech Hours]])</f>
        <v>171.20739130434779</v>
      </c>
      <c r="K267" s="4">
        <f>SUM(Nurse[[#This Row],[RN Hours (excl. Admin, DON)]],Nurse[[#This Row],[LPN Hours (excl. Admin)]],Nurse[[#This Row],[CNA Hours]],Nurse[[#This Row],[NA TR Hours]],Nurse[[#This Row],[Med Aide/Tech Hours]])</f>
        <v>158.95739130434779</v>
      </c>
      <c r="L267" s="4">
        <f>SUM(Nurse[[#This Row],[RN Hours (excl. Admin, DON)]],Nurse[[#This Row],[RN Admin Hours]],Nurse[[#This Row],[RN DON Hours]])</f>
        <v>36.3591304347826</v>
      </c>
      <c r="M267" s="4">
        <v>32.293913043478256</v>
      </c>
      <c r="N267" s="4">
        <v>0.41304347826086957</v>
      </c>
      <c r="O267" s="4">
        <v>3.652173913043478</v>
      </c>
      <c r="P267" s="4">
        <f>SUM(Nurse[[#This Row],[LPN Hours (excl. Admin)]],Nurse[[#This Row],[LPN Admin Hours]])</f>
        <v>55.630543478260876</v>
      </c>
      <c r="Q267" s="4">
        <v>47.44576086956522</v>
      </c>
      <c r="R267" s="4">
        <v>8.1847826086956523</v>
      </c>
      <c r="S267" s="4">
        <f>SUM(Nurse[[#This Row],[CNA Hours]],Nurse[[#This Row],[NA TR Hours]],Nurse[[#This Row],[Med Aide/Tech Hours]])</f>
        <v>79.217717391304333</v>
      </c>
      <c r="T267" s="4">
        <v>52.652499999999989</v>
      </c>
      <c r="U267" s="4">
        <v>26.565217391304348</v>
      </c>
      <c r="V267" s="4">
        <v>0</v>
      </c>
      <c r="W2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7" s="4">
        <v>0</v>
      </c>
      <c r="Y267" s="4">
        <v>0</v>
      </c>
      <c r="Z267" s="4">
        <v>0</v>
      </c>
      <c r="AA267" s="4">
        <v>0</v>
      </c>
      <c r="AB267" s="4">
        <v>0</v>
      </c>
      <c r="AC267" s="4">
        <v>0</v>
      </c>
      <c r="AD267" s="4">
        <v>0</v>
      </c>
      <c r="AE267" s="4">
        <v>0</v>
      </c>
      <c r="AF267" s="1">
        <v>365629</v>
      </c>
      <c r="AG267" s="1">
        <v>5</v>
      </c>
      <c r="AH267"/>
    </row>
    <row r="268" spans="1:34" x14ac:dyDescent="0.25">
      <c r="A268" t="s">
        <v>964</v>
      </c>
      <c r="B268" t="s">
        <v>353</v>
      </c>
      <c r="C268" t="s">
        <v>1319</v>
      </c>
      <c r="D268" t="s">
        <v>1012</v>
      </c>
      <c r="E268" s="4">
        <v>52.793478260869563</v>
      </c>
      <c r="F268" s="4">
        <f>Nurse[[#This Row],[Total Nurse Staff Hours]]/Nurse[[#This Row],[MDS Census]]</f>
        <v>3.176345480749434</v>
      </c>
      <c r="G268" s="4">
        <f>Nurse[[#This Row],[Total Direct Care Staff Hours]]/Nurse[[#This Row],[MDS Census]]</f>
        <v>2.8515565163681287</v>
      </c>
      <c r="H268" s="4">
        <f>Nurse[[#This Row],[Total RN Hours (w/ Admin, DON)]]/Nurse[[#This Row],[MDS Census]]</f>
        <v>0.26472102120650604</v>
      </c>
      <c r="I268" s="4">
        <f>Nurse[[#This Row],[RN Hours (excl. Admin, DON)]]/Nurse[[#This Row],[MDS Census]]</f>
        <v>4.9927939057031094E-3</v>
      </c>
      <c r="J268" s="4">
        <f>SUM(Nurse[[#This Row],[RN Hours (excl. Admin, DON)]],Nurse[[#This Row],[RN Admin Hours]],Nurse[[#This Row],[RN DON Hours]],Nurse[[#This Row],[LPN Hours (excl. Admin)]],Nurse[[#This Row],[LPN Admin Hours]],Nurse[[#This Row],[CNA Hours]],Nurse[[#This Row],[NA TR Hours]],Nurse[[#This Row],[Med Aide/Tech Hours]])</f>
        <v>167.69032608695653</v>
      </c>
      <c r="K268" s="4">
        <f>SUM(Nurse[[#This Row],[RN Hours (excl. Admin, DON)]],Nurse[[#This Row],[LPN Hours (excl. Admin)]],Nurse[[#This Row],[CNA Hours]],Nurse[[#This Row],[NA TR Hours]],Nurse[[#This Row],[Med Aide/Tech Hours]])</f>
        <v>150.54358695652175</v>
      </c>
      <c r="L268" s="4">
        <f>SUM(Nurse[[#This Row],[RN Hours (excl. Admin, DON)]],Nurse[[#This Row],[RN Admin Hours]],Nurse[[#This Row],[RN DON Hours]])</f>
        <v>13.975543478260867</v>
      </c>
      <c r="M268" s="4">
        <v>0.26358695652173914</v>
      </c>
      <c r="N268" s="4">
        <v>11.538043478260869</v>
      </c>
      <c r="O268" s="4">
        <v>2.1739130434782608</v>
      </c>
      <c r="P268" s="4">
        <f>SUM(Nurse[[#This Row],[LPN Hours (excl. Admin)]],Nurse[[#This Row],[LPN Admin Hours]])</f>
        <v>64.016304347826093</v>
      </c>
      <c r="Q268" s="4">
        <v>60.581521739130437</v>
      </c>
      <c r="R268" s="4">
        <v>3.4347826086956523</v>
      </c>
      <c r="S268" s="4">
        <f>SUM(Nurse[[#This Row],[CNA Hours]],Nurse[[#This Row],[NA TR Hours]],Nurse[[#This Row],[Med Aide/Tech Hours]])</f>
        <v>89.698478260869564</v>
      </c>
      <c r="T268" s="4">
        <v>89.698478260869564</v>
      </c>
      <c r="U268" s="4">
        <v>0</v>
      </c>
      <c r="V268" s="4">
        <v>0</v>
      </c>
      <c r="W2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0.60880434782608694</v>
      </c>
      <c r="X268" s="4">
        <v>0</v>
      </c>
      <c r="Y268" s="4">
        <v>0</v>
      </c>
      <c r="Z268" s="4">
        <v>0</v>
      </c>
      <c r="AA268" s="4">
        <v>0</v>
      </c>
      <c r="AB268" s="4">
        <v>0</v>
      </c>
      <c r="AC268" s="4">
        <v>0.60880434782608694</v>
      </c>
      <c r="AD268" s="4">
        <v>0</v>
      </c>
      <c r="AE268" s="4">
        <v>0</v>
      </c>
      <c r="AF268" s="1">
        <v>365695</v>
      </c>
      <c r="AG268" s="1">
        <v>5</v>
      </c>
      <c r="AH268"/>
    </row>
    <row r="269" spans="1:34" x14ac:dyDescent="0.25">
      <c r="A269" t="s">
        <v>964</v>
      </c>
      <c r="B269" t="s">
        <v>373</v>
      </c>
      <c r="C269" t="s">
        <v>1213</v>
      </c>
      <c r="D269" t="s">
        <v>1008</v>
      </c>
      <c r="E269" s="4">
        <v>49.456521739130437</v>
      </c>
      <c r="F269" s="4">
        <f>Nurse[[#This Row],[Total Nurse Staff Hours]]/Nurse[[#This Row],[MDS Census]]</f>
        <v>6.0705098901098893</v>
      </c>
      <c r="G269" s="4">
        <f>Nurse[[#This Row],[Total Direct Care Staff Hours]]/Nurse[[#This Row],[MDS Census]]</f>
        <v>5.4425120879120872</v>
      </c>
      <c r="H269" s="4">
        <f>Nurse[[#This Row],[Total RN Hours (w/ Admin, DON)]]/Nurse[[#This Row],[MDS Census]]</f>
        <v>1.7943340659340659</v>
      </c>
      <c r="I269" s="4">
        <f>Nurse[[#This Row],[RN Hours (excl. Admin, DON)]]/Nurse[[#This Row],[MDS Census]]</f>
        <v>1.1663362637362638</v>
      </c>
      <c r="J269" s="4">
        <f>SUM(Nurse[[#This Row],[RN Hours (excl. Admin, DON)]],Nurse[[#This Row],[RN Admin Hours]],Nurse[[#This Row],[RN DON Hours]],Nurse[[#This Row],[LPN Hours (excl. Admin)]],Nurse[[#This Row],[LPN Admin Hours]],Nurse[[#This Row],[CNA Hours]],Nurse[[#This Row],[NA TR Hours]],Nurse[[#This Row],[Med Aide/Tech Hours]])</f>
        <v>300.22630434782604</v>
      </c>
      <c r="K269" s="4">
        <f>SUM(Nurse[[#This Row],[RN Hours (excl. Admin, DON)]],Nurse[[#This Row],[LPN Hours (excl. Admin)]],Nurse[[#This Row],[CNA Hours]],Nurse[[#This Row],[NA TR Hours]],Nurse[[#This Row],[Med Aide/Tech Hours]])</f>
        <v>269.16771739130434</v>
      </c>
      <c r="L269" s="4">
        <f>SUM(Nurse[[#This Row],[RN Hours (excl. Admin, DON)]],Nurse[[#This Row],[RN Admin Hours]],Nurse[[#This Row],[RN DON Hours]])</f>
        <v>88.741521739130434</v>
      </c>
      <c r="M269" s="4">
        <v>57.682934782608697</v>
      </c>
      <c r="N269" s="4">
        <v>23.841195652173912</v>
      </c>
      <c r="O269" s="4">
        <v>7.2173913043478262</v>
      </c>
      <c r="P269" s="4">
        <f>SUM(Nurse[[#This Row],[LPN Hours (excl. Admin)]],Nurse[[#This Row],[LPN Admin Hours]])</f>
        <v>106.76760869565216</v>
      </c>
      <c r="Q269" s="4">
        <v>106.76760869565216</v>
      </c>
      <c r="R269" s="4">
        <v>0</v>
      </c>
      <c r="S269" s="4">
        <f>SUM(Nurse[[#This Row],[CNA Hours]],Nurse[[#This Row],[NA TR Hours]],Nurse[[#This Row],[Med Aide/Tech Hours]])</f>
        <v>104.71717391304347</v>
      </c>
      <c r="T269" s="4">
        <v>104.71717391304347</v>
      </c>
      <c r="U269" s="4">
        <v>0</v>
      </c>
      <c r="V269" s="4">
        <v>0</v>
      </c>
      <c r="W2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9" s="4">
        <v>0</v>
      </c>
      <c r="Y269" s="4">
        <v>0</v>
      </c>
      <c r="Z269" s="4">
        <v>0</v>
      </c>
      <c r="AA269" s="4">
        <v>0</v>
      </c>
      <c r="AB269" s="4">
        <v>0</v>
      </c>
      <c r="AC269" s="4">
        <v>0</v>
      </c>
      <c r="AD269" s="4">
        <v>0</v>
      </c>
      <c r="AE269" s="4">
        <v>0</v>
      </c>
      <c r="AF269" s="1">
        <v>365723</v>
      </c>
      <c r="AG269" s="1">
        <v>5</v>
      </c>
      <c r="AH269"/>
    </row>
    <row r="270" spans="1:34" x14ac:dyDescent="0.25">
      <c r="A270" t="s">
        <v>964</v>
      </c>
      <c r="B270" t="s">
        <v>657</v>
      </c>
      <c r="C270" t="s">
        <v>1131</v>
      </c>
      <c r="D270" t="s">
        <v>982</v>
      </c>
      <c r="E270" s="4">
        <v>38.706521739130437</v>
      </c>
      <c r="F270" s="4">
        <f>Nurse[[#This Row],[Total Nurse Staff Hours]]/Nurse[[#This Row],[MDS Census]]</f>
        <v>4.9817635495647288</v>
      </c>
      <c r="G270" s="4">
        <f>Nurse[[#This Row],[Total Direct Care Staff Hours]]/Nurse[[#This Row],[MDS Census]]</f>
        <v>4.6346700365065985</v>
      </c>
      <c r="H270" s="4">
        <f>Nurse[[#This Row],[Total RN Hours (w/ Admin, DON)]]/Nurse[[#This Row],[MDS Census]]</f>
        <v>0.55930637461387245</v>
      </c>
      <c r="I270" s="4">
        <f>Nurse[[#This Row],[RN Hours (excl. Admin, DON)]]/Nurse[[#This Row],[MDS Census]]</f>
        <v>0.34588317888233638</v>
      </c>
      <c r="J270" s="4">
        <f>SUM(Nurse[[#This Row],[RN Hours (excl. Admin, DON)]],Nurse[[#This Row],[RN Admin Hours]],Nurse[[#This Row],[RN DON Hours]],Nurse[[#This Row],[LPN Hours (excl. Admin)]],Nurse[[#This Row],[LPN Admin Hours]],Nurse[[#This Row],[CNA Hours]],Nurse[[#This Row],[NA TR Hours]],Nurse[[#This Row],[Med Aide/Tech Hours]])</f>
        <v>192.82673913043479</v>
      </c>
      <c r="K270" s="4">
        <f>SUM(Nurse[[#This Row],[RN Hours (excl. Admin, DON)]],Nurse[[#This Row],[LPN Hours (excl. Admin)]],Nurse[[#This Row],[CNA Hours]],Nurse[[#This Row],[NA TR Hours]],Nurse[[#This Row],[Med Aide/Tech Hours]])</f>
        <v>179.3919565217391</v>
      </c>
      <c r="L270" s="4">
        <f>SUM(Nurse[[#This Row],[RN Hours (excl. Admin, DON)]],Nurse[[#This Row],[RN Admin Hours]],Nurse[[#This Row],[RN DON Hours]])</f>
        <v>21.648804347826086</v>
      </c>
      <c r="M270" s="4">
        <v>13.387934782608696</v>
      </c>
      <c r="N270" s="4">
        <v>3.652173913043478</v>
      </c>
      <c r="O270" s="4">
        <v>4.6086956521739131</v>
      </c>
      <c r="P270" s="4">
        <f>SUM(Nurse[[#This Row],[LPN Hours (excl. Admin)]],Nurse[[#This Row],[LPN Admin Hours]])</f>
        <v>60.917499999999997</v>
      </c>
      <c r="Q270" s="4">
        <v>55.743586956521739</v>
      </c>
      <c r="R270" s="4">
        <v>5.1739130434782608</v>
      </c>
      <c r="S270" s="4">
        <f>SUM(Nurse[[#This Row],[CNA Hours]],Nurse[[#This Row],[NA TR Hours]],Nurse[[#This Row],[Med Aide/Tech Hours]])</f>
        <v>110.2604347826087</v>
      </c>
      <c r="T270" s="4">
        <v>109.79576086956521</v>
      </c>
      <c r="U270" s="4">
        <v>0.46467391304347827</v>
      </c>
      <c r="V270" s="4">
        <v>0</v>
      </c>
      <c r="W2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29.843043478260871</v>
      </c>
      <c r="X270" s="4">
        <v>7.3335869565217395</v>
      </c>
      <c r="Y270" s="4">
        <v>0</v>
      </c>
      <c r="Z270" s="4">
        <v>0</v>
      </c>
      <c r="AA270" s="4">
        <v>11.450108695652174</v>
      </c>
      <c r="AB270" s="4">
        <v>0</v>
      </c>
      <c r="AC270" s="4">
        <v>11.059347826086956</v>
      </c>
      <c r="AD270" s="4">
        <v>0</v>
      </c>
      <c r="AE270" s="4">
        <v>0</v>
      </c>
      <c r="AF270" s="1">
        <v>366157</v>
      </c>
      <c r="AG270" s="1">
        <v>5</v>
      </c>
      <c r="AH270"/>
    </row>
    <row r="271" spans="1:34" x14ac:dyDescent="0.25">
      <c r="A271" t="s">
        <v>964</v>
      </c>
      <c r="B271" t="s">
        <v>279</v>
      </c>
      <c r="C271" t="s">
        <v>1130</v>
      </c>
      <c r="D271" t="s">
        <v>1004</v>
      </c>
      <c r="E271" s="4">
        <v>57.75</v>
      </c>
      <c r="F271" s="4">
        <f>Nurse[[#This Row],[Total Nurse Staff Hours]]/Nurse[[#This Row],[MDS Census]]</f>
        <v>3.1804780726519857</v>
      </c>
      <c r="G271" s="4">
        <f>Nurse[[#This Row],[Total Direct Care Staff Hours]]/Nurse[[#This Row],[MDS Census]]</f>
        <v>2.9515113871635608</v>
      </c>
      <c r="H271" s="4">
        <f>Nurse[[#This Row],[Total RN Hours (w/ Admin, DON)]]/Nurse[[#This Row],[MDS Census]]</f>
        <v>0.27025785808394504</v>
      </c>
      <c r="I271" s="4">
        <f>Nurse[[#This Row],[RN Hours (excl. Admin, DON)]]/Nurse[[#This Row],[MDS Census]]</f>
        <v>0.15469226425748164</v>
      </c>
      <c r="J271" s="4">
        <f>SUM(Nurse[[#This Row],[RN Hours (excl. Admin, DON)]],Nurse[[#This Row],[RN Admin Hours]],Nurse[[#This Row],[RN DON Hours]],Nurse[[#This Row],[LPN Hours (excl. Admin)]],Nurse[[#This Row],[LPN Admin Hours]],Nurse[[#This Row],[CNA Hours]],Nurse[[#This Row],[NA TR Hours]],Nurse[[#This Row],[Med Aide/Tech Hours]])</f>
        <v>183.67260869565217</v>
      </c>
      <c r="K271" s="4">
        <f>SUM(Nurse[[#This Row],[RN Hours (excl. Admin, DON)]],Nurse[[#This Row],[LPN Hours (excl. Admin)]],Nurse[[#This Row],[CNA Hours]],Nurse[[#This Row],[NA TR Hours]],Nurse[[#This Row],[Med Aide/Tech Hours]])</f>
        <v>170.44978260869564</v>
      </c>
      <c r="L271" s="4">
        <f>SUM(Nurse[[#This Row],[RN Hours (excl. Admin, DON)]],Nurse[[#This Row],[RN Admin Hours]],Nurse[[#This Row],[RN DON Hours]])</f>
        <v>15.607391304347827</v>
      </c>
      <c r="M271" s="4">
        <v>8.9334782608695651</v>
      </c>
      <c r="N271" s="4">
        <v>2.9347826086956523</v>
      </c>
      <c r="O271" s="4">
        <v>3.7391304347826089</v>
      </c>
      <c r="P271" s="4">
        <f>SUM(Nurse[[#This Row],[LPN Hours (excl. Admin)]],Nurse[[#This Row],[LPN Admin Hours]])</f>
        <v>55.010869565217391</v>
      </c>
      <c r="Q271" s="4">
        <v>48.461956521739133</v>
      </c>
      <c r="R271" s="4">
        <v>6.5489130434782608</v>
      </c>
      <c r="S271" s="4">
        <f>SUM(Nurse[[#This Row],[CNA Hours]],Nurse[[#This Row],[NA TR Hours]],Nurse[[#This Row],[Med Aide/Tech Hours]])</f>
        <v>113.05434782608695</v>
      </c>
      <c r="T271" s="4">
        <v>91.211956521739125</v>
      </c>
      <c r="U271" s="4">
        <v>21.842391304347824</v>
      </c>
      <c r="V271" s="4">
        <v>0</v>
      </c>
      <c r="W2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12.830217391304348</v>
      </c>
      <c r="X271" s="4">
        <v>3.6427173913043478</v>
      </c>
      <c r="Y271" s="4">
        <v>0</v>
      </c>
      <c r="Z271" s="4">
        <v>0</v>
      </c>
      <c r="AA271" s="4">
        <v>9.1875</v>
      </c>
      <c r="AB271" s="4">
        <v>0</v>
      </c>
      <c r="AC271" s="4">
        <v>0</v>
      </c>
      <c r="AD271" s="4">
        <v>0</v>
      </c>
      <c r="AE271" s="4">
        <v>0</v>
      </c>
      <c r="AF271" s="1">
        <v>365586</v>
      </c>
      <c r="AG271" s="1">
        <v>5</v>
      </c>
      <c r="AH271"/>
    </row>
    <row r="272" spans="1:34" x14ac:dyDescent="0.25">
      <c r="A272" t="s">
        <v>964</v>
      </c>
      <c r="B272" t="s">
        <v>742</v>
      </c>
      <c r="C272" t="s">
        <v>1395</v>
      </c>
      <c r="D272" t="s">
        <v>1045</v>
      </c>
      <c r="E272" s="4">
        <v>48.380434782608695</v>
      </c>
      <c r="F272" s="4">
        <f>Nurse[[#This Row],[Total Nurse Staff Hours]]/Nurse[[#This Row],[MDS Census]]</f>
        <v>3.0630195461694001</v>
      </c>
      <c r="G272" s="4">
        <f>Nurse[[#This Row],[Total Direct Care Staff Hours]]/Nurse[[#This Row],[MDS Census]]</f>
        <v>2.9515839137272519</v>
      </c>
      <c r="H272" s="4">
        <f>Nurse[[#This Row],[Total RN Hours (w/ Admin, DON)]]/Nurse[[#This Row],[MDS Census]]</f>
        <v>0.2512356773758706</v>
      </c>
      <c r="I272" s="4">
        <f>Nurse[[#This Row],[RN Hours (excl. Admin, DON)]]/Nurse[[#This Row],[MDS Census]]</f>
        <v>0.13980004493372275</v>
      </c>
      <c r="J272" s="4">
        <f>SUM(Nurse[[#This Row],[RN Hours (excl. Admin, DON)]],Nurse[[#This Row],[RN Admin Hours]],Nurse[[#This Row],[RN DON Hours]],Nurse[[#This Row],[LPN Hours (excl. Admin)]],Nurse[[#This Row],[LPN Admin Hours]],Nurse[[#This Row],[CNA Hours]],Nurse[[#This Row],[NA TR Hours]],Nurse[[#This Row],[Med Aide/Tech Hours]])</f>
        <v>148.19021739130434</v>
      </c>
      <c r="K272" s="4">
        <f>SUM(Nurse[[#This Row],[RN Hours (excl. Admin, DON)]],Nurse[[#This Row],[LPN Hours (excl. Admin)]],Nurse[[#This Row],[CNA Hours]],Nurse[[#This Row],[NA TR Hours]],Nurse[[#This Row],[Med Aide/Tech Hours]])</f>
        <v>142.79891304347825</v>
      </c>
      <c r="L272" s="4">
        <f>SUM(Nurse[[#This Row],[RN Hours (excl. Admin, DON)]],Nurse[[#This Row],[RN Admin Hours]],Nurse[[#This Row],[RN DON Hours]])</f>
        <v>12.154891304347826</v>
      </c>
      <c r="M272" s="4">
        <v>6.7635869565217392</v>
      </c>
      <c r="N272" s="4">
        <v>0</v>
      </c>
      <c r="O272" s="4">
        <v>5.3913043478260869</v>
      </c>
      <c r="P272" s="4">
        <f>SUM(Nurse[[#This Row],[LPN Hours (excl. Admin)]],Nurse[[#This Row],[LPN Admin Hours]])</f>
        <v>46.828804347826086</v>
      </c>
      <c r="Q272" s="4">
        <v>46.828804347826086</v>
      </c>
      <c r="R272" s="4">
        <v>0</v>
      </c>
      <c r="S272" s="4">
        <f>SUM(Nurse[[#This Row],[CNA Hours]],Nurse[[#This Row],[NA TR Hours]],Nurse[[#This Row],[Med Aide/Tech Hours]])</f>
        <v>89.206521739130437</v>
      </c>
      <c r="T272" s="4">
        <v>86.605978260869563</v>
      </c>
      <c r="U272" s="4">
        <v>2.6005434782608696</v>
      </c>
      <c r="V272" s="4">
        <v>0</v>
      </c>
      <c r="W2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0.2608695652173913</v>
      </c>
      <c r="X272" s="4">
        <v>0.2608695652173913</v>
      </c>
      <c r="Y272" s="4">
        <v>0</v>
      </c>
      <c r="Z272" s="4">
        <v>0</v>
      </c>
      <c r="AA272" s="4">
        <v>0</v>
      </c>
      <c r="AB272" s="4">
        <v>0</v>
      </c>
      <c r="AC272" s="4">
        <v>0</v>
      </c>
      <c r="AD272" s="4">
        <v>0</v>
      </c>
      <c r="AE272" s="4">
        <v>0</v>
      </c>
      <c r="AF272" s="1">
        <v>366270</v>
      </c>
      <c r="AG272" s="1">
        <v>5</v>
      </c>
      <c r="AH272"/>
    </row>
    <row r="273" spans="1:34" x14ac:dyDescent="0.25">
      <c r="A273" t="s">
        <v>964</v>
      </c>
      <c r="B273" t="s">
        <v>266</v>
      </c>
      <c r="C273" t="s">
        <v>1294</v>
      </c>
      <c r="D273" t="s">
        <v>1060</v>
      </c>
      <c r="E273" s="4">
        <v>14.239130434782609</v>
      </c>
      <c r="F273" s="4">
        <f>Nurse[[#This Row],[Total Nurse Staff Hours]]/Nurse[[#This Row],[MDS Census]]</f>
        <v>7.6372137404580149</v>
      </c>
      <c r="G273" s="4">
        <f>Nurse[[#This Row],[Total Direct Care Staff Hours]]/Nurse[[#This Row],[MDS Census]]</f>
        <v>7.0469465648854959</v>
      </c>
      <c r="H273" s="4">
        <f>Nurse[[#This Row],[Total RN Hours (w/ Admin, DON)]]/Nurse[[#This Row],[MDS Census]]</f>
        <v>2.7053435114503821</v>
      </c>
      <c r="I273" s="4">
        <f>Nurse[[#This Row],[RN Hours (excl. Admin, DON)]]/Nurse[[#This Row],[MDS Census]]</f>
        <v>2.1150763358778626</v>
      </c>
      <c r="J273" s="4">
        <f>SUM(Nurse[[#This Row],[RN Hours (excl. Admin, DON)]],Nurse[[#This Row],[RN Admin Hours]],Nurse[[#This Row],[RN DON Hours]],Nurse[[#This Row],[LPN Hours (excl. Admin)]],Nurse[[#This Row],[LPN Admin Hours]],Nurse[[#This Row],[CNA Hours]],Nurse[[#This Row],[NA TR Hours]],Nurse[[#This Row],[Med Aide/Tech Hours]])</f>
        <v>108.74728260869566</v>
      </c>
      <c r="K273" s="4">
        <f>SUM(Nurse[[#This Row],[RN Hours (excl. Admin, DON)]],Nurse[[#This Row],[LPN Hours (excl. Admin)]],Nurse[[#This Row],[CNA Hours]],Nurse[[#This Row],[NA TR Hours]],Nurse[[#This Row],[Med Aide/Tech Hours]])</f>
        <v>100.34239130434783</v>
      </c>
      <c r="L273" s="4">
        <f>SUM(Nurse[[#This Row],[RN Hours (excl. Admin, DON)]],Nurse[[#This Row],[RN Admin Hours]],Nurse[[#This Row],[RN DON Hours]])</f>
        <v>38.521739130434788</v>
      </c>
      <c r="M273" s="4">
        <v>30.116847826086957</v>
      </c>
      <c r="N273" s="4">
        <v>3.4483695652173911</v>
      </c>
      <c r="O273" s="4">
        <v>4.9565217391304346</v>
      </c>
      <c r="P273" s="4">
        <f>SUM(Nurse[[#This Row],[LPN Hours (excl. Admin)]],Nurse[[#This Row],[LPN Admin Hours]])</f>
        <v>18.695652173913043</v>
      </c>
      <c r="Q273" s="4">
        <v>18.695652173913043</v>
      </c>
      <c r="R273" s="4">
        <v>0</v>
      </c>
      <c r="S273" s="4">
        <f>SUM(Nurse[[#This Row],[CNA Hours]],Nurse[[#This Row],[NA TR Hours]],Nurse[[#This Row],[Med Aide/Tech Hours]])</f>
        <v>51.529891304347828</v>
      </c>
      <c r="T273" s="4">
        <v>51.529891304347828</v>
      </c>
      <c r="U273" s="4">
        <v>0</v>
      </c>
      <c r="V273" s="4">
        <v>0</v>
      </c>
      <c r="W2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3" s="4">
        <v>0</v>
      </c>
      <c r="Y273" s="4">
        <v>0</v>
      </c>
      <c r="Z273" s="4">
        <v>0</v>
      </c>
      <c r="AA273" s="4">
        <v>0</v>
      </c>
      <c r="AB273" s="4">
        <v>0</v>
      </c>
      <c r="AC273" s="4">
        <v>0</v>
      </c>
      <c r="AD273" s="4">
        <v>0</v>
      </c>
      <c r="AE273" s="4">
        <v>0</v>
      </c>
      <c r="AF273" s="1">
        <v>365569</v>
      </c>
      <c r="AG273" s="1">
        <v>5</v>
      </c>
      <c r="AH273"/>
    </row>
    <row r="274" spans="1:34" x14ac:dyDescent="0.25">
      <c r="A274" t="s">
        <v>964</v>
      </c>
      <c r="B274" t="s">
        <v>377</v>
      </c>
      <c r="C274" t="s">
        <v>1328</v>
      </c>
      <c r="D274" t="s">
        <v>1032</v>
      </c>
      <c r="E274" s="4">
        <v>32.739130434782609</v>
      </c>
      <c r="F274" s="4">
        <f>Nurse[[#This Row],[Total Nurse Staff Hours]]/Nurse[[#This Row],[MDS Census]]</f>
        <v>3.7972377158034525</v>
      </c>
      <c r="G274" s="4">
        <f>Nurse[[#This Row],[Total Direct Care Staff Hours]]/Nurse[[#This Row],[MDS Census]]</f>
        <v>3.5657768924302786</v>
      </c>
      <c r="H274" s="4">
        <f>Nurse[[#This Row],[Total RN Hours (w/ Admin, DON)]]/Nurse[[#This Row],[MDS Census]]</f>
        <v>0.26107901726427618</v>
      </c>
      <c r="I274" s="4">
        <f>Nurse[[#This Row],[RN Hours (excl. Admin, DON)]]/Nurse[[#This Row],[MDS Census]]</f>
        <v>6.3140770252324049E-2</v>
      </c>
      <c r="J274" s="4">
        <f>SUM(Nurse[[#This Row],[RN Hours (excl. Admin, DON)]],Nurse[[#This Row],[RN Admin Hours]],Nurse[[#This Row],[RN DON Hours]],Nurse[[#This Row],[LPN Hours (excl. Admin)]],Nurse[[#This Row],[LPN Admin Hours]],Nurse[[#This Row],[CNA Hours]],Nurse[[#This Row],[NA TR Hours]],Nurse[[#This Row],[Med Aide/Tech Hours]])</f>
        <v>124.31826086956521</v>
      </c>
      <c r="K274" s="4">
        <f>SUM(Nurse[[#This Row],[RN Hours (excl. Admin, DON)]],Nurse[[#This Row],[LPN Hours (excl. Admin)]],Nurse[[#This Row],[CNA Hours]],Nurse[[#This Row],[NA TR Hours]],Nurse[[#This Row],[Med Aide/Tech Hours]])</f>
        <v>116.74043478260869</v>
      </c>
      <c r="L274" s="4">
        <f>SUM(Nurse[[#This Row],[RN Hours (excl. Admin, DON)]],Nurse[[#This Row],[RN Admin Hours]],Nurse[[#This Row],[RN DON Hours]])</f>
        <v>8.5474999999999994</v>
      </c>
      <c r="M274" s="4">
        <v>2.0671739130434785</v>
      </c>
      <c r="N274" s="4">
        <v>1.349891304347826</v>
      </c>
      <c r="O274" s="4">
        <v>5.1304347826086953</v>
      </c>
      <c r="P274" s="4">
        <f>SUM(Nurse[[#This Row],[LPN Hours (excl. Admin)]],Nurse[[#This Row],[LPN Admin Hours]])</f>
        <v>44.225326086956514</v>
      </c>
      <c r="Q274" s="4">
        <v>43.127826086956517</v>
      </c>
      <c r="R274" s="4">
        <v>1.0975000000000001</v>
      </c>
      <c r="S274" s="4">
        <f>SUM(Nurse[[#This Row],[CNA Hours]],Nurse[[#This Row],[NA TR Hours]],Nurse[[#This Row],[Med Aide/Tech Hours]])</f>
        <v>71.545434782608694</v>
      </c>
      <c r="T274" s="4">
        <v>71.545434782608694</v>
      </c>
      <c r="U274" s="4">
        <v>0</v>
      </c>
      <c r="V274" s="4">
        <v>0</v>
      </c>
      <c r="W2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51.672934782608692</v>
      </c>
      <c r="X274" s="4">
        <v>0.1806521739130435</v>
      </c>
      <c r="Y274" s="4">
        <v>0</v>
      </c>
      <c r="Z274" s="4">
        <v>0</v>
      </c>
      <c r="AA274" s="4">
        <v>24.30010869565217</v>
      </c>
      <c r="AB274" s="4">
        <v>0</v>
      </c>
      <c r="AC274" s="4">
        <v>27.192173913043476</v>
      </c>
      <c r="AD274" s="4">
        <v>0</v>
      </c>
      <c r="AE274" s="4">
        <v>0</v>
      </c>
      <c r="AF274" s="1">
        <v>365731</v>
      </c>
      <c r="AG274" s="1">
        <v>5</v>
      </c>
      <c r="AH274"/>
    </row>
    <row r="275" spans="1:34" x14ac:dyDescent="0.25">
      <c r="A275" t="s">
        <v>964</v>
      </c>
      <c r="B275" t="s">
        <v>46</v>
      </c>
      <c r="C275" t="s">
        <v>1129</v>
      </c>
      <c r="D275" t="s">
        <v>1032</v>
      </c>
      <c r="E275" s="4">
        <v>85.304347826086953</v>
      </c>
      <c r="F275" s="4">
        <f>Nurse[[#This Row],[Total Nurse Staff Hours]]/Nurse[[#This Row],[MDS Census]]</f>
        <v>2.9918679918450568</v>
      </c>
      <c r="G275" s="4">
        <f>Nurse[[#This Row],[Total Direct Care Staff Hours]]/Nurse[[#This Row],[MDS Census]]</f>
        <v>2.8565558103975541</v>
      </c>
      <c r="H275" s="4">
        <f>Nurse[[#This Row],[Total RN Hours (w/ Admin, DON)]]/Nurse[[#This Row],[MDS Census]]</f>
        <v>0.34091997961264014</v>
      </c>
      <c r="I275" s="4">
        <f>Nurse[[#This Row],[RN Hours (excl. Admin, DON)]]/Nurse[[#This Row],[MDS Census]]</f>
        <v>0.20560779816513763</v>
      </c>
      <c r="J275" s="4">
        <f>SUM(Nurse[[#This Row],[RN Hours (excl. Admin, DON)]],Nurse[[#This Row],[RN Admin Hours]],Nurse[[#This Row],[RN DON Hours]],Nurse[[#This Row],[LPN Hours (excl. Admin)]],Nurse[[#This Row],[LPN Admin Hours]],Nurse[[#This Row],[CNA Hours]],Nurse[[#This Row],[NA TR Hours]],Nurse[[#This Row],[Med Aide/Tech Hours]])</f>
        <v>255.21934782608702</v>
      </c>
      <c r="K275" s="4">
        <f>SUM(Nurse[[#This Row],[RN Hours (excl. Admin, DON)]],Nurse[[#This Row],[LPN Hours (excl. Admin)]],Nurse[[#This Row],[CNA Hours]],Nurse[[#This Row],[NA TR Hours]],Nurse[[#This Row],[Med Aide/Tech Hours]])</f>
        <v>243.67663043478265</v>
      </c>
      <c r="L275" s="4">
        <f>SUM(Nurse[[#This Row],[RN Hours (excl. Admin, DON)]],Nurse[[#This Row],[RN Admin Hours]],Nurse[[#This Row],[RN DON Hours]])</f>
        <v>29.08195652173913</v>
      </c>
      <c r="M275" s="4">
        <v>17.539239130434783</v>
      </c>
      <c r="N275" s="4">
        <v>5.3466304347826092</v>
      </c>
      <c r="O275" s="4">
        <v>6.1960869565217385</v>
      </c>
      <c r="P275" s="4">
        <f>SUM(Nurse[[#This Row],[LPN Hours (excl. Admin)]],Nurse[[#This Row],[LPN Admin Hours]])</f>
        <v>71.015760869565227</v>
      </c>
      <c r="Q275" s="4">
        <v>71.015760869565227</v>
      </c>
      <c r="R275" s="4">
        <v>0</v>
      </c>
      <c r="S275" s="4">
        <f>SUM(Nurse[[#This Row],[CNA Hours]],Nurse[[#This Row],[NA TR Hours]],Nurse[[#This Row],[Med Aide/Tech Hours]])</f>
        <v>155.12163043478265</v>
      </c>
      <c r="T275" s="4">
        <v>155.12163043478265</v>
      </c>
      <c r="U275" s="4">
        <v>0</v>
      </c>
      <c r="V275" s="4">
        <v>0</v>
      </c>
      <c r="W2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117.74010869565213</v>
      </c>
      <c r="X275" s="4">
        <v>11.908913043478258</v>
      </c>
      <c r="Y275" s="4">
        <v>0</v>
      </c>
      <c r="Z275" s="4">
        <v>0</v>
      </c>
      <c r="AA275" s="4">
        <v>55.049673913043463</v>
      </c>
      <c r="AB275" s="4">
        <v>0</v>
      </c>
      <c r="AC275" s="4">
        <v>50.781521739130412</v>
      </c>
      <c r="AD275" s="4">
        <v>0</v>
      </c>
      <c r="AE275" s="4">
        <v>0</v>
      </c>
      <c r="AF275" s="1">
        <v>365129</v>
      </c>
      <c r="AG275" s="1">
        <v>5</v>
      </c>
      <c r="AH275"/>
    </row>
    <row r="276" spans="1:34" x14ac:dyDescent="0.25">
      <c r="A276" t="s">
        <v>964</v>
      </c>
      <c r="B276" t="s">
        <v>410</v>
      </c>
      <c r="C276" t="s">
        <v>1213</v>
      </c>
      <c r="D276" t="s">
        <v>1056</v>
      </c>
      <c r="E276" s="4">
        <v>142.14130434782609</v>
      </c>
      <c r="F276" s="4">
        <f>Nurse[[#This Row],[Total Nurse Staff Hours]]/Nurse[[#This Row],[MDS Census]]</f>
        <v>3.1313665213734034</v>
      </c>
      <c r="G276" s="4">
        <f>Nurse[[#This Row],[Total Direct Care Staff Hours]]/Nurse[[#This Row],[MDS Census]]</f>
        <v>2.7315385791848281</v>
      </c>
      <c r="H276" s="4">
        <f>Nurse[[#This Row],[Total RN Hours (w/ Admin, DON)]]/Nurse[[#This Row],[MDS Census]]</f>
        <v>0.89638143305039397</v>
      </c>
      <c r="I276" s="4">
        <f>Nurse[[#This Row],[RN Hours (excl. Admin, DON)]]/Nurse[[#This Row],[MDS Census]]</f>
        <v>0.56131222757513188</v>
      </c>
      <c r="J276" s="4">
        <f>SUM(Nurse[[#This Row],[RN Hours (excl. Admin, DON)]],Nurse[[#This Row],[RN Admin Hours]],Nurse[[#This Row],[RN DON Hours]],Nurse[[#This Row],[LPN Hours (excl. Admin)]],Nurse[[#This Row],[LPN Admin Hours]],Nurse[[#This Row],[CNA Hours]],Nurse[[#This Row],[NA TR Hours]],Nurse[[#This Row],[Med Aide/Tech Hours]])</f>
        <v>445.09652173913042</v>
      </c>
      <c r="K276" s="4">
        <f>SUM(Nurse[[#This Row],[RN Hours (excl. Admin, DON)]],Nurse[[#This Row],[LPN Hours (excl. Admin)]],Nurse[[#This Row],[CNA Hours]],Nurse[[#This Row],[NA TR Hours]],Nurse[[#This Row],[Med Aide/Tech Hours]])</f>
        <v>388.26445652173913</v>
      </c>
      <c r="L276" s="4">
        <f>SUM(Nurse[[#This Row],[RN Hours (excl. Admin, DON)]],Nurse[[#This Row],[RN Admin Hours]],Nurse[[#This Row],[RN DON Hours]])</f>
        <v>127.41282608695654</v>
      </c>
      <c r="M276" s="4">
        <v>79.78565217391305</v>
      </c>
      <c r="N276" s="4">
        <v>41.210543478260888</v>
      </c>
      <c r="O276" s="4">
        <v>6.4166304347826095</v>
      </c>
      <c r="P276" s="4">
        <f>SUM(Nurse[[#This Row],[LPN Hours (excl. Admin)]],Nurse[[#This Row],[LPN Admin Hours]])</f>
        <v>78.017282608695638</v>
      </c>
      <c r="Q276" s="4">
        <v>68.812391304347813</v>
      </c>
      <c r="R276" s="4">
        <v>9.2048913043478287</v>
      </c>
      <c r="S276" s="4">
        <f>SUM(Nurse[[#This Row],[CNA Hours]],Nurse[[#This Row],[NA TR Hours]],Nurse[[#This Row],[Med Aide/Tech Hours]])</f>
        <v>239.66641304347823</v>
      </c>
      <c r="T276" s="4">
        <v>236.2440217391304</v>
      </c>
      <c r="U276" s="4">
        <v>3.4223913043478276</v>
      </c>
      <c r="V276" s="4">
        <v>0</v>
      </c>
      <c r="W2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6" s="4">
        <v>0</v>
      </c>
      <c r="Y276" s="4">
        <v>0</v>
      </c>
      <c r="Z276" s="4">
        <v>0</v>
      </c>
      <c r="AA276" s="4">
        <v>0</v>
      </c>
      <c r="AB276" s="4">
        <v>0</v>
      </c>
      <c r="AC276" s="4">
        <v>0</v>
      </c>
      <c r="AD276" s="4">
        <v>0</v>
      </c>
      <c r="AE276" s="4">
        <v>0</v>
      </c>
      <c r="AF276" s="1">
        <v>365772</v>
      </c>
      <c r="AG276" s="1">
        <v>5</v>
      </c>
      <c r="AH276"/>
    </row>
    <row r="277" spans="1:34" x14ac:dyDescent="0.25">
      <c r="A277" t="s">
        <v>964</v>
      </c>
      <c r="B277" t="s">
        <v>268</v>
      </c>
      <c r="C277" t="s">
        <v>1116</v>
      </c>
      <c r="D277" t="s">
        <v>980</v>
      </c>
      <c r="E277" s="4">
        <v>82.673913043478265</v>
      </c>
      <c r="F277" s="4">
        <f>Nurse[[#This Row],[Total Nurse Staff Hours]]/Nurse[[#This Row],[MDS Census]]</f>
        <v>2.8571851170128846</v>
      </c>
      <c r="G277" s="4">
        <f>Nurse[[#This Row],[Total Direct Care Staff Hours]]/Nurse[[#This Row],[MDS Census]]</f>
        <v>2.7003352616355509</v>
      </c>
      <c r="H277" s="4">
        <f>Nurse[[#This Row],[Total RN Hours (w/ Admin, DON)]]/Nurse[[#This Row],[MDS Census]]</f>
        <v>0.29736392321851168</v>
      </c>
      <c r="I277" s="4">
        <f>Nurse[[#This Row],[RN Hours (excl. Admin, DON)]]/Nurse[[#This Row],[MDS Census]]</f>
        <v>0.14051406784117801</v>
      </c>
      <c r="J277" s="4">
        <f>SUM(Nurse[[#This Row],[RN Hours (excl. Admin, DON)]],Nurse[[#This Row],[RN Admin Hours]],Nurse[[#This Row],[RN DON Hours]],Nurse[[#This Row],[LPN Hours (excl. Admin)]],Nurse[[#This Row],[LPN Admin Hours]],Nurse[[#This Row],[CNA Hours]],Nurse[[#This Row],[NA TR Hours]],Nurse[[#This Row],[Med Aide/Tech Hours]])</f>
        <v>236.2146739130435</v>
      </c>
      <c r="K277" s="4">
        <f>SUM(Nurse[[#This Row],[RN Hours (excl. Admin, DON)]],Nurse[[#This Row],[LPN Hours (excl. Admin)]],Nurse[[#This Row],[CNA Hours]],Nurse[[#This Row],[NA TR Hours]],Nurse[[#This Row],[Med Aide/Tech Hours]])</f>
        <v>223.24728260869566</v>
      </c>
      <c r="L277" s="4">
        <f>SUM(Nurse[[#This Row],[RN Hours (excl. Admin, DON)]],Nurse[[#This Row],[RN Admin Hours]],Nurse[[#This Row],[RN DON Hours]])</f>
        <v>24.584239130434781</v>
      </c>
      <c r="M277" s="4">
        <v>11.616847826086957</v>
      </c>
      <c r="N277" s="4">
        <v>8.7065217391304355</v>
      </c>
      <c r="O277" s="4">
        <v>4.2608695652173916</v>
      </c>
      <c r="P277" s="4">
        <f>SUM(Nurse[[#This Row],[LPN Hours (excl. Admin)]],Nurse[[#This Row],[LPN Admin Hours]])</f>
        <v>71.141304347826093</v>
      </c>
      <c r="Q277" s="4">
        <v>71.141304347826093</v>
      </c>
      <c r="R277" s="4">
        <v>0</v>
      </c>
      <c r="S277" s="4">
        <f>SUM(Nurse[[#This Row],[CNA Hours]],Nurse[[#This Row],[NA TR Hours]],Nurse[[#This Row],[Med Aide/Tech Hours]])</f>
        <v>140.48913043478262</v>
      </c>
      <c r="T277" s="4">
        <v>136.24184782608697</v>
      </c>
      <c r="U277" s="4">
        <v>4.2472826086956523</v>
      </c>
      <c r="V277" s="4">
        <v>0</v>
      </c>
      <c r="W2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5.25</v>
      </c>
      <c r="X277" s="4">
        <v>1.7201086956521738</v>
      </c>
      <c r="Y277" s="4">
        <v>0</v>
      </c>
      <c r="Z277" s="4">
        <v>0</v>
      </c>
      <c r="AA277" s="4">
        <v>2.6711956521739131</v>
      </c>
      <c r="AB277" s="4">
        <v>0</v>
      </c>
      <c r="AC277" s="4">
        <v>0.85869565217391308</v>
      </c>
      <c r="AD277" s="4">
        <v>0</v>
      </c>
      <c r="AE277" s="4">
        <v>0</v>
      </c>
      <c r="AF277" s="1">
        <v>365572</v>
      </c>
      <c r="AG277" s="1">
        <v>5</v>
      </c>
      <c r="AH277"/>
    </row>
    <row r="278" spans="1:34" x14ac:dyDescent="0.25">
      <c r="A278" t="s">
        <v>964</v>
      </c>
      <c r="B278" t="s">
        <v>66</v>
      </c>
      <c r="C278" t="s">
        <v>1160</v>
      </c>
      <c r="D278" t="s">
        <v>1042</v>
      </c>
      <c r="E278" s="4">
        <v>42.413043478260867</v>
      </c>
      <c r="F278" s="4">
        <f>Nurse[[#This Row],[Total Nurse Staff Hours]]/Nurse[[#This Row],[MDS Census]]</f>
        <v>3.2683264992311636</v>
      </c>
      <c r="G278" s="4">
        <f>Nurse[[#This Row],[Total Direct Care Staff Hours]]/Nurse[[#This Row],[MDS Census]]</f>
        <v>2.9844848795489494</v>
      </c>
      <c r="H278" s="4">
        <f>Nurse[[#This Row],[Total RN Hours (w/ Admin, DON)]]/Nurse[[#This Row],[MDS Census]]</f>
        <v>0.47540492055356237</v>
      </c>
      <c r="I278" s="4">
        <f>Nurse[[#This Row],[RN Hours (excl. Admin, DON)]]/Nurse[[#This Row],[MDS Census]]</f>
        <v>0.23173500768836505</v>
      </c>
      <c r="J278" s="4">
        <f>SUM(Nurse[[#This Row],[RN Hours (excl. Admin, DON)]],Nurse[[#This Row],[RN Admin Hours]],Nurse[[#This Row],[RN DON Hours]],Nurse[[#This Row],[LPN Hours (excl. Admin)]],Nurse[[#This Row],[LPN Admin Hours]],Nurse[[#This Row],[CNA Hours]],Nurse[[#This Row],[NA TR Hours]],Nurse[[#This Row],[Med Aide/Tech Hours]])</f>
        <v>138.61967391304347</v>
      </c>
      <c r="K278" s="4">
        <f>SUM(Nurse[[#This Row],[RN Hours (excl. Admin, DON)]],Nurse[[#This Row],[LPN Hours (excl. Admin)]],Nurse[[#This Row],[CNA Hours]],Nurse[[#This Row],[NA TR Hours]],Nurse[[#This Row],[Med Aide/Tech Hours]])</f>
        <v>126.58108695652174</v>
      </c>
      <c r="L278" s="4">
        <f>SUM(Nurse[[#This Row],[RN Hours (excl. Admin, DON)]],Nurse[[#This Row],[RN Admin Hours]],Nurse[[#This Row],[RN DON Hours]])</f>
        <v>20.163369565217394</v>
      </c>
      <c r="M278" s="4">
        <v>9.8285869565217432</v>
      </c>
      <c r="N278" s="4">
        <v>4.4869565217391303</v>
      </c>
      <c r="O278" s="4">
        <v>5.8478260869565215</v>
      </c>
      <c r="P278" s="4">
        <f>SUM(Nurse[[#This Row],[LPN Hours (excl. Admin)]],Nurse[[#This Row],[LPN Admin Hours]])</f>
        <v>41.783586956521738</v>
      </c>
      <c r="Q278" s="4">
        <v>40.079782608695652</v>
      </c>
      <c r="R278" s="4">
        <v>1.7038043478260869</v>
      </c>
      <c r="S278" s="4">
        <f>SUM(Nurse[[#This Row],[CNA Hours]],Nurse[[#This Row],[NA TR Hours]],Nurse[[#This Row],[Med Aide/Tech Hours]])</f>
        <v>76.672717391304346</v>
      </c>
      <c r="T278" s="4">
        <v>76.112826086956517</v>
      </c>
      <c r="U278" s="4">
        <v>0.55989130434782619</v>
      </c>
      <c r="V278" s="4">
        <v>0</v>
      </c>
      <c r="W2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32.456630434782603</v>
      </c>
      <c r="X278" s="4">
        <v>1.5629347826086957</v>
      </c>
      <c r="Y278" s="4">
        <v>0</v>
      </c>
      <c r="Z278" s="4">
        <v>0</v>
      </c>
      <c r="AA278" s="4">
        <v>17.818152173913038</v>
      </c>
      <c r="AB278" s="4">
        <v>0</v>
      </c>
      <c r="AC278" s="4">
        <v>13.075543478260867</v>
      </c>
      <c r="AD278" s="4">
        <v>0</v>
      </c>
      <c r="AE278" s="4">
        <v>0</v>
      </c>
      <c r="AF278" s="1">
        <v>365221</v>
      </c>
      <c r="AG278" s="1">
        <v>5</v>
      </c>
      <c r="AH278"/>
    </row>
    <row r="279" spans="1:34" x14ac:dyDescent="0.25">
      <c r="A279" t="s">
        <v>964</v>
      </c>
      <c r="B279" t="s">
        <v>278</v>
      </c>
      <c r="C279" t="s">
        <v>1298</v>
      </c>
      <c r="D279" t="s">
        <v>1048</v>
      </c>
      <c r="E279" s="4">
        <v>83.771739130434781</v>
      </c>
      <c r="F279" s="4">
        <f>Nurse[[#This Row],[Total Nurse Staff Hours]]/Nurse[[#This Row],[MDS Census]]</f>
        <v>3.1236110029842998</v>
      </c>
      <c r="G279" s="4">
        <f>Nurse[[#This Row],[Total Direct Care Staff Hours]]/Nurse[[#This Row],[MDS Census]]</f>
        <v>2.9285610483975613</v>
      </c>
      <c r="H279" s="4">
        <f>Nurse[[#This Row],[Total RN Hours (w/ Admin, DON)]]/Nurse[[#This Row],[MDS Census]]</f>
        <v>0.41186583625275719</v>
      </c>
      <c r="I279" s="4">
        <f>Nurse[[#This Row],[RN Hours (excl. Admin, DON)]]/Nurse[[#This Row],[MDS Census]]</f>
        <v>0.3454327234981186</v>
      </c>
      <c r="J279" s="4">
        <f>SUM(Nurse[[#This Row],[RN Hours (excl. Admin, DON)]],Nurse[[#This Row],[RN Admin Hours]],Nurse[[#This Row],[RN DON Hours]],Nurse[[#This Row],[LPN Hours (excl. Admin)]],Nurse[[#This Row],[LPN Admin Hours]],Nurse[[#This Row],[CNA Hours]],Nurse[[#This Row],[NA TR Hours]],Nurse[[#This Row],[Med Aide/Tech Hours]])</f>
        <v>261.67032608695649</v>
      </c>
      <c r="K279" s="4">
        <f>SUM(Nurse[[#This Row],[RN Hours (excl. Admin, DON)]],Nurse[[#This Row],[LPN Hours (excl. Admin)]],Nurse[[#This Row],[CNA Hours]],Nurse[[#This Row],[NA TR Hours]],Nurse[[#This Row],[Med Aide/Tech Hours]])</f>
        <v>245.33065217391308</v>
      </c>
      <c r="L279" s="4">
        <f>SUM(Nurse[[#This Row],[RN Hours (excl. Admin, DON)]],Nurse[[#This Row],[RN Admin Hours]],Nurse[[#This Row],[RN DON Hours]])</f>
        <v>34.502717391304344</v>
      </c>
      <c r="M279" s="4">
        <v>28.9375</v>
      </c>
      <c r="N279" s="4">
        <v>0</v>
      </c>
      <c r="O279" s="4">
        <v>5.5652173913043477</v>
      </c>
      <c r="P279" s="4">
        <f>SUM(Nurse[[#This Row],[LPN Hours (excl. Admin)]],Nurse[[#This Row],[LPN Admin Hours]])</f>
        <v>83.41771739130435</v>
      </c>
      <c r="Q279" s="4">
        <v>72.643260869565225</v>
      </c>
      <c r="R279" s="4">
        <v>10.774456521739131</v>
      </c>
      <c r="S279" s="4">
        <f>SUM(Nurse[[#This Row],[CNA Hours]],Nurse[[#This Row],[NA TR Hours]],Nurse[[#This Row],[Med Aide/Tech Hours]])</f>
        <v>143.74989130434784</v>
      </c>
      <c r="T279" s="4">
        <v>130.5783695652174</v>
      </c>
      <c r="U279" s="4">
        <v>13.171521739130432</v>
      </c>
      <c r="V279" s="4">
        <v>0</v>
      </c>
      <c r="W2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19.702173913043477</v>
      </c>
      <c r="X279" s="4">
        <v>0</v>
      </c>
      <c r="Y279" s="4">
        <v>0</v>
      </c>
      <c r="Z279" s="4">
        <v>0</v>
      </c>
      <c r="AA279" s="4">
        <v>9.8677173913043479</v>
      </c>
      <c r="AB279" s="4">
        <v>0</v>
      </c>
      <c r="AC279" s="4">
        <v>9.8344565217391295</v>
      </c>
      <c r="AD279" s="4">
        <v>0</v>
      </c>
      <c r="AE279" s="4">
        <v>0</v>
      </c>
      <c r="AF279" s="1">
        <v>365585</v>
      </c>
      <c r="AG279" s="1">
        <v>5</v>
      </c>
      <c r="AH279"/>
    </row>
    <row r="280" spans="1:34" x14ac:dyDescent="0.25">
      <c r="A280" t="s">
        <v>964</v>
      </c>
      <c r="B280" t="s">
        <v>507</v>
      </c>
      <c r="C280" t="s">
        <v>1298</v>
      </c>
      <c r="D280" t="s">
        <v>1048</v>
      </c>
      <c r="E280" s="4">
        <v>62.076086956521742</v>
      </c>
      <c r="F280" s="4">
        <f>Nurse[[#This Row],[Total Nurse Staff Hours]]/Nurse[[#This Row],[MDS Census]]</f>
        <v>3.0976659078970408</v>
      </c>
      <c r="G280" s="4">
        <f>Nurse[[#This Row],[Total Direct Care Staff Hours]]/Nurse[[#This Row],[MDS Census]]</f>
        <v>2.8604044825774819</v>
      </c>
      <c r="H280" s="4">
        <f>Nurse[[#This Row],[Total RN Hours (w/ Admin, DON)]]/Nurse[[#This Row],[MDS Census]]</f>
        <v>0.34739975485904395</v>
      </c>
      <c r="I280" s="4">
        <f>Nurse[[#This Row],[RN Hours (excl. Admin, DON)]]/Nurse[[#This Row],[MDS Census]]</f>
        <v>0.11136403431973384</v>
      </c>
      <c r="J280" s="4">
        <f>SUM(Nurse[[#This Row],[RN Hours (excl. Admin, DON)]],Nurse[[#This Row],[RN Admin Hours]],Nurse[[#This Row],[RN DON Hours]],Nurse[[#This Row],[LPN Hours (excl. Admin)]],Nurse[[#This Row],[LPN Admin Hours]],Nurse[[#This Row],[CNA Hours]],Nurse[[#This Row],[NA TR Hours]],Nurse[[#This Row],[Med Aide/Tech Hours]])</f>
        <v>192.29097826086957</v>
      </c>
      <c r="K280" s="4">
        <f>SUM(Nurse[[#This Row],[RN Hours (excl. Admin, DON)]],Nurse[[#This Row],[LPN Hours (excl. Admin)]],Nurse[[#This Row],[CNA Hours]],Nurse[[#This Row],[NA TR Hours]],Nurse[[#This Row],[Med Aide/Tech Hours]])</f>
        <v>177.56271739130435</v>
      </c>
      <c r="L280" s="4">
        <f>SUM(Nurse[[#This Row],[RN Hours (excl. Admin, DON)]],Nurse[[#This Row],[RN Admin Hours]],Nurse[[#This Row],[RN DON Hours]])</f>
        <v>21.565217391304348</v>
      </c>
      <c r="M280" s="4">
        <v>6.9130434782608692</v>
      </c>
      <c r="N280" s="4">
        <v>9.5217391304347831</v>
      </c>
      <c r="O280" s="4">
        <v>5.1304347826086953</v>
      </c>
      <c r="P280" s="4">
        <f>SUM(Nurse[[#This Row],[LPN Hours (excl. Admin)]],Nurse[[#This Row],[LPN Admin Hours]])</f>
        <v>50.686847826086954</v>
      </c>
      <c r="Q280" s="4">
        <v>50.610760869565212</v>
      </c>
      <c r="R280" s="4">
        <v>7.6086956521739135E-2</v>
      </c>
      <c r="S280" s="4">
        <f>SUM(Nurse[[#This Row],[CNA Hours]],Nurse[[#This Row],[NA TR Hours]],Nurse[[#This Row],[Med Aide/Tech Hours]])</f>
        <v>120.03891304347826</v>
      </c>
      <c r="T280" s="4">
        <v>79.745543478260856</v>
      </c>
      <c r="U280" s="4">
        <v>40.293369565217397</v>
      </c>
      <c r="V280" s="4">
        <v>0</v>
      </c>
      <c r="W2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25.426630434782609</v>
      </c>
      <c r="X280" s="4">
        <v>0</v>
      </c>
      <c r="Y280" s="4">
        <v>0</v>
      </c>
      <c r="Z280" s="4">
        <v>0</v>
      </c>
      <c r="AA280" s="4">
        <v>4.1929347826086953</v>
      </c>
      <c r="AB280" s="4">
        <v>0</v>
      </c>
      <c r="AC280" s="4">
        <v>21.233695652173914</v>
      </c>
      <c r="AD280" s="4">
        <v>0</v>
      </c>
      <c r="AE280" s="4">
        <v>0</v>
      </c>
      <c r="AF280" s="1">
        <v>365932</v>
      </c>
      <c r="AG280" s="1">
        <v>5</v>
      </c>
      <c r="AH280"/>
    </row>
    <row r="281" spans="1:34" x14ac:dyDescent="0.25">
      <c r="A281" t="s">
        <v>964</v>
      </c>
      <c r="B281" t="s">
        <v>512</v>
      </c>
      <c r="C281" t="s">
        <v>1269</v>
      </c>
      <c r="D281" t="s">
        <v>992</v>
      </c>
      <c r="E281" s="4">
        <v>39.923913043478258</v>
      </c>
      <c r="F281" s="4">
        <f>Nurse[[#This Row],[Total Nurse Staff Hours]]/Nurse[[#This Row],[MDS Census]]</f>
        <v>3.0266730193302482</v>
      </c>
      <c r="G281" s="4">
        <f>Nurse[[#This Row],[Total Direct Care Staff Hours]]/Nurse[[#This Row],[MDS Census]]</f>
        <v>2.7785107541519194</v>
      </c>
      <c r="H281" s="4">
        <f>Nurse[[#This Row],[Total RN Hours (w/ Admin, DON)]]/Nurse[[#This Row],[MDS Census]]</f>
        <v>0.38701334059352033</v>
      </c>
      <c r="I281" s="4">
        <f>Nurse[[#This Row],[RN Hours (excl. Admin, DON)]]/Nurse[[#This Row],[MDS Census]]</f>
        <v>0.24108358290225976</v>
      </c>
      <c r="J281" s="4">
        <f>SUM(Nurse[[#This Row],[RN Hours (excl. Admin, DON)]],Nurse[[#This Row],[RN Admin Hours]],Nurse[[#This Row],[RN DON Hours]],Nurse[[#This Row],[LPN Hours (excl. Admin)]],Nurse[[#This Row],[LPN Admin Hours]],Nurse[[#This Row],[CNA Hours]],Nurse[[#This Row],[NA TR Hours]],Nurse[[#This Row],[Med Aide/Tech Hours]])</f>
        <v>120.83663043478262</v>
      </c>
      <c r="K281" s="4">
        <f>SUM(Nurse[[#This Row],[RN Hours (excl. Admin, DON)]],Nurse[[#This Row],[LPN Hours (excl. Admin)]],Nurse[[#This Row],[CNA Hours]],Nurse[[#This Row],[NA TR Hours]],Nurse[[#This Row],[Med Aide/Tech Hours]])</f>
        <v>110.92902173913043</v>
      </c>
      <c r="L281" s="4">
        <f>SUM(Nurse[[#This Row],[RN Hours (excl. Admin, DON)]],Nurse[[#This Row],[RN Admin Hours]],Nurse[[#This Row],[RN DON Hours]])</f>
        <v>15.45108695652174</v>
      </c>
      <c r="M281" s="4">
        <v>9.625</v>
      </c>
      <c r="N281" s="4">
        <v>0.17391304347826086</v>
      </c>
      <c r="O281" s="4">
        <v>5.6521739130434785</v>
      </c>
      <c r="P281" s="4">
        <f>SUM(Nurse[[#This Row],[LPN Hours (excl. Admin)]],Nurse[[#This Row],[LPN Admin Hours]])</f>
        <v>38.0695652173913</v>
      </c>
      <c r="Q281" s="4">
        <v>33.988043478260863</v>
      </c>
      <c r="R281" s="4">
        <v>4.0815217391304346</v>
      </c>
      <c r="S281" s="4">
        <f>SUM(Nurse[[#This Row],[CNA Hours]],Nurse[[#This Row],[NA TR Hours]],Nurse[[#This Row],[Med Aide/Tech Hours]])</f>
        <v>67.315978260869571</v>
      </c>
      <c r="T281" s="4">
        <v>42.082391304347837</v>
      </c>
      <c r="U281" s="4">
        <v>25.233586956521741</v>
      </c>
      <c r="V281" s="4">
        <v>0</v>
      </c>
      <c r="W2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18.021304347826089</v>
      </c>
      <c r="X281" s="4">
        <v>0.25543478260869568</v>
      </c>
      <c r="Y281" s="4">
        <v>0</v>
      </c>
      <c r="Z281" s="4">
        <v>0</v>
      </c>
      <c r="AA281" s="4">
        <v>3.2635869565217392</v>
      </c>
      <c r="AB281" s="4">
        <v>0</v>
      </c>
      <c r="AC281" s="4">
        <v>14.502282608695653</v>
      </c>
      <c r="AD281" s="4">
        <v>0</v>
      </c>
      <c r="AE281" s="4">
        <v>0</v>
      </c>
      <c r="AF281" s="1">
        <v>365939</v>
      </c>
      <c r="AG281" s="1">
        <v>5</v>
      </c>
      <c r="AH281"/>
    </row>
    <row r="282" spans="1:34" x14ac:dyDescent="0.25">
      <c r="A282" t="s">
        <v>964</v>
      </c>
      <c r="B282" t="s">
        <v>219</v>
      </c>
      <c r="C282" t="s">
        <v>1279</v>
      </c>
      <c r="D282" t="s">
        <v>1027</v>
      </c>
      <c r="E282" s="4">
        <v>54.836956521739133</v>
      </c>
      <c r="F282" s="4">
        <f>Nurse[[#This Row],[Total Nurse Staff Hours]]/Nurse[[#This Row],[MDS Census]]</f>
        <v>3.3128622398414276</v>
      </c>
      <c r="G282" s="4">
        <f>Nurse[[#This Row],[Total Direct Care Staff Hours]]/Nurse[[#This Row],[MDS Census]]</f>
        <v>3.0720059464816649</v>
      </c>
      <c r="H282" s="4">
        <f>Nurse[[#This Row],[Total RN Hours (w/ Admin, DON)]]/Nurse[[#This Row],[MDS Census]]</f>
        <v>0.50942319127849356</v>
      </c>
      <c r="I282" s="4">
        <f>Nurse[[#This Row],[RN Hours (excl. Admin, DON)]]/Nurse[[#This Row],[MDS Census]]</f>
        <v>0.2685668979187314</v>
      </c>
      <c r="J282" s="4">
        <f>SUM(Nurse[[#This Row],[RN Hours (excl. Admin, DON)]],Nurse[[#This Row],[RN Admin Hours]],Nurse[[#This Row],[RN DON Hours]],Nurse[[#This Row],[LPN Hours (excl. Admin)]],Nurse[[#This Row],[LPN Admin Hours]],Nurse[[#This Row],[CNA Hours]],Nurse[[#This Row],[NA TR Hours]],Nurse[[#This Row],[Med Aide/Tech Hours]])</f>
        <v>181.66728260869567</v>
      </c>
      <c r="K282" s="4">
        <f>SUM(Nurse[[#This Row],[RN Hours (excl. Admin, DON)]],Nurse[[#This Row],[LPN Hours (excl. Admin)]],Nurse[[#This Row],[CNA Hours]],Nurse[[#This Row],[NA TR Hours]],Nurse[[#This Row],[Med Aide/Tech Hours]])</f>
        <v>168.45945652173913</v>
      </c>
      <c r="L282" s="4">
        <f>SUM(Nurse[[#This Row],[RN Hours (excl. Admin, DON)]],Nurse[[#This Row],[RN Admin Hours]],Nurse[[#This Row],[RN DON Hours]])</f>
        <v>27.935217391304349</v>
      </c>
      <c r="M282" s="4">
        <v>14.727391304347824</v>
      </c>
      <c r="N282" s="4">
        <v>6.7905434782608713</v>
      </c>
      <c r="O282" s="4">
        <v>6.4172826086956531</v>
      </c>
      <c r="P282" s="4">
        <f>SUM(Nurse[[#This Row],[LPN Hours (excl. Admin)]],Nurse[[#This Row],[LPN Admin Hours]])</f>
        <v>64.200543478260897</v>
      </c>
      <c r="Q282" s="4">
        <v>64.200543478260897</v>
      </c>
      <c r="R282" s="4">
        <v>0</v>
      </c>
      <c r="S282" s="4">
        <f>SUM(Nurse[[#This Row],[CNA Hours]],Nurse[[#This Row],[NA TR Hours]],Nurse[[#This Row],[Med Aide/Tech Hours]])</f>
        <v>89.531521739130426</v>
      </c>
      <c r="T282" s="4">
        <v>89.531521739130426</v>
      </c>
      <c r="U282" s="4">
        <v>0</v>
      </c>
      <c r="V282" s="4">
        <v>0</v>
      </c>
      <c r="W2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50.305978260869558</v>
      </c>
      <c r="X282" s="4">
        <v>6.6039130434782614</v>
      </c>
      <c r="Y282" s="4">
        <v>0</v>
      </c>
      <c r="Z282" s="4">
        <v>0</v>
      </c>
      <c r="AA282" s="4">
        <v>21.865326086956522</v>
      </c>
      <c r="AB282" s="4">
        <v>0</v>
      </c>
      <c r="AC282" s="4">
        <v>21.836739130434776</v>
      </c>
      <c r="AD282" s="4">
        <v>0</v>
      </c>
      <c r="AE282" s="4">
        <v>0</v>
      </c>
      <c r="AF282" s="1">
        <v>365489</v>
      </c>
      <c r="AG282" s="1">
        <v>5</v>
      </c>
      <c r="AH282"/>
    </row>
    <row r="283" spans="1:34" x14ac:dyDescent="0.25">
      <c r="A283" t="s">
        <v>964</v>
      </c>
      <c r="B283" t="s">
        <v>616</v>
      </c>
      <c r="C283" t="s">
        <v>1129</v>
      </c>
      <c r="D283" t="s">
        <v>1032</v>
      </c>
      <c r="E283" s="4">
        <v>73.086956521739125</v>
      </c>
      <c r="F283" s="4">
        <f>Nurse[[#This Row],[Total Nurse Staff Hours]]/Nurse[[#This Row],[MDS Census]]</f>
        <v>3.5370196311719209</v>
      </c>
      <c r="G283" s="4">
        <f>Nurse[[#This Row],[Total Direct Care Staff Hours]]/Nurse[[#This Row],[MDS Census]]</f>
        <v>2.9730324211778694</v>
      </c>
      <c r="H283" s="4">
        <f>Nurse[[#This Row],[Total RN Hours (w/ Admin, DON)]]/Nurse[[#This Row],[MDS Census]]</f>
        <v>0.44450475907198095</v>
      </c>
      <c r="I283" s="4">
        <f>Nurse[[#This Row],[RN Hours (excl. Admin, DON)]]/Nurse[[#This Row],[MDS Census]]</f>
        <v>0.20134592504461629</v>
      </c>
      <c r="J283" s="4">
        <f>SUM(Nurse[[#This Row],[RN Hours (excl. Admin, DON)]],Nurse[[#This Row],[RN Admin Hours]],Nurse[[#This Row],[RN DON Hours]],Nurse[[#This Row],[LPN Hours (excl. Admin)]],Nurse[[#This Row],[LPN Admin Hours]],Nurse[[#This Row],[CNA Hours]],Nurse[[#This Row],[NA TR Hours]],Nurse[[#This Row],[Med Aide/Tech Hours]])</f>
        <v>258.50999999999993</v>
      </c>
      <c r="K283" s="4">
        <f>SUM(Nurse[[#This Row],[RN Hours (excl. Admin, DON)]],Nurse[[#This Row],[LPN Hours (excl. Admin)]],Nurse[[#This Row],[CNA Hours]],Nurse[[#This Row],[NA TR Hours]],Nurse[[#This Row],[Med Aide/Tech Hours]])</f>
        <v>217.28989130434775</v>
      </c>
      <c r="L283" s="4">
        <f>SUM(Nurse[[#This Row],[RN Hours (excl. Admin, DON)]],Nurse[[#This Row],[RN Admin Hours]],Nurse[[#This Row],[RN DON Hours]])</f>
        <v>32.487499999999997</v>
      </c>
      <c r="M283" s="4">
        <v>14.715760869565216</v>
      </c>
      <c r="N283" s="4">
        <v>12.771739130434783</v>
      </c>
      <c r="O283" s="4">
        <v>5</v>
      </c>
      <c r="P283" s="4">
        <f>SUM(Nurse[[#This Row],[LPN Hours (excl. Admin)]],Nurse[[#This Row],[LPN Admin Hours]])</f>
        <v>71.95641304347825</v>
      </c>
      <c r="Q283" s="4">
        <v>48.508043478260866</v>
      </c>
      <c r="R283" s="4">
        <v>23.448369565217391</v>
      </c>
      <c r="S283" s="4">
        <f>SUM(Nurse[[#This Row],[CNA Hours]],Nurse[[#This Row],[NA TR Hours]],Nurse[[#This Row],[Med Aide/Tech Hours]])</f>
        <v>154.06608695652167</v>
      </c>
      <c r="T283" s="4">
        <v>154.06608695652167</v>
      </c>
      <c r="U283" s="4">
        <v>0</v>
      </c>
      <c r="V283" s="4">
        <v>0</v>
      </c>
      <c r="W2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67.24402173913046</v>
      </c>
      <c r="X283" s="4">
        <v>2.8978260869565218</v>
      </c>
      <c r="Y283" s="4">
        <v>0</v>
      </c>
      <c r="Z283" s="4">
        <v>5</v>
      </c>
      <c r="AA283" s="4">
        <v>9.515217391304347</v>
      </c>
      <c r="AB283" s="4">
        <v>0</v>
      </c>
      <c r="AC283" s="4">
        <v>49.830978260869585</v>
      </c>
      <c r="AD283" s="4">
        <v>0</v>
      </c>
      <c r="AE283" s="4">
        <v>0</v>
      </c>
      <c r="AF283" s="1">
        <v>366101</v>
      </c>
      <c r="AG283" s="1">
        <v>5</v>
      </c>
      <c r="AH283"/>
    </row>
    <row r="284" spans="1:34" x14ac:dyDescent="0.25">
      <c r="A284" t="s">
        <v>964</v>
      </c>
      <c r="B284" t="s">
        <v>600</v>
      </c>
      <c r="C284" t="s">
        <v>1129</v>
      </c>
      <c r="D284" t="s">
        <v>1032</v>
      </c>
      <c r="E284" s="4">
        <v>103.6304347826087</v>
      </c>
      <c r="F284" s="4">
        <f>Nurse[[#This Row],[Total Nurse Staff Hours]]/Nurse[[#This Row],[MDS Census]]</f>
        <v>3.9746507237256128</v>
      </c>
      <c r="G284" s="4">
        <f>Nurse[[#This Row],[Total Direct Care Staff Hours]]/Nurse[[#This Row],[MDS Census]]</f>
        <v>3.5494094818544153</v>
      </c>
      <c r="H284" s="4">
        <f>Nurse[[#This Row],[Total RN Hours (w/ Admin, DON)]]/Nurse[[#This Row],[MDS Census]]</f>
        <v>0.45728445563247327</v>
      </c>
      <c r="I284" s="4">
        <f>Nurse[[#This Row],[RN Hours (excl. Admin, DON)]]/Nurse[[#This Row],[MDS Census]]</f>
        <v>0.18486469477658907</v>
      </c>
      <c r="J284" s="4">
        <f>SUM(Nurse[[#This Row],[RN Hours (excl. Admin, DON)]],Nurse[[#This Row],[RN Admin Hours]],Nurse[[#This Row],[RN DON Hours]],Nurse[[#This Row],[LPN Hours (excl. Admin)]],Nurse[[#This Row],[LPN Admin Hours]],Nurse[[#This Row],[CNA Hours]],Nurse[[#This Row],[NA TR Hours]],Nurse[[#This Row],[Med Aide/Tech Hours]])</f>
        <v>411.89478260869561</v>
      </c>
      <c r="K284" s="4">
        <f>SUM(Nurse[[#This Row],[RN Hours (excl. Admin, DON)]],Nurse[[#This Row],[LPN Hours (excl. Admin)]],Nurse[[#This Row],[CNA Hours]],Nurse[[#This Row],[NA TR Hours]],Nurse[[#This Row],[Med Aide/Tech Hours]])</f>
        <v>367.82684782608692</v>
      </c>
      <c r="L284" s="4">
        <f>SUM(Nurse[[#This Row],[RN Hours (excl. Admin, DON)]],Nurse[[#This Row],[RN Admin Hours]],Nurse[[#This Row],[RN DON Hours]])</f>
        <v>47.388586956521742</v>
      </c>
      <c r="M284" s="4">
        <v>19.157608695652176</v>
      </c>
      <c r="N284" s="4">
        <v>22.622282608695652</v>
      </c>
      <c r="O284" s="4">
        <v>5.6086956521739131</v>
      </c>
      <c r="P284" s="4">
        <f>SUM(Nurse[[#This Row],[LPN Hours (excl. Admin)]],Nurse[[#This Row],[LPN Admin Hours]])</f>
        <v>103.23130434782605</v>
      </c>
      <c r="Q284" s="4">
        <v>87.394347826086928</v>
      </c>
      <c r="R284" s="4">
        <v>15.836956521739131</v>
      </c>
      <c r="S284" s="4">
        <f>SUM(Nurse[[#This Row],[CNA Hours]],Nurse[[#This Row],[NA TR Hours]],Nurse[[#This Row],[Med Aide/Tech Hours]])</f>
        <v>261.27489130434782</v>
      </c>
      <c r="T284" s="4">
        <v>261.27489130434782</v>
      </c>
      <c r="U284" s="4">
        <v>0</v>
      </c>
      <c r="V284" s="4">
        <v>0</v>
      </c>
      <c r="W2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39.961630434782606</v>
      </c>
      <c r="X284" s="4">
        <v>0</v>
      </c>
      <c r="Y284" s="4">
        <v>0</v>
      </c>
      <c r="Z284" s="4">
        <v>0</v>
      </c>
      <c r="AA284" s="4">
        <v>12.2775</v>
      </c>
      <c r="AB284" s="4">
        <v>0</v>
      </c>
      <c r="AC284" s="4">
        <v>27.68413043478261</v>
      </c>
      <c r="AD284" s="4">
        <v>0</v>
      </c>
      <c r="AE284" s="4">
        <v>0</v>
      </c>
      <c r="AF284" s="1">
        <v>366079</v>
      </c>
      <c r="AG284" s="1">
        <v>5</v>
      </c>
      <c r="AH284"/>
    </row>
    <row r="285" spans="1:34" x14ac:dyDescent="0.25">
      <c r="A285" t="s">
        <v>964</v>
      </c>
      <c r="B285" t="s">
        <v>675</v>
      </c>
      <c r="C285" t="s">
        <v>1356</v>
      </c>
      <c r="D285" t="s">
        <v>1026</v>
      </c>
      <c r="E285" s="4">
        <v>45.010869565217391</v>
      </c>
      <c r="F285" s="4">
        <f>Nurse[[#This Row],[Total Nurse Staff Hours]]/Nurse[[#This Row],[MDS Census]]</f>
        <v>4.7662786766481524</v>
      </c>
      <c r="G285" s="4">
        <f>Nurse[[#This Row],[Total Direct Care Staff Hours]]/Nurse[[#This Row],[MDS Census]]</f>
        <v>4.2291982612895431</v>
      </c>
      <c r="H285" s="4">
        <f>Nurse[[#This Row],[Total RN Hours (w/ Admin, DON)]]/Nurse[[#This Row],[MDS Census]]</f>
        <v>0.88199468727360497</v>
      </c>
      <c r="I285" s="4">
        <f>Nurse[[#This Row],[RN Hours (excl. Admin, DON)]]/Nurse[[#This Row],[MDS Census]]</f>
        <v>0.61842308621105968</v>
      </c>
      <c r="J285" s="4">
        <f>SUM(Nurse[[#This Row],[RN Hours (excl. Admin, DON)]],Nurse[[#This Row],[RN Admin Hours]],Nurse[[#This Row],[RN DON Hours]],Nurse[[#This Row],[LPN Hours (excl. Admin)]],Nurse[[#This Row],[LPN Admin Hours]],Nurse[[#This Row],[CNA Hours]],Nurse[[#This Row],[NA TR Hours]],Nurse[[#This Row],[Med Aide/Tech Hours]])</f>
        <v>214.53434782608696</v>
      </c>
      <c r="K285" s="4">
        <f>SUM(Nurse[[#This Row],[RN Hours (excl. Admin, DON)]],Nurse[[#This Row],[LPN Hours (excl. Admin)]],Nurse[[#This Row],[CNA Hours]],Nurse[[#This Row],[NA TR Hours]],Nurse[[#This Row],[Med Aide/Tech Hours]])</f>
        <v>190.3598913043478</v>
      </c>
      <c r="L285" s="4">
        <f>SUM(Nurse[[#This Row],[RN Hours (excl. Admin, DON)]],Nurse[[#This Row],[RN Admin Hours]],Nurse[[#This Row],[RN DON Hours]])</f>
        <v>39.699347826086935</v>
      </c>
      <c r="M285" s="4">
        <v>27.835760869565195</v>
      </c>
      <c r="N285" s="4">
        <v>5.1380434782608697</v>
      </c>
      <c r="O285" s="4">
        <v>6.7255434782608692</v>
      </c>
      <c r="P285" s="4">
        <f>SUM(Nurse[[#This Row],[LPN Hours (excl. Admin)]],Nurse[[#This Row],[LPN Admin Hours]])</f>
        <v>49.676413043478256</v>
      </c>
      <c r="Q285" s="4">
        <v>37.365543478260868</v>
      </c>
      <c r="R285" s="4">
        <v>12.31086956521739</v>
      </c>
      <c r="S285" s="4">
        <f>SUM(Nurse[[#This Row],[CNA Hours]],Nurse[[#This Row],[NA TR Hours]],Nurse[[#This Row],[Med Aide/Tech Hours]])</f>
        <v>125.15858695652175</v>
      </c>
      <c r="T285" s="4">
        <v>102.92728260869565</v>
      </c>
      <c r="U285" s="4">
        <v>22.231304347826093</v>
      </c>
      <c r="V285" s="4">
        <v>0</v>
      </c>
      <c r="W2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14.976086956521737</v>
      </c>
      <c r="X285" s="4">
        <v>2.7608695652173911</v>
      </c>
      <c r="Y285" s="4">
        <v>0</v>
      </c>
      <c r="Z285" s="4">
        <v>0</v>
      </c>
      <c r="AA285" s="4">
        <v>0</v>
      </c>
      <c r="AB285" s="4">
        <v>7.1206521739130437</v>
      </c>
      <c r="AC285" s="4">
        <v>5.0945652173913034</v>
      </c>
      <c r="AD285" s="4">
        <v>0</v>
      </c>
      <c r="AE285" s="4">
        <v>0</v>
      </c>
      <c r="AF285" s="1">
        <v>366184</v>
      </c>
      <c r="AG285" s="1">
        <v>5</v>
      </c>
      <c r="AH285"/>
    </row>
    <row r="286" spans="1:34" x14ac:dyDescent="0.25">
      <c r="A286" t="s">
        <v>964</v>
      </c>
      <c r="B286" t="s">
        <v>630</v>
      </c>
      <c r="C286" t="s">
        <v>1114</v>
      </c>
      <c r="D286" t="s">
        <v>1041</v>
      </c>
      <c r="E286" s="4">
        <v>39.717391304347828</v>
      </c>
      <c r="F286" s="4">
        <f>Nurse[[#This Row],[Total Nurse Staff Hours]]/Nurse[[#This Row],[MDS Census]]</f>
        <v>3.6063628899835787</v>
      </c>
      <c r="G286" s="4">
        <f>Nurse[[#This Row],[Total Direct Care Staff Hours]]/Nurse[[#This Row],[MDS Census]]</f>
        <v>3.3120279146141205</v>
      </c>
      <c r="H286" s="4">
        <f>Nurse[[#This Row],[Total RN Hours (w/ Admin, DON)]]/Nurse[[#This Row],[MDS Census]]</f>
        <v>0.68479748221127534</v>
      </c>
      <c r="I286" s="4">
        <f>Nurse[[#This Row],[RN Hours (excl. Admin, DON)]]/Nurse[[#This Row],[MDS Census]]</f>
        <v>0.39990421455938702</v>
      </c>
      <c r="J286" s="4">
        <f>SUM(Nurse[[#This Row],[RN Hours (excl. Admin, DON)]],Nurse[[#This Row],[RN Admin Hours]],Nurse[[#This Row],[RN DON Hours]],Nurse[[#This Row],[LPN Hours (excl. Admin)]],Nurse[[#This Row],[LPN Admin Hours]],Nurse[[#This Row],[CNA Hours]],Nurse[[#This Row],[NA TR Hours]],Nurse[[#This Row],[Med Aide/Tech Hours]])</f>
        <v>143.23532608695649</v>
      </c>
      <c r="K286" s="4">
        <f>SUM(Nurse[[#This Row],[RN Hours (excl. Admin, DON)]],Nurse[[#This Row],[LPN Hours (excl. Admin)]],Nurse[[#This Row],[CNA Hours]],Nurse[[#This Row],[NA TR Hours]],Nurse[[#This Row],[Med Aide/Tech Hours]])</f>
        <v>131.54510869565215</v>
      </c>
      <c r="L286" s="4">
        <f>SUM(Nurse[[#This Row],[RN Hours (excl. Admin, DON)]],Nurse[[#This Row],[RN Admin Hours]],Nurse[[#This Row],[RN DON Hours]])</f>
        <v>27.198369565217394</v>
      </c>
      <c r="M286" s="4">
        <v>15.883152173913047</v>
      </c>
      <c r="N286" s="4">
        <v>5.5760869565217392</v>
      </c>
      <c r="O286" s="4">
        <v>5.7391304347826084</v>
      </c>
      <c r="P286" s="4">
        <f>SUM(Nurse[[#This Row],[LPN Hours (excl. Admin)]],Nurse[[#This Row],[LPN Admin Hours]])</f>
        <v>34.323369565217384</v>
      </c>
      <c r="Q286" s="4">
        <v>33.948369565217384</v>
      </c>
      <c r="R286" s="4">
        <v>0.375</v>
      </c>
      <c r="S286" s="4">
        <f>SUM(Nurse[[#This Row],[CNA Hours]],Nurse[[#This Row],[NA TR Hours]],Nurse[[#This Row],[Med Aide/Tech Hours]])</f>
        <v>81.713586956521723</v>
      </c>
      <c r="T286" s="4">
        <v>81.190108695652157</v>
      </c>
      <c r="U286" s="4">
        <v>0.52347826086956517</v>
      </c>
      <c r="V286" s="4">
        <v>0</v>
      </c>
      <c r="W2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1.548913043478261</v>
      </c>
      <c r="X286" s="4">
        <v>0</v>
      </c>
      <c r="Y286" s="4">
        <v>0</v>
      </c>
      <c r="Z286" s="4">
        <v>0</v>
      </c>
      <c r="AA286" s="4">
        <v>1.173913043478261</v>
      </c>
      <c r="AB286" s="4">
        <v>0.375</v>
      </c>
      <c r="AC286" s="4">
        <v>0</v>
      </c>
      <c r="AD286" s="4">
        <v>0</v>
      </c>
      <c r="AE286" s="4">
        <v>0</v>
      </c>
      <c r="AF286" s="1">
        <v>366118</v>
      </c>
      <c r="AG286" s="1">
        <v>5</v>
      </c>
      <c r="AH286"/>
    </row>
    <row r="287" spans="1:34" x14ac:dyDescent="0.25">
      <c r="A287" t="s">
        <v>964</v>
      </c>
      <c r="B287" t="s">
        <v>864</v>
      </c>
      <c r="C287" t="s">
        <v>1085</v>
      </c>
      <c r="D287" t="s">
        <v>1038</v>
      </c>
      <c r="E287" s="4">
        <v>24.293478260869566</v>
      </c>
      <c r="F287" s="4">
        <f>Nurse[[#This Row],[Total Nurse Staff Hours]]/Nurse[[#This Row],[MDS Census]]</f>
        <v>5.7139821029082771</v>
      </c>
      <c r="G287" s="4">
        <f>Nurse[[#This Row],[Total Direct Care Staff Hours]]/Nurse[[#This Row],[MDS Census]]</f>
        <v>5.2553601789709168</v>
      </c>
      <c r="H287" s="4">
        <f>Nurse[[#This Row],[Total RN Hours (w/ Admin, DON)]]/Nurse[[#This Row],[MDS Census]]</f>
        <v>0.93461297539149846</v>
      </c>
      <c r="I287" s="4">
        <f>Nurse[[#This Row],[RN Hours (excl. Admin, DON)]]/Nurse[[#This Row],[MDS Census]]</f>
        <v>0.69605816554809807</v>
      </c>
      <c r="J287" s="4">
        <f>SUM(Nurse[[#This Row],[RN Hours (excl. Admin, DON)]],Nurse[[#This Row],[RN Admin Hours]],Nurse[[#This Row],[RN DON Hours]],Nurse[[#This Row],[LPN Hours (excl. Admin)]],Nurse[[#This Row],[LPN Admin Hours]],Nurse[[#This Row],[CNA Hours]],Nurse[[#This Row],[NA TR Hours]],Nurse[[#This Row],[Med Aide/Tech Hours]])</f>
        <v>138.8125</v>
      </c>
      <c r="K287" s="4">
        <f>SUM(Nurse[[#This Row],[RN Hours (excl. Admin, DON)]],Nurse[[#This Row],[LPN Hours (excl. Admin)]],Nurse[[#This Row],[CNA Hours]],Nurse[[#This Row],[NA TR Hours]],Nurse[[#This Row],[Med Aide/Tech Hours]])</f>
        <v>127.67097826086956</v>
      </c>
      <c r="L287" s="4">
        <f>SUM(Nurse[[#This Row],[RN Hours (excl. Admin, DON)]],Nurse[[#This Row],[RN Admin Hours]],Nurse[[#This Row],[RN DON Hours]])</f>
        <v>22.704999999999991</v>
      </c>
      <c r="M287" s="4">
        <v>16.90967391304347</v>
      </c>
      <c r="N287" s="4">
        <v>0</v>
      </c>
      <c r="O287" s="4">
        <v>5.7953260869565213</v>
      </c>
      <c r="P287" s="4">
        <f>SUM(Nurse[[#This Row],[LPN Hours (excl. Admin)]],Nurse[[#This Row],[LPN Admin Hours]])</f>
        <v>21.14434782608696</v>
      </c>
      <c r="Q287" s="4">
        <v>15.798152173913047</v>
      </c>
      <c r="R287" s="4">
        <v>5.3461956521739129</v>
      </c>
      <c r="S287" s="4">
        <f>SUM(Nurse[[#This Row],[CNA Hours]],Nurse[[#This Row],[NA TR Hours]],Nurse[[#This Row],[Med Aide/Tech Hours]])</f>
        <v>94.963152173913045</v>
      </c>
      <c r="T287" s="4">
        <v>94.963152173913045</v>
      </c>
      <c r="U287" s="4">
        <v>0</v>
      </c>
      <c r="V287" s="4">
        <v>0</v>
      </c>
      <c r="W2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87" s="4">
        <v>0</v>
      </c>
      <c r="Y287" s="4">
        <v>0</v>
      </c>
      <c r="Z287" s="4">
        <v>0</v>
      </c>
      <c r="AA287" s="4">
        <v>0</v>
      </c>
      <c r="AB287" s="4">
        <v>0</v>
      </c>
      <c r="AC287" s="4">
        <v>0</v>
      </c>
      <c r="AD287" s="4">
        <v>0</v>
      </c>
      <c r="AE287" s="4">
        <v>0</v>
      </c>
      <c r="AF287" s="1">
        <v>366422</v>
      </c>
      <c r="AG287" s="1">
        <v>5</v>
      </c>
      <c r="AH287"/>
    </row>
    <row r="288" spans="1:34" x14ac:dyDescent="0.25">
      <c r="A288" t="s">
        <v>964</v>
      </c>
      <c r="B288" t="s">
        <v>408</v>
      </c>
      <c r="C288" t="s">
        <v>1181</v>
      </c>
      <c r="D288" t="s">
        <v>1065</v>
      </c>
      <c r="E288" s="4">
        <v>50.945652173913047</v>
      </c>
      <c r="F288" s="4">
        <f>Nurse[[#This Row],[Total Nurse Staff Hours]]/Nurse[[#This Row],[MDS Census]]</f>
        <v>3.2112758694260721</v>
      </c>
      <c r="G288" s="4">
        <f>Nurse[[#This Row],[Total Direct Care Staff Hours]]/Nurse[[#This Row],[MDS Census]]</f>
        <v>2.8925218689993595</v>
      </c>
      <c r="H288" s="4">
        <f>Nurse[[#This Row],[Total RN Hours (w/ Admin, DON)]]/Nurse[[#This Row],[MDS Census]]</f>
        <v>0.66695114145508849</v>
      </c>
      <c r="I288" s="4">
        <f>Nurse[[#This Row],[RN Hours (excl. Admin, DON)]]/Nurse[[#This Row],[MDS Census]]</f>
        <v>0.44900789417537867</v>
      </c>
      <c r="J288" s="4">
        <f>SUM(Nurse[[#This Row],[RN Hours (excl. Admin, DON)]],Nurse[[#This Row],[RN Admin Hours]],Nurse[[#This Row],[RN DON Hours]],Nurse[[#This Row],[LPN Hours (excl. Admin)]],Nurse[[#This Row],[LPN Admin Hours]],Nurse[[#This Row],[CNA Hours]],Nurse[[#This Row],[NA TR Hours]],Nurse[[#This Row],[Med Aide/Tech Hours]])</f>
        <v>163.60054347826087</v>
      </c>
      <c r="K288" s="4">
        <f>SUM(Nurse[[#This Row],[RN Hours (excl. Admin, DON)]],Nurse[[#This Row],[LPN Hours (excl. Admin)]],Nurse[[#This Row],[CNA Hours]],Nurse[[#This Row],[NA TR Hours]],Nurse[[#This Row],[Med Aide/Tech Hours]])</f>
        <v>147.36141304347825</v>
      </c>
      <c r="L288" s="4">
        <f>SUM(Nurse[[#This Row],[RN Hours (excl. Admin, DON)]],Nurse[[#This Row],[RN Admin Hours]],Nurse[[#This Row],[RN DON Hours]])</f>
        <v>33.978260869565219</v>
      </c>
      <c r="M288" s="4">
        <v>22.875</v>
      </c>
      <c r="N288" s="4">
        <v>5.625</v>
      </c>
      <c r="O288" s="4">
        <v>5.4782608695652177</v>
      </c>
      <c r="P288" s="4">
        <f>SUM(Nurse[[#This Row],[LPN Hours (excl. Admin)]],Nurse[[#This Row],[LPN Admin Hours]])</f>
        <v>35.304347826086961</v>
      </c>
      <c r="Q288" s="4">
        <v>30.168478260869566</v>
      </c>
      <c r="R288" s="4">
        <v>5.1358695652173916</v>
      </c>
      <c r="S288" s="4">
        <f>SUM(Nurse[[#This Row],[CNA Hours]],Nurse[[#This Row],[NA TR Hours]],Nurse[[#This Row],[Med Aide/Tech Hours]])</f>
        <v>94.317934782608702</v>
      </c>
      <c r="T288" s="4">
        <v>94.317934782608702</v>
      </c>
      <c r="U288" s="4">
        <v>0</v>
      </c>
      <c r="V288" s="4">
        <v>0</v>
      </c>
      <c r="W2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88" s="4">
        <v>0</v>
      </c>
      <c r="Y288" s="4">
        <v>0</v>
      </c>
      <c r="Z288" s="4">
        <v>0</v>
      </c>
      <c r="AA288" s="4">
        <v>0</v>
      </c>
      <c r="AB288" s="4">
        <v>0</v>
      </c>
      <c r="AC288" s="4">
        <v>0</v>
      </c>
      <c r="AD288" s="4">
        <v>0</v>
      </c>
      <c r="AE288" s="4">
        <v>0</v>
      </c>
      <c r="AF288" s="1">
        <v>365770</v>
      </c>
      <c r="AG288" s="1">
        <v>5</v>
      </c>
      <c r="AH288"/>
    </row>
    <row r="289" spans="1:34" x14ac:dyDescent="0.25">
      <c r="A289" t="s">
        <v>964</v>
      </c>
      <c r="B289" t="s">
        <v>376</v>
      </c>
      <c r="C289" t="s">
        <v>1278</v>
      </c>
      <c r="D289" t="s">
        <v>1032</v>
      </c>
      <c r="E289" s="4">
        <v>46.206521739130437</v>
      </c>
      <c r="F289" s="4">
        <f>Nurse[[#This Row],[Total Nurse Staff Hours]]/Nurse[[#This Row],[MDS Census]]</f>
        <v>2.9480122324159019</v>
      </c>
      <c r="G289" s="4">
        <f>Nurse[[#This Row],[Total Direct Care Staff Hours]]/Nurse[[#This Row],[MDS Census]]</f>
        <v>2.8012232415902139</v>
      </c>
      <c r="H289" s="4">
        <f>Nurse[[#This Row],[Total RN Hours (w/ Admin, DON)]]/Nurse[[#This Row],[MDS Census]]</f>
        <v>0.35579863561514935</v>
      </c>
      <c r="I289" s="4">
        <f>Nurse[[#This Row],[RN Hours (excl. Admin, DON)]]/Nurse[[#This Row],[MDS Census]]</f>
        <v>0.28616796047988707</v>
      </c>
      <c r="J289" s="4">
        <f>SUM(Nurse[[#This Row],[RN Hours (excl. Admin, DON)]],Nurse[[#This Row],[RN Admin Hours]],Nurse[[#This Row],[RN DON Hours]],Nurse[[#This Row],[LPN Hours (excl. Admin)]],Nurse[[#This Row],[LPN Admin Hours]],Nurse[[#This Row],[CNA Hours]],Nurse[[#This Row],[NA TR Hours]],Nurse[[#This Row],[Med Aide/Tech Hours]])</f>
        <v>136.21739130434781</v>
      </c>
      <c r="K289" s="4">
        <f>SUM(Nurse[[#This Row],[RN Hours (excl. Admin, DON)]],Nurse[[#This Row],[LPN Hours (excl. Admin)]],Nurse[[#This Row],[CNA Hours]],Nurse[[#This Row],[NA TR Hours]],Nurse[[#This Row],[Med Aide/Tech Hours]])</f>
        <v>129.43478260869566</v>
      </c>
      <c r="L289" s="4">
        <f>SUM(Nurse[[#This Row],[RN Hours (excl. Admin, DON)]],Nurse[[#This Row],[RN Admin Hours]],Nurse[[#This Row],[RN DON Hours]])</f>
        <v>16.440217391304348</v>
      </c>
      <c r="M289" s="4">
        <v>13.222826086956522</v>
      </c>
      <c r="N289" s="4">
        <v>0</v>
      </c>
      <c r="O289" s="4">
        <v>3.2173913043478262</v>
      </c>
      <c r="P289" s="4">
        <f>SUM(Nurse[[#This Row],[LPN Hours (excl. Admin)]],Nurse[[#This Row],[LPN Admin Hours]])</f>
        <v>51.989130434782609</v>
      </c>
      <c r="Q289" s="4">
        <v>48.423913043478258</v>
      </c>
      <c r="R289" s="4">
        <v>3.5652173913043477</v>
      </c>
      <c r="S289" s="4">
        <f>SUM(Nurse[[#This Row],[CNA Hours]],Nurse[[#This Row],[NA TR Hours]],Nurse[[#This Row],[Med Aide/Tech Hours]])</f>
        <v>67.788043478260875</v>
      </c>
      <c r="T289" s="4">
        <v>67.788043478260875</v>
      </c>
      <c r="U289" s="4">
        <v>0</v>
      </c>
      <c r="V289" s="4">
        <v>0</v>
      </c>
      <c r="W2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89" s="4">
        <v>0</v>
      </c>
      <c r="Y289" s="4">
        <v>0</v>
      </c>
      <c r="Z289" s="4">
        <v>0</v>
      </c>
      <c r="AA289" s="4">
        <v>0</v>
      </c>
      <c r="AB289" s="4">
        <v>0</v>
      </c>
      <c r="AC289" s="4">
        <v>0</v>
      </c>
      <c r="AD289" s="4">
        <v>0</v>
      </c>
      <c r="AE289" s="4">
        <v>0</v>
      </c>
      <c r="AF289" s="1">
        <v>365730</v>
      </c>
      <c r="AG289" s="1">
        <v>5</v>
      </c>
      <c r="AH289"/>
    </row>
    <row r="290" spans="1:34" x14ac:dyDescent="0.25">
      <c r="A290" t="s">
        <v>964</v>
      </c>
      <c r="B290" t="s">
        <v>500</v>
      </c>
      <c r="C290" t="s">
        <v>1157</v>
      </c>
      <c r="D290" t="s">
        <v>1010</v>
      </c>
      <c r="E290" s="4">
        <v>60.565217391304351</v>
      </c>
      <c r="F290" s="4">
        <f>Nurse[[#This Row],[Total Nurse Staff Hours]]/Nurse[[#This Row],[MDS Census]]</f>
        <v>3.132026202440775</v>
      </c>
      <c r="G290" s="4">
        <f>Nurse[[#This Row],[Total Direct Care Staff Hours]]/Nurse[[#This Row],[MDS Census]]</f>
        <v>2.8118987796123478</v>
      </c>
      <c r="H290" s="4">
        <f>Nurse[[#This Row],[Total RN Hours (w/ Admin, DON)]]/Nurse[[#This Row],[MDS Census]]</f>
        <v>0.76345118449389793</v>
      </c>
      <c r="I290" s="4">
        <f>Nurse[[#This Row],[RN Hours (excl. Admin, DON)]]/Nurse[[#This Row],[MDS Census]]</f>
        <v>0.44332376166547016</v>
      </c>
      <c r="J290" s="4">
        <f>SUM(Nurse[[#This Row],[RN Hours (excl. Admin, DON)]],Nurse[[#This Row],[RN Admin Hours]],Nurse[[#This Row],[RN DON Hours]],Nurse[[#This Row],[LPN Hours (excl. Admin)]],Nurse[[#This Row],[LPN Admin Hours]],Nurse[[#This Row],[CNA Hours]],Nurse[[#This Row],[NA TR Hours]],Nurse[[#This Row],[Med Aide/Tech Hours]])</f>
        <v>189.69184782608696</v>
      </c>
      <c r="K290" s="4">
        <f>SUM(Nurse[[#This Row],[RN Hours (excl. Admin, DON)]],Nurse[[#This Row],[LPN Hours (excl. Admin)]],Nurse[[#This Row],[CNA Hours]],Nurse[[#This Row],[NA TR Hours]],Nurse[[#This Row],[Med Aide/Tech Hours]])</f>
        <v>170.30326086956524</v>
      </c>
      <c r="L290" s="4">
        <f>SUM(Nurse[[#This Row],[RN Hours (excl. Admin, DON)]],Nurse[[#This Row],[RN Admin Hours]],Nurse[[#This Row],[RN DON Hours]])</f>
        <v>46.238586956521736</v>
      </c>
      <c r="M290" s="4">
        <v>26.849999999999998</v>
      </c>
      <c r="N290" s="4">
        <v>7.9103260869565215</v>
      </c>
      <c r="O290" s="4">
        <v>11.478260869565217</v>
      </c>
      <c r="P290" s="4">
        <f>SUM(Nurse[[#This Row],[LPN Hours (excl. Admin)]],Nurse[[#This Row],[LPN Admin Hours]])</f>
        <v>34.945652173913047</v>
      </c>
      <c r="Q290" s="4">
        <v>34.945652173913047</v>
      </c>
      <c r="R290" s="4">
        <v>0</v>
      </c>
      <c r="S290" s="4">
        <f>SUM(Nurse[[#This Row],[CNA Hours]],Nurse[[#This Row],[NA TR Hours]],Nurse[[#This Row],[Med Aide/Tech Hours]])</f>
        <v>108.50760869565218</v>
      </c>
      <c r="T290" s="4">
        <v>108.50760869565218</v>
      </c>
      <c r="U290" s="4">
        <v>0</v>
      </c>
      <c r="V290" s="4">
        <v>0</v>
      </c>
      <c r="W2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58.652173913043484</v>
      </c>
      <c r="X290" s="4">
        <v>0.2608695652173913</v>
      </c>
      <c r="Y290" s="4">
        <v>0</v>
      </c>
      <c r="Z290" s="4">
        <v>0</v>
      </c>
      <c r="AA290" s="4">
        <v>7.3043478260869561</v>
      </c>
      <c r="AB290" s="4">
        <v>0</v>
      </c>
      <c r="AC290" s="4">
        <v>51.086956521739133</v>
      </c>
      <c r="AD290" s="4">
        <v>0</v>
      </c>
      <c r="AE290" s="4">
        <v>0</v>
      </c>
      <c r="AF290" s="1">
        <v>365920</v>
      </c>
      <c r="AG290" s="1">
        <v>5</v>
      </c>
      <c r="AH290"/>
    </row>
    <row r="291" spans="1:34" x14ac:dyDescent="0.25">
      <c r="A291" t="s">
        <v>964</v>
      </c>
      <c r="B291" t="s">
        <v>184</v>
      </c>
      <c r="C291" t="s">
        <v>1132</v>
      </c>
      <c r="D291" t="s">
        <v>1054</v>
      </c>
      <c r="E291" s="4">
        <v>99.717391304347828</v>
      </c>
      <c r="F291" s="4">
        <f>Nurse[[#This Row],[Total Nurse Staff Hours]]/Nurse[[#This Row],[MDS Census]]</f>
        <v>3.1647591018094614</v>
      </c>
      <c r="G291" s="4">
        <f>Nurse[[#This Row],[Total Direct Care Staff Hours]]/Nurse[[#This Row],[MDS Census]]</f>
        <v>3.0209832134292562</v>
      </c>
      <c r="H291" s="4">
        <f>Nurse[[#This Row],[Total RN Hours (w/ Admin, DON)]]/Nurse[[#This Row],[MDS Census]]</f>
        <v>0.53678875081752786</v>
      </c>
      <c r="I291" s="4">
        <f>Nurse[[#This Row],[RN Hours (excl. Admin, DON)]]/Nurse[[#This Row],[MDS Census]]</f>
        <v>0.39301286243732292</v>
      </c>
      <c r="J291" s="4">
        <f>SUM(Nurse[[#This Row],[RN Hours (excl. Admin, DON)]],Nurse[[#This Row],[RN Admin Hours]],Nurse[[#This Row],[RN DON Hours]],Nurse[[#This Row],[LPN Hours (excl. Admin)]],Nurse[[#This Row],[LPN Admin Hours]],Nurse[[#This Row],[CNA Hours]],Nurse[[#This Row],[NA TR Hours]],Nurse[[#This Row],[Med Aide/Tech Hours]])</f>
        <v>315.58152173913044</v>
      </c>
      <c r="K291" s="4">
        <f>SUM(Nurse[[#This Row],[RN Hours (excl. Admin, DON)]],Nurse[[#This Row],[LPN Hours (excl. Admin)]],Nurse[[#This Row],[CNA Hours]],Nurse[[#This Row],[NA TR Hours]],Nurse[[#This Row],[Med Aide/Tech Hours]])</f>
        <v>301.24456521739125</v>
      </c>
      <c r="L291" s="4">
        <f>SUM(Nurse[[#This Row],[RN Hours (excl. Admin, DON)]],Nurse[[#This Row],[RN Admin Hours]],Nurse[[#This Row],[RN DON Hours]])</f>
        <v>53.527173913043484</v>
      </c>
      <c r="M291" s="4">
        <v>39.190217391304351</v>
      </c>
      <c r="N291" s="4">
        <v>9.1195652173913047</v>
      </c>
      <c r="O291" s="4">
        <v>5.2173913043478262</v>
      </c>
      <c r="P291" s="4">
        <f>SUM(Nurse[[#This Row],[LPN Hours (excl. Admin)]],Nurse[[#This Row],[LPN Admin Hours]])</f>
        <v>73.315217391304344</v>
      </c>
      <c r="Q291" s="4">
        <v>73.315217391304344</v>
      </c>
      <c r="R291" s="4">
        <v>0</v>
      </c>
      <c r="S291" s="4">
        <f>SUM(Nurse[[#This Row],[CNA Hours]],Nurse[[#This Row],[NA TR Hours]],Nurse[[#This Row],[Med Aide/Tech Hours]])</f>
        <v>188.7391304347826</v>
      </c>
      <c r="T291" s="4">
        <v>188.7391304347826</v>
      </c>
      <c r="U291" s="4">
        <v>0</v>
      </c>
      <c r="V291" s="4">
        <v>0</v>
      </c>
      <c r="W2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0.25543478260869568</v>
      </c>
      <c r="X291" s="4">
        <v>0</v>
      </c>
      <c r="Y291" s="4">
        <v>0</v>
      </c>
      <c r="Z291" s="4">
        <v>0</v>
      </c>
      <c r="AA291" s="4">
        <v>0</v>
      </c>
      <c r="AB291" s="4">
        <v>0</v>
      </c>
      <c r="AC291" s="4">
        <v>0.25543478260869568</v>
      </c>
      <c r="AD291" s="4">
        <v>0</v>
      </c>
      <c r="AE291" s="4">
        <v>0</v>
      </c>
      <c r="AF291" s="1">
        <v>365435</v>
      </c>
      <c r="AG291" s="1">
        <v>5</v>
      </c>
      <c r="AH291"/>
    </row>
    <row r="292" spans="1:34" x14ac:dyDescent="0.25">
      <c r="A292" t="s">
        <v>964</v>
      </c>
      <c r="B292" t="s">
        <v>628</v>
      </c>
      <c r="C292" t="s">
        <v>1378</v>
      </c>
      <c r="D292" t="s">
        <v>1032</v>
      </c>
      <c r="E292" s="4">
        <v>88.967391304347828</v>
      </c>
      <c r="F292" s="4">
        <f>Nurse[[#This Row],[Total Nurse Staff Hours]]/Nurse[[#This Row],[MDS Census]]</f>
        <v>4.9903787416004883</v>
      </c>
      <c r="G292" s="4">
        <f>Nurse[[#This Row],[Total Direct Care Staff Hours]]/Nurse[[#This Row],[MDS Census]]</f>
        <v>4.7377519853390346</v>
      </c>
      <c r="H292" s="4">
        <f>Nurse[[#This Row],[Total RN Hours (w/ Admin, DON)]]/Nurse[[#This Row],[MDS Census]]</f>
        <v>0.56936469150885771</v>
      </c>
      <c r="I292" s="4">
        <f>Nurse[[#This Row],[RN Hours (excl. Admin, DON)]]/Nurse[[#This Row],[MDS Census]]</f>
        <v>0.32968845448992057</v>
      </c>
      <c r="J292" s="4">
        <f>SUM(Nurse[[#This Row],[RN Hours (excl. Admin, DON)]],Nurse[[#This Row],[RN Admin Hours]],Nurse[[#This Row],[RN DON Hours]],Nurse[[#This Row],[LPN Hours (excl. Admin)]],Nurse[[#This Row],[LPN Admin Hours]],Nurse[[#This Row],[CNA Hours]],Nurse[[#This Row],[NA TR Hours]],Nurse[[#This Row],[Med Aide/Tech Hours]])</f>
        <v>443.98097826086956</v>
      </c>
      <c r="K292" s="4">
        <f>SUM(Nurse[[#This Row],[RN Hours (excl. Admin, DON)]],Nurse[[#This Row],[LPN Hours (excl. Admin)]],Nurse[[#This Row],[CNA Hours]],Nurse[[#This Row],[NA TR Hours]],Nurse[[#This Row],[Med Aide/Tech Hours]])</f>
        <v>421.50543478260869</v>
      </c>
      <c r="L292" s="4">
        <f>SUM(Nurse[[#This Row],[RN Hours (excl. Admin, DON)]],Nurse[[#This Row],[RN Admin Hours]],Nurse[[#This Row],[RN DON Hours]])</f>
        <v>50.654891304347828</v>
      </c>
      <c r="M292" s="4">
        <v>29.331521739130434</v>
      </c>
      <c r="N292" s="4">
        <v>11.339673913043478</v>
      </c>
      <c r="O292" s="4">
        <v>9.9836956521739122</v>
      </c>
      <c r="P292" s="4">
        <f>SUM(Nurse[[#This Row],[LPN Hours (excl. Admin)]],Nurse[[#This Row],[LPN Admin Hours]])</f>
        <v>78.869565217391312</v>
      </c>
      <c r="Q292" s="4">
        <v>77.717391304347828</v>
      </c>
      <c r="R292" s="4">
        <v>1.1521739130434783</v>
      </c>
      <c r="S292" s="4">
        <f>SUM(Nurse[[#This Row],[CNA Hours]],Nurse[[#This Row],[NA TR Hours]],Nurse[[#This Row],[Med Aide/Tech Hours]])</f>
        <v>314.45652173913044</v>
      </c>
      <c r="T292" s="4">
        <v>306.79619565217394</v>
      </c>
      <c r="U292" s="4">
        <v>0</v>
      </c>
      <c r="V292" s="4">
        <v>7.6603260869565215</v>
      </c>
      <c r="W2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5.8152173913043477</v>
      </c>
      <c r="X292" s="4">
        <v>2.0163043478260869</v>
      </c>
      <c r="Y292" s="4">
        <v>0</v>
      </c>
      <c r="Z292" s="4">
        <v>0</v>
      </c>
      <c r="AA292" s="4">
        <v>3.7010869565217392</v>
      </c>
      <c r="AB292" s="4">
        <v>9.7826086956521743E-2</v>
      </c>
      <c r="AC292" s="4">
        <v>0</v>
      </c>
      <c r="AD292" s="4">
        <v>0</v>
      </c>
      <c r="AE292" s="4">
        <v>0</v>
      </c>
      <c r="AF292" s="1">
        <v>366114</v>
      </c>
      <c r="AG292" s="1">
        <v>5</v>
      </c>
      <c r="AH292"/>
    </row>
    <row r="293" spans="1:34" x14ac:dyDescent="0.25">
      <c r="A293" t="s">
        <v>964</v>
      </c>
      <c r="B293" t="s">
        <v>364</v>
      </c>
      <c r="C293" t="s">
        <v>1229</v>
      </c>
      <c r="D293" t="s">
        <v>1003</v>
      </c>
      <c r="E293" s="4">
        <v>52.293478260869563</v>
      </c>
      <c r="F293" s="4">
        <f>Nurse[[#This Row],[Total Nurse Staff Hours]]/Nurse[[#This Row],[MDS Census]]</f>
        <v>4.5087861151527742</v>
      </c>
      <c r="G293" s="4">
        <f>Nurse[[#This Row],[Total Direct Care Staff Hours]]/Nurse[[#This Row],[MDS Census]]</f>
        <v>4.1595863645811679</v>
      </c>
      <c r="H293" s="4">
        <f>Nurse[[#This Row],[Total RN Hours (w/ Admin, DON)]]/Nurse[[#This Row],[MDS Census]]</f>
        <v>0.62666389524007482</v>
      </c>
      <c r="I293" s="4">
        <f>Nurse[[#This Row],[RN Hours (excl. Admin, DON)]]/Nurse[[#This Row],[MDS Census]]</f>
        <v>0.27746414466846808</v>
      </c>
      <c r="J293" s="4">
        <f>SUM(Nurse[[#This Row],[RN Hours (excl. Admin, DON)]],Nurse[[#This Row],[RN Admin Hours]],Nurse[[#This Row],[RN DON Hours]],Nurse[[#This Row],[LPN Hours (excl. Admin)]],Nurse[[#This Row],[LPN Admin Hours]],Nurse[[#This Row],[CNA Hours]],Nurse[[#This Row],[NA TR Hours]],Nurse[[#This Row],[Med Aide/Tech Hours]])</f>
        <v>235.78010869565213</v>
      </c>
      <c r="K293" s="4">
        <f>SUM(Nurse[[#This Row],[RN Hours (excl. Admin, DON)]],Nurse[[#This Row],[LPN Hours (excl. Admin)]],Nurse[[#This Row],[CNA Hours]],Nurse[[#This Row],[NA TR Hours]],Nurse[[#This Row],[Med Aide/Tech Hours]])</f>
        <v>217.51923913043476</v>
      </c>
      <c r="L293" s="4">
        <f>SUM(Nurse[[#This Row],[RN Hours (excl. Admin, DON)]],Nurse[[#This Row],[RN Admin Hours]],Nurse[[#This Row],[RN DON Hours]])</f>
        <v>32.770434782608696</v>
      </c>
      <c r="M293" s="4">
        <v>14.509565217391303</v>
      </c>
      <c r="N293" s="4">
        <v>13.038043478260869</v>
      </c>
      <c r="O293" s="4">
        <v>5.2228260869565215</v>
      </c>
      <c r="P293" s="4">
        <f>SUM(Nurse[[#This Row],[LPN Hours (excl. Admin)]],Nurse[[#This Row],[LPN Admin Hours]])</f>
        <v>44.149673913043486</v>
      </c>
      <c r="Q293" s="4">
        <v>44.149673913043486</v>
      </c>
      <c r="R293" s="4">
        <v>0</v>
      </c>
      <c r="S293" s="4">
        <f>SUM(Nurse[[#This Row],[CNA Hours]],Nurse[[#This Row],[NA TR Hours]],Nurse[[#This Row],[Med Aide/Tech Hours]])</f>
        <v>158.85999999999996</v>
      </c>
      <c r="T293" s="4">
        <v>158.85999999999996</v>
      </c>
      <c r="U293" s="4">
        <v>0</v>
      </c>
      <c r="V293" s="4">
        <v>0</v>
      </c>
      <c r="W2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22.645869565217396</v>
      </c>
      <c r="X293" s="4">
        <v>1.6155434782608695</v>
      </c>
      <c r="Y293" s="4">
        <v>0</v>
      </c>
      <c r="Z293" s="4">
        <v>0</v>
      </c>
      <c r="AA293" s="4">
        <v>9.0627173913043482</v>
      </c>
      <c r="AB293" s="4">
        <v>0</v>
      </c>
      <c r="AC293" s="4">
        <v>11.967608695652176</v>
      </c>
      <c r="AD293" s="4">
        <v>0</v>
      </c>
      <c r="AE293" s="4">
        <v>0</v>
      </c>
      <c r="AF293" s="1">
        <v>365713</v>
      </c>
      <c r="AG293" s="1">
        <v>5</v>
      </c>
      <c r="AH293"/>
    </row>
    <row r="294" spans="1:34" x14ac:dyDescent="0.25">
      <c r="A294" t="s">
        <v>964</v>
      </c>
      <c r="B294" t="s">
        <v>597</v>
      </c>
      <c r="C294" t="s">
        <v>1158</v>
      </c>
      <c r="D294" t="s">
        <v>1061</v>
      </c>
      <c r="E294" s="4">
        <v>42.576086956521742</v>
      </c>
      <c r="F294" s="4">
        <f>Nurse[[#This Row],[Total Nurse Staff Hours]]/Nurse[[#This Row],[MDS Census]]</f>
        <v>3.4437069185601223</v>
      </c>
      <c r="G294" s="4">
        <f>Nurse[[#This Row],[Total Direct Care Staff Hours]]/Nurse[[#This Row],[MDS Census]]</f>
        <v>3.1056293081439876</v>
      </c>
      <c r="H294" s="4">
        <f>Nurse[[#This Row],[Total RN Hours (w/ Admin, DON)]]/Nurse[[#This Row],[MDS Census]]</f>
        <v>0.52927495532295121</v>
      </c>
      <c r="I294" s="4">
        <f>Nurse[[#This Row],[RN Hours (excl. Admin, DON)]]/Nurse[[#This Row],[MDS Census]]</f>
        <v>0.19643094204748529</v>
      </c>
      <c r="J294" s="4">
        <f>SUM(Nurse[[#This Row],[RN Hours (excl. Admin, DON)]],Nurse[[#This Row],[RN Admin Hours]],Nurse[[#This Row],[RN DON Hours]],Nurse[[#This Row],[LPN Hours (excl. Admin)]],Nurse[[#This Row],[LPN Admin Hours]],Nurse[[#This Row],[CNA Hours]],Nurse[[#This Row],[NA TR Hours]],Nurse[[#This Row],[Med Aide/Tech Hours]])</f>
        <v>146.61956521739131</v>
      </c>
      <c r="K294" s="4">
        <f>SUM(Nurse[[#This Row],[RN Hours (excl. Admin, DON)]],Nurse[[#This Row],[LPN Hours (excl. Admin)]],Nurse[[#This Row],[CNA Hours]],Nurse[[#This Row],[NA TR Hours]],Nurse[[#This Row],[Med Aide/Tech Hours]])</f>
        <v>132.22554347826087</v>
      </c>
      <c r="L294" s="4">
        <f>SUM(Nurse[[#This Row],[RN Hours (excl. Admin, DON)]],Nurse[[#This Row],[RN Admin Hours]],Nurse[[#This Row],[RN DON Hours]])</f>
        <v>22.534456521739131</v>
      </c>
      <c r="M294" s="4">
        <v>8.3632608695652166</v>
      </c>
      <c r="N294" s="4">
        <v>8.8994565217391308</v>
      </c>
      <c r="O294" s="4">
        <v>5.2717391304347823</v>
      </c>
      <c r="P294" s="4">
        <f>SUM(Nurse[[#This Row],[LPN Hours (excl. Admin)]],Nurse[[#This Row],[LPN Admin Hours]])</f>
        <v>34.161195652173916</v>
      </c>
      <c r="Q294" s="4">
        <v>33.938369565217393</v>
      </c>
      <c r="R294" s="4">
        <v>0.22282608695652173</v>
      </c>
      <c r="S294" s="4">
        <f>SUM(Nurse[[#This Row],[CNA Hours]],Nurse[[#This Row],[NA TR Hours]],Nurse[[#This Row],[Med Aide/Tech Hours]])</f>
        <v>89.923913043478265</v>
      </c>
      <c r="T294" s="4">
        <v>89.923913043478265</v>
      </c>
      <c r="U294" s="4">
        <v>0</v>
      </c>
      <c r="V294" s="4">
        <v>0</v>
      </c>
      <c r="W2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4.9184782608695654</v>
      </c>
      <c r="X294" s="4">
        <v>0.44206521739130439</v>
      </c>
      <c r="Y294" s="4">
        <v>0</v>
      </c>
      <c r="Z294" s="4">
        <v>0</v>
      </c>
      <c r="AA294" s="4">
        <v>2.2508695652173913</v>
      </c>
      <c r="AB294" s="4">
        <v>0</v>
      </c>
      <c r="AC294" s="4">
        <v>2.2255434782608696</v>
      </c>
      <c r="AD294" s="4">
        <v>0</v>
      </c>
      <c r="AE294" s="4">
        <v>0</v>
      </c>
      <c r="AF294" s="1">
        <v>366075</v>
      </c>
      <c r="AG294" s="1">
        <v>5</v>
      </c>
      <c r="AH294"/>
    </row>
    <row r="295" spans="1:34" x14ac:dyDescent="0.25">
      <c r="A295" t="s">
        <v>964</v>
      </c>
      <c r="B295" t="s">
        <v>803</v>
      </c>
      <c r="C295" t="s">
        <v>1125</v>
      </c>
      <c r="D295" t="s">
        <v>1060</v>
      </c>
      <c r="E295" s="4">
        <v>52.076086956521742</v>
      </c>
      <c r="F295" s="4">
        <f>Nurse[[#This Row],[Total Nurse Staff Hours]]/Nurse[[#This Row],[MDS Census]]</f>
        <v>3.7299624295554166</v>
      </c>
      <c r="G295" s="4">
        <f>Nurse[[#This Row],[Total Direct Care Staff Hours]]/Nurse[[#This Row],[MDS Census]]</f>
        <v>3.4427572531830517</v>
      </c>
      <c r="H295" s="4">
        <f>Nurse[[#This Row],[Total RN Hours (w/ Admin, DON)]]/Nurse[[#This Row],[MDS Census]]</f>
        <v>0.63754957211438112</v>
      </c>
      <c r="I295" s="4">
        <f>Nurse[[#This Row],[RN Hours (excl. Admin, DON)]]/Nurse[[#This Row],[MDS Census]]</f>
        <v>0.42715508244625339</v>
      </c>
      <c r="J295" s="4">
        <f>SUM(Nurse[[#This Row],[RN Hours (excl. Admin, DON)]],Nurse[[#This Row],[RN Admin Hours]],Nurse[[#This Row],[RN DON Hours]],Nurse[[#This Row],[LPN Hours (excl. Admin)]],Nurse[[#This Row],[LPN Admin Hours]],Nurse[[#This Row],[CNA Hours]],Nurse[[#This Row],[NA TR Hours]],Nurse[[#This Row],[Med Aide/Tech Hours]])</f>
        <v>194.24184782608697</v>
      </c>
      <c r="K295" s="4">
        <f>SUM(Nurse[[#This Row],[RN Hours (excl. Admin, DON)]],Nurse[[#This Row],[LPN Hours (excl. Admin)]],Nurse[[#This Row],[CNA Hours]],Nurse[[#This Row],[NA TR Hours]],Nurse[[#This Row],[Med Aide/Tech Hours]])</f>
        <v>179.28532608695653</v>
      </c>
      <c r="L295" s="4">
        <f>SUM(Nurse[[#This Row],[RN Hours (excl. Admin, DON)]],Nurse[[#This Row],[RN Admin Hours]],Nurse[[#This Row],[RN DON Hours]])</f>
        <v>33.201086956521742</v>
      </c>
      <c r="M295" s="4">
        <v>22.244565217391305</v>
      </c>
      <c r="N295" s="4">
        <v>5.4782608695652177</v>
      </c>
      <c r="O295" s="4">
        <v>5.4782608695652177</v>
      </c>
      <c r="P295" s="4">
        <f>SUM(Nurse[[#This Row],[LPN Hours (excl. Admin)]],Nurse[[#This Row],[LPN Admin Hours]])</f>
        <v>39.644021739130437</v>
      </c>
      <c r="Q295" s="4">
        <v>35.644021739130437</v>
      </c>
      <c r="R295" s="4">
        <v>4</v>
      </c>
      <c r="S295" s="4">
        <f>SUM(Nurse[[#This Row],[CNA Hours]],Nurse[[#This Row],[NA TR Hours]],Nurse[[#This Row],[Med Aide/Tech Hours]])</f>
        <v>121.39673913043478</v>
      </c>
      <c r="T295" s="4">
        <v>93.434782608695656</v>
      </c>
      <c r="U295" s="4">
        <v>27.961956521739129</v>
      </c>
      <c r="V295" s="4">
        <v>0</v>
      </c>
      <c r="W2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8.4347826086956523</v>
      </c>
      <c r="X295" s="4">
        <v>0</v>
      </c>
      <c r="Y295" s="4">
        <v>0</v>
      </c>
      <c r="Z295" s="4">
        <v>0</v>
      </c>
      <c r="AA295" s="4">
        <v>0</v>
      </c>
      <c r="AB295" s="4">
        <v>0</v>
      </c>
      <c r="AC295" s="4">
        <v>8.4347826086956523</v>
      </c>
      <c r="AD295" s="4">
        <v>0</v>
      </c>
      <c r="AE295" s="4">
        <v>0</v>
      </c>
      <c r="AF295" s="1">
        <v>366352</v>
      </c>
      <c r="AG295" s="1">
        <v>5</v>
      </c>
      <c r="AH295"/>
    </row>
    <row r="296" spans="1:34" x14ac:dyDescent="0.25">
      <c r="A296" t="s">
        <v>964</v>
      </c>
      <c r="B296" t="s">
        <v>38</v>
      </c>
      <c r="C296" t="s">
        <v>1093</v>
      </c>
      <c r="D296" t="s">
        <v>982</v>
      </c>
      <c r="E296" s="4">
        <v>92.793478260869563</v>
      </c>
      <c r="F296" s="4">
        <f>Nurse[[#This Row],[Total Nurse Staff Hours]]/Nurse[[#This Row],[MDS Census]]</f>
        <v>2.9615743235328567</v>
      </c>
      <c r="G296" s="4">
        <f>Nurse[[#This Row],[Total Direct Care Staff Hours]]/Nurse[[#This Row],[MDS Census]]</f>
        <v>2.7378962164694856</v>
      </c>
      <c r="H296" s="4">
        <f>Nurse[[#This Row],[Total RN Hours (w/ Admin, DON)]]/Nurse[[#This Row],[MDS Census]]</f>
        <v>0.22939088672835889</v>
      </c>
      <c r="I296" s="4">
        <f>Nurse[[#This Row],[RN Hours (excl. Admin, DON)]]/Nurse[[#This Row],[MDS Census]]</f>
        <v>7.7668970364296583E-2</v>
      </c>
      <c r="J296" s="4">
        <f>SUM(Nurse[[#This Row],[RN Hours (excl. Admin, DON)]],Nurse[[#This Row],[RN Admin Hours]],Nurse[[#This Row],[RN DON Hours]],Nurse[[#This Row],[LPN Hours (excl. Admin)]],Nurse[[#This Row],[LPN Admin Hours]],Nurse[[#This Row],[CNA Hours]],Nurse[[#This Row],[NA TR Hours]],Nurse[[#This Row],[Med Aide/Tech Hours]])</f>
        <v>274.81478260869562</v>
      </c>
      <c r="K296" s="4">
        <f>SUM(Nurse[[#This Row],[RN Hours (excl. Admin, DON)]],Nurse[[#This Row],[LPN Hours (excl. Admin)]],Nurse[[#This Row],[CNA Hours]],Nurse[[#This Row],[NA TR Hours]],Nurse[[#This Row],[Med Aide/Tech Hours]])</f>
        <v>254.05891304347824</v>
      </c>
      <c r="L296" s="4">
        <f>SUM(Nurse[[#This Row],[RN Hours (excl. Admin, DON)]],Nurse[[#This Row],[RN Admin Hours]],Nurse[[#This Row],[RN DON Hours]])</f>
        <v>21.285978260869562</v>
      </c>
      <c r="M296" s="4">
        <v>7.2071739130434773</v>
      </c>
      <c r="N296" s="4">
        <v>8.5135869565217384</v>
      </c>
      <c r="O296" s="4">
        <v>5.5652173913043477</v>
      </c>
      <c r="P296" s="4">
        <f>SUM(Nurse[[#This Row],[LPN Hours (excl. Admin)]],Nurse[[#This Row],[LPN Admin Hours]])</f>
        <v>96.410543478260877</v>
      </c>
      <c r="Q296" s="4">
        <v>89.733478260869575</v>
      </c>
      <c r="R296" s="4">
        <v>6.6770652173913039</v>
      </c>
      <c r="S296" s="4">
        <f>SUM(Nurse[[#This Row],[CNA Hours]],Nurse[[#This Row],[NA TR Hours]],Nurse[[#This Row],[Med Aide/Tech Hours]])</f>
        <v>157.11826086956518</v>
      </c>
      <c r="T296" s="4">
        <v>157.11826086956518</v>
      </c>
      <c r="U296" s="4">
        <v>0</v>
      </c>
      <c r="V296" s="4">
        <v>0</v>
      </c>
      <c r="W2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170.61402173913044</v>
      </c>
      <c r="X296" s="4">
        <v>7.2071739130434773</v>
      </c>
      <c r="Y296" s="4">
        <v>8.5135869565217384</v>
      </c>
      <c r="Z296" s="4">
        <v>5.5652173913043477</v>
      </c>
      <c r="AA296" s="4">
        <v>63.762391304347872</v>
      </c>
      <c r="AB296" s="4">
        <v>6.6770652173913039</v>
      </c>
      <c r="AC296" s="4">
        <v>78.888586956521706</v>
      </c>
      <c r="AD296" s="4">
        <v>0</v>
      </c>
      <c r="AE296" s="4">
        <v>0</v>
      </c>
      <c r="AF296" s="1">
        <v>365088</v>
      </c>
      <c r="AG296" s="1">
        <v>5</v>
      </c>
      <c r="AH296"/>
    </row>
    <row r="297" spans="1:34" x14ac:dyDescent="0.25">
      <c r="A297" t="s">
        <v>964</v>
      </c>
      <c r="B297" t="s">
        <v>738</v>
      </c>
      <c r="C297" t="s">
        <v>1094</v>
      </c>
      <c r="D297" t="s">
        <v>1032</v>
      </c>
      <c r="E297" s="4">
        <v>38.141304347826086</v>
      </c>
      <c r="F297" s="4">
        <f>Nurse[[#This Row],[Total Nurse Staff Hours]]/Nurse[[#This Row],[MDS Census]]</f>
        <v>4.8001453405528647</v>
      </c>
      <c r="G297" s="4">
        <f>Nurse[[#This Row],[Total Direct Care Staff Hours]]/Nurse[[#This Row],[MDS Census]]</f>
        <v>4.0092590481618702</v>
      </c>
      <c r="H297" s="4">
        <f>Nurse[[#This Row],[Total RN Hours (w/ Admin, DON)]]/Nurse[[#This Row],[MDS Census]]</f>
        <v>1.8475776574522658</v>
      </c>
      <c r="I297" s="4">
        <f>Nurse[[#This Row],[RN Hours (excl. Admin, DON)]]/Nurse[[#This Row],[MDS Census]]</f>
        <v>1.2003220290681105</v>
      </c>
      <c r="J297" s="4">
        <f>SUM(Nurse[[#This Row],[RN Hours (excl. Admin, DON)]],Nurse[[#This Row],[RN Admin Hours]],Nurse[[#This Row],[RN DON Hours]],Nurse[[#This Row],[LPN Hours (excl. Admin)]],Nurse[[#This Row],[LPN Admin Hours]],Nurse[[#This Row],[CNA Hours]],Nurse[[#This Row],[NA TR Hours]],Nurse[[#This Row],[Med Aide/Tech Hours]])</f>
        <v>183.08380434782612</v>
      </c>
      <c r="K297" s="4">
        <f>SUM(Nurse[[#This Row],[RN Hours (excl. Admin, DON)]],Nurse[[#This Row],[LPN Hours (excl. Admin)]],Nurse[[#This Row],[CNA Hours]],Nurse[[#This Row],[NA TR Hours]],Nurse[[#This Row],[Med Aide/Tech Hours]])</f>
        <v>152.9183695652174</v>
      </c>
      <c r="L297" s="4">
        <f>SUM(Nurse[[#This Row],[RN Hours (excl. Admin, DON)]],Nurse[[#This Row],[RN Admin Hours]],Nurse[[#This Row],[RN DON Hours]])</f>
        <v>70.46902173913044</v>
      </c>
      <c r="M297" s="4">
        <v>45.781847826086953</v>
      </c>
      <c r="N297" s="4">
        <v>18.948043478260871</v>
      </c>
      <c r="O297" s="4">
        <v>5.7391304347826084</v>
      </c>
      <c r="P297" s="4">
        <f>SUM(Nurse[[#This Row],[LPN Hours (excl. Admin)]],Nurse[[#This Row],[LPN Admin Hours]])</f>
        <v>9.6779347826086948</v>
      </c>
      <c r="Q297" s="4">
        <v>4.1996739130434779</v>
      </c>
      <c r="R297" s="4">
        <v>5.4782608695652177</v>
      </c>
      <c r="S297" s="4">
        <f>SUM(Nurse[[#This Row],[CNA Hours]],Nurse[[#This Row],[NA TR Hours]],Nurse[[#This Row],[Med Aide/Tech Hours]])</f>
        <v>102.93684782608696</v>
      </c>
      <c r="T297" s="4">
        <v>102.93684782608696</v>
      </c>
      <c r="U297" s="4">
        <v>0</v>
      </c>
      <c r="V297" s="4">
        <v>0</v>
      </c>
      <c r="W2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3.7798913043478262</v>
      </c>
      <c r="X297" s="4">
        <v>0</v>
      </c>
      <c r="Y297" s="4">
        <v>0</v>
      </c>
      <c r="Z297" s="4">
        <v>0</v>
      </c>
      <c r="AA297" s="4">
        <v>0</v>
      </c>
      <c r="AB297" s="4">
        <v>0</v>
      </c>
      <c r="AC297" s="4">
        <v>3.7798913043478262</v>
      </c>
      <c r="AD297" s="4">
        <v>0</v>
      </c>
      <c r="AE297" s="4">
        <v>0</v>
      </c>
      <c r="AF297" s="1">
        <v>366266</v>
      </c>
      <c r="AG297" s="1">
        <v>5</v>
      </c>
      <c r="AH297"/>
    </row>
    <row r="298" spans="1:34" x14ac:dyDescent="0.25">
      <c r="A298" t="s">
        <v>964</v>
      </c>
      <c r="B298" t="s">
        <v>285</v>
      </c>
      <c r="C298" t="s">
        <v>1129</v>
      </c>
      <c r="D298" t="s">
        <v>1032</v>
      </c>
      <c r="E298" s="4">
        <v>64.423913043478265</v>
      </c>
      <c r="F298" s="4">
        <f>Nurse[[#This Row],[Total Nurse Staff Hours]]/Nurse[[#This Row],[MDS Census]]</f>
        <v>3.146348911759743</v>
      </c>
      <c r="G298" s="4">
        <f>Nurse[[#This Row],[Total Direct Care Staff Hours]]/Nurse[[#This Row],[MDS Census]]</f>
        <v>3.0612299645689212</v>
      </c>
      <c r="H298" s="4">
        <f>Nurse[[#This Row],[Total RN Hours (w/ Admin, DON)]]/Nurse[[#This Row],[MDS Census]]</f>
        <v>0.39460097857263376</v>
      </c>
      <c r="I298" s="4">
        <f>Nurse[[#This Row],[RN Hours (excl. Admin, DON)]]/Nurse[[#This Row],[MDS Census]]</f>
        <v>0.30948203138181207</v>
      </c>
      <c r="J298" s="4">
        <f>SUM(Nurse[[#This Row],[RN Hours (excl. Admin, DON)]],Nurse[[#This Row],[RN Admin Hours]],Nurse[[#This Row],[RN DON Hours]],Nurse[[#This Row],[LPN Hours (excl. Admin)]],Nurse[[#This Row],[LPN Admin Hours]],Nurse[[#This Row],[CNA Hours]],Nurse[[#This Row],[NA TR Hours]],Nurse[[#This Row],[Med Aide/Tech Hours]])</f>
        <v>202.70010869565215</v>
      </c>
      <c r="K298" s="4">
        <f>SUM(Nurse[[#This Row],[RN Hours (excl. Admin, DON)]],Nurse[[#This Row],[LPN Hours (excl. Admin)]],Nurse[[#This Row],[CNA Hours]],Nurse[[#This Row],[NA TR Hours]],Nurse[[#This Row],[Med Aide/Tech Hours]])</f>
        <v>197.21641304347824</v>
      </c>
      <c r="L298" s="4">
        <f>SUM(Nurse[[#This Row],[RN Hours (excl. Admin, DON)]],Nurse[[#This Row],[RN Admin Hours]],Nurse[[#This Row],[RN DON Hours]])</f>
        <v>25.421739130434787</v>
      </c>
      <c r="M298" s="4">
        <v>19.938043478260873</v>
      </c>
      <c r="N298" s="4">
        <v>5.4836956521739131</v>
      </c>
      <c r="O298" s="4">
        <v>0</v>
      </c>
      <c r="P298" s="4">
        <f>SUM(Nurse[[#This Row],[LPN Hours (excl. Admin)]],Nurse[[#This Row],[LPN Admin Hours]])</f>
        <v>43.591304347826096</v>
      </c>
      <c r="Q298" s="4">
        <v>43.591304347826096</v>
      </c>
      <c r="R298" s="4">
        <v>0</v>
      </c>
      <c r="S298" s="4">
        <f>SUM(Nurse[[#This Row],[CNA Hours]],Nurse[[#This Row],[NA TR Hours]],Nurse[[#This Row],[Med Aide/Tech Hours]])</f>
        <v>133.68706521739128</v>
      </c>
      <c r="T298" s="4">
        <v>133.68706521739128</v>
      </c>
      <c r="U298" s="4">
        <v>0</v>
      </c>
      <c r="V298" s="4">
        <v>0</v>
      </c>
      <c r="W2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2.1365217391304352</v>
      </c>
      <c r="X298" s="4">
        <v>0</v>
      </c>
      <c r="Y298" s="4">
        <v>0</v>
      </c>
      <c r="Z298" s="4">
        <v>0</v>
      </c>
      <c r="AA298" s="4">
        <v>0.60413043478260875</v>
      </c>
      <c r="AB298" s="4">
        <v>0</v>
      </c>
      <c r="AC298" s="4">
        <v>1.5323913043478263</v>
      </c>
      <c r="AD298" s="4">
        <v>0</v>
      </c>
      <c r="AE298" s="4">
        <v>0</v>
      </c>
      <c r="AF298" s="1">
        <v>365594</v>
      </c>
      <c r="AG298" s="1">
        <v>5</v>
      </c>
      <c r="AH298"/>
    </row>
    <row r="299" spans="1:34" x14ac:dyDescent="0.25">
      <c r="A299" t="s">
        <v>964</v>
      </c>
      <c r="B299" t="s">
        <v>514</v>
      </c>
      <c r="C299" t="s">
        <v>1278</v>
      </c>
      <c r="D299" t="s">
        <v>1032</v>
      </c>
      <c r="E299" s="4">
        <v>17.978260869565219</v>
      </c>
      <c r="F299" s="4">
        <f>Nurse[[#This Row],[Total Nurse Staff Hours]]/Nurse[[#This Row],[MDS Census]]</f>
        <v>6.6363361547762993</v>
      </c>
      <c r="G299" s="4">
        <f>Nurse[[#This Row],[Total Direct Care Staff Hours]]/Nurse[[#This Row],[MDS Census]]</f>
        <v>5.6948307134220064</v>
      </c>
      <c r="H299" s="4">
        <f>Nurse[[#This Row],[Total RN Hours (w/ Admin, DON)]]/Nurse[[#This Row],[MDS Census]]</f>
        <v>2.9413542926239415</v>
      </c>
      <c r="I299" s="4">
        <f>Nurse[[#This Row],[RN Hours (excl. Admin, DON)]]/Nurse[[#This Row],[MDS Census]]</f>
        <v>1.9998488512696491</v>
      </c>
      <c r="J299" s="4">
        <f>SUM(Nurse[[#This Row],[RN Hours (excl. Admin, DON)]],Nurse[[#This Row],[RN Admin Hours]],Nurse[[#This Row],[RN DON Hours]],Nurse[[#This Row],[LPN Hours (excl. Admin)]],Nurse[[#This Row],[LPN Admin Hours]],Nurse[[#This Row],[CNA Hours]],Nurse[[#This Row],[NA TR Hours]],Nurse[[#This Row],[Med Aide/Tech Hours]])</f>
        <v>119.30978260869566</v>
      </c>
      <c r="K299" s="4">
        <f>SUM(Nurse[[#This Row],[RN Hours (excl. Admin, DON)]],Nurse[[#This Row],[LPN Hours (excl. Admin)]],Nurse[[#This Row],[CNA Hours]],Nurse[[#This Row],[NA TR Hours]],Nurse[[#This Row],[Med Aide/Tech Hours]])</f>
        <v>102.38315217391303</v>
      </c>
      <c r="L299" s="4">
        <f>SUM(Nurse[[#This Row],[RN Hours (excl. Admin, DON)]],Nurse[[#This Row],[RN Admin Hours]],Nurse[[#This Row],[RN DON Hours]])</f>
        <v>52.880434782608695</v>
      </c>
      <c r="M299" s="4">
        <v>35.953804347826086</v>
      </c>
      <c r="N299" s="4">
        <v>12.926630434782609</v>
      </c>
      <c r="O299" s="4">
        <v>4</v>
      </c>
      <c r="P299" s="4">
        <f>SUM(Nurse[[#This Row],[LPN Hours (excl. Admin)]],Nurse[[#This Row],[LPN Admin Hours]])</f>
        <v>26.309782608695652</v>
      </c>
      <c r="Q299" s="4">
        <v>26.309782608695652</v>
      </c>
      <c r="R299" s="4">
        <v>0</v>
      </c>
      <c r="S299" s="4">
        <f>SUM(Nurse[[#This Row],[CNA Hours]],Nurse[[#This Row],[NA TR Hours]],Nurse[[#This Row],[Med Aide/Tech Hours]])</f>
        <v>40.119565217391305</v>
      </c>
      <c r="T299" s="4">
        <v>40.119565217391305</v>
      </c>
      <c r="U299" s="4">
        <v>0</v>
      </c>
      <c r="V299" s="4">
        <v>0</v>
      </c>
      <c r="W2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9" s="4">
        <v>0</v>
      </c>
      <c r="Y299" s="4">
        <v>0</v>
      </c>
      <c r="Z299" s="4">
        <v>0</v>
      </c>
      <c r="AA299" s="4">
        <v>0</v>
      </c>
      <c r="AB299" s="4">
        <v>0</v>
      </c>
      <c r="AC299" s="4">
        <v>0</v>
      </c>
      <c r="AD299" s="4">
        <v>0</v>
      </c>
      <c r="AE299" s="4">
        <v>0</v>
      </c>
      <c r="AF299" s="1">
        <v>365943</v>
      </c>
      <c r="AG299" s="1">
        <v>5</v>
      </c>
      <c r="AH299"/>
    </row>
    <row r="300" spans="1:34" x14ac:dyDescent="0.25">
      <c r="A300" t="s">
        <v>964</v>
      </c>
      <c r="B300" t="s">
        <v>223</v>
      </c>
      <c r="C300" t="s">
        <v>1147</v>
      </c>
      <c r="D300" t="s">
        <v>1031</v>
      </c>
      <c r="E300" s="4">
        <v>48.695652173913047</v>
      </c>
      <c r="F300" s="4">
        <f>Nurse[[#This Row],[Total Nurse Staff Hours]]/Nurse[[#This Row],[MDS Census]]</f>
        <v>2.9830803571428568</v>
      </c>
      <c r="G300" s="4">
        <f>Nurse[[#This Row],[Total Direct Care Staff Hours]]/Nurse[[#This Row],[MDS Census]]</f>
        <v>2.7968080357142853</v>
      </c>
      <c r="H300" s="4">
        <f>Nurse[[#This Row],[Total RN Hours (w/ Admin, DON)]]/Nurse[[#This Row],[MDS Census]]</f>
        <v>0.46555803571428561</v>
      </c>
      <c r="I300" s="4">
        <f>Nurse[[#This Row],[RN Hours (excl. Admin, DON)]]/Nurse[[#This Row],[MDS Census]]</f>
        <v>0.32683035714285708</v>
      </c>
      <c r="J300" s="4">
        <f>SUM(Nurse[[#This Row],[RN Hours (excl. Admin, DON)]],Nurse[[#This Row],[RN Admin Hours]],Nurse[[#This Row],[RN DON Hours]],Nurse[[#This Row],[LPN Hours (excl. Admin)]],Nurse[[#This Row],[LPN Admin Hours]],Nurse[[#This Row],[CNA Hours]],Nurse[[#This Row],[NA TR Hours]],Nurse[[#This Row],[Med Aide/Tech Hours]])</f>
        <v>145.26304347826087</v>
      </c>
      <c r="K300" s="4">
        <f>SUM(Nurse[[#This Row],[RN Hours (excl. Admin, DON)]],Nurse[[#This Row],[LPN Hours (excl. Admin)]],Nurse[[#This Row],[CNA Hours]],Nurse[[#This Row],[NA TR Hours]],Nurse[[#This Row],[Med Aide/Tech Hours]])</f>
        <v>136.19239130434781</v>
      </c>
      <c r="L300" s="4">
        <f>SUM(Nurse[[#This Row],[RN Hours (excl. Admin, DON)]],Nurse[[#This Row],[RN Admin Hours]],Nurse[[#This Row],[RN DON Hours]])</f>
        <v>22.670652173913041</v>
      </c>
      <c r="M300" s="4">
        <v>15.915217391304346</v>
      </c>
      <c r="N300" s="4">
        <v>1.5380434782608696</v>
      </c>
      <c r="O300" s="4">
        <v>5.2173913043478262</v>
      </c>
      <c r="P300" s="4">
        <f>SUM(Nurse[[#This Row],[LPN Hours (excl. Admin)]],Nurse[[#This Row],[LPN Admin Hours]])</f>
        <v>47.991956521739112</v>
      </c>
      <c r="Q300" s="4">
        <v>45.676739130434768</v>
      </c>
      <c r="R300" s="4">
        <v>2.3152173913043477</v>
      </c>
      <c r="S300" s="4">
        <f>SUM(Nurse[[#This Row],[CNA Hours]],Nurse[[#This Row],[NA TR Hours]],Nurse[[#This Row],[Med Aide/Tech Hours]])</f>
        <v>74.600434782608701</v>
      </c>
      <c r="T300" s="4">
        <v>59.109347826086967</v>
      </c>
      <c r="U300" s="4">
        <v>15.491086956521738</v>
      </c>
      <c r="V300" s="4">
        <v>0</v>
      </c>
      <c r="W3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21.260217391304344</v>
      </c>
      <c r="X300" s="4">
        <v>0.28206521739130436</v>
      </c>
      <c r="Y300" s="4">
        <v>0</v>
      </c>
      <c r="Z300" s="4">
        <v>0</v>
      </c>
      <c r="AA300" s="4">
        <v>8.2827173913043506</v>
      </c>
      <c r="AB300" s="4">
        <v>0</v>
      </c>
      <c r="AC300" s="4">
        <v>12.695434782608691</v>
      </c>
      <c r="AD300" s="4">
        <v>0</v>
      </c>
      <c r="AE300" s="4">
        <v>0</v>
      </c>
      <c r="AF300" s="1">
        <v>365495</v>
      </c>
      <c r="AG300" s="1">
        <v>5</v>
      </c>
      <c r="AH300"/>
    </row>
    <row r="301" spans="1:34" x14ac:dyDescent="0.25">
      <c r="A301" t="s">
        <v>964</v>
      </c>
      <c r="B301" t="s">
        <v>713</v>
      </c>
      <c r="C301" t="s">
        <v>1141</v>
      </c>
      <c r="D301" t="s">
        <v>988</v>
      </c>
      <c r="E301" s="4">
        <v>70.206521739130437</v>
      </c>
      <c r="F301" s="4">
        <f>Nurse[[#This Row],[Total Nurse Staff Hours]]/Nurse[[#This Row],[MDS Census]]</f>
        <v>2.8415853847344792</v>
      </c>
      <c r="G301" s="4">
        <f>Nurse[[#This Row],[Total Direct Care Staff Hours]]/Nurse[[#This Row],[MDS Census]]</f>
        <v>2.7763895339835893</v>
      </c>
      <c r="H301" s="4">
        <f>Nurse[[#This Row],[Total RN Hours (w/ Admin, DON)]]/Nurse[[#This Row],[MDS Census]]</f>
        <v>0.52782164421737132</v>
      </c>
      <c r="I301" s="4">
        <f>Nurse[[#This Row],[RN Hours (excl. Admin, DON)]]/Nurse[[#This Row],[MDS Census]]</f>
        <v>0.46262579346648108</v>
      </c>
      <c r="J301" s="4">
        <f>SUM(Nurse[[#This Row],[RN Hours (excl. Admin, DON)]],Nurse[[#This Row],[RN Admin Hours]],Nurse[[#This Row],[RN DON Hours]],Nurse[[#This Row],[LPN Hours (excl. Admin)]],Nurse[[#This Row],[LPN Admin Hours]],Nurse[[#This Row],[CNA Hours]],Nurse[[#This Row],[NA TR Hours]],Nurse[[#This Row],[Med Aide/Tech Hours]])</f>
        <v>199.49782608695654</v>
      </c>
      <c r="K301" s="4">
        <f>SUM(Nurse[[#This Row],[RN Hours (excl. Admin, DON)]],Nurse[[#This Row],[LPN Hours (excl. Admin)]],Nurse[[#This Row],[CNA Hours]],Nurse[[#This Row],[NA TR Hours]],Nurse[[#This Row],[Med Aide/Tech Hours]])</f>
        <v>194.92065217391308</v>
      </c>
      <c r="L301" s="4">
        <f>SUM(Nurse[[#This Row],[RN Hours (excl. Admin, DON)]],Nurse[[#This Row],[RN Admin Hours]],Nurse[[#This Row],[RN DON Hours]])</f>
        <v>37.056521739130453</v>
      </c>
      <c r="M301" s="4">
        <v>32.479347826086972</v>
      </c>
      <c r="N301" s="4">
        <v>0</v>
      </c>
      <c r="O301" s="4">
        <v>4.5771739130434783</v>
      </c>
      <c r="P301" s="4">
        <f>SUM(Nurse[[#This Row],[LPN Hours (excl. Admin)]],Nurse[[#This Row],[LPN Admin Hours]])</f>
        <v>64.663043478260846</v>
      </c>
      <c r="Q301" s="4">
        <v>64.663043478260846</v>
      </c>
      <c r="R301" s="4">
        <v>0</v>
      </c>
      <c r="S301" s="4">
        <f>SUM(Nurse[[#This Row],[CNA Hours]],Nurse[[#This Row],[NA TR Hours]],Nurse[[#This Row],[Med Aide/Tech Hours]])</f>
        <v>97.778260869565244</v>
      </c>
      <c r="T301" s="4">
        <v>97.778260869565244</v>
      </c>
      <c r="U301" s="4">
        <v>0</v>
      </c>
      <c r="V301" s="4">
        <v>0</v>
      </c>
      <c r="W3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01" s="4">
        <v>0</v>
      </c>
      <c r="Y301" s="4">
        <v>0</v>
      </c>
      <c r="Z301" s="4">
        <v>0</v>
      </c>
      <c r="AA301" s="4">
        <v>0</v>
      </c>
      <c r="AB301" s="4">
        <v>0</v>
      </c>
      <c r="AC301" s="4">
        <v>0</v>
      </c>
      <c r="AD301" s="4">
        <v>0</v>
      </c>
      <c r="AE301" s="4">
        <v>0</v>
      </c>
      <c r="AF301" s="1">
        <v>366235</v>
      </c>
      <c r="AG301" s="1">
        <v>5</v>
      </c>
      <c r="AH301"/>
    </row>
    <row r="302" spans="1:34" x14ac:dyDescent="0.25">
      <c r="A302" t="s">
        <v>964</v>
      </c>
      <c r="B302" t="s">
        <v>620</v>
      </c>
      <c r="C302" t="s">
        <v>1129</v>
      </c>
      <c r="D302" t="s">
        <v>1032</v>
      </c>
      <c r="E302" s="4">
        <v>46.641304347826086</v>
      </c>
      <c r="F302" s="4">
        <f>Nurse[[#This Row],[Total Nurse Staff Hours]]/Nurse[[#This Row],[MDS Census]]</f>
        <v>2.3468352365415988</v>
      </c>
      <c r="G302" s="4">
        <f>Nurse[[#This Row],[Total Direct Care Staff Hours]]/Nurse[[#This Row],[MDS Census]]</f>
        <v>2.3343672803542299</v>
      </c>
      <c r="H302" s="4">
        <f>Nurse[[#This Row],[Total RN Hours (w/ Admin, DON)]]/Nurse[[#This Row],[MDS Census]]</f>
        <v>5.9729666744348632E-2</v>
      </c>
      <c r="I302" s="4">
        <f>Nurse[[#This Row],[RN Hours (excl. Admin, DON)]]/Nurse[[#This Row],[MDS Census]]</f>
        <v>4.7261710556979725E-2</v>
      </c>
      <c r="J302" s="4">
        <f>SUM(Nurse[[#This Row],[RN Hours (excl. Admin, DON)]],Nurse[[#This Row],[RN Admin Hours]],Nurse[[#This Row],[RN DON Hours]],Nurse[[#This Row],[LPN Hours (excl. Admin)]],Nurse[[#This Row],[LPN Admin Hours]],Nurse[[#This Row],[CNA Hours]],Nurse[[#This Row],[NA TR Hours]],Nurse[[#This Row],[Med Aide/Tech Hours]])</f>
        <v>109.45945652173913</v>
      </c>
      <c r="K302" s="4">
        <f>SUM(Nurse[[#This Row],[RN Hours (excl. Admin, DON)]],Nurse[[#This Row],[LPN Hours (excl. Admin)]],Nurse[[#This Row],[CNA Hours]],Nurse[[#This Row],[NA TR Hours]],Nurse[[#This Row],[Med Aide/Tech Hours]])</f>
        <v>108.8779347826087</v>
      </c>
      <c r="L302" s="4">
        <f>SUM(Nurse[[#This Row],[RN Hours (excl. Admin, DON)]],Nurse[[#This Row],[RN Admin Hours]],Nurse[[#This Row],[RN DON Hours]])</f>
        <v>2.785869565217391</v>
      </c>
      <c r="M302" s="4">
        <v>2.2043478260869565</v>
      </c>
      <c r="N302" s="4">
        <v>0</v>
      </c>
      <c r="O302" s="4">
        <v>0.58152173913043481</v>
      </c>
      <c r="P302" s="4">
        <f>SUM(Nurse[[#This Row],[LPN Hours (excl. Admin)]],Nurse[[#This Row],[LPN Admin Hours]])</f>
        <v>44.71141304347826</v>
      </c>
      <c r="Q302" s="4">
        <v>44.71141304347826</v>
      </c>
      <c r="R302" s="4">
        <v>0</v>
      </c>
      <c r="S302" s="4">
        <f>SUM(Nurse[[#This Row],[CNA Hours]],Nurse[[#This Row],[NA TR Hours]],Nurse[[#This Row],[Med Aide/Tech Hours]])</f>
        <v>61.962173913043486</v>
      </c>
      <c r="T302" s="4">
        <v>58.219239130434786</v>
      </c>
      <c r="U302" s="4">
        <v>3.7429347826086961</v>
      </c>
      <c r="V302" s="4">
        <v>0</v>
      </c>
      <c r="W3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0.8706521739130435</v>
      </c>
      <c r="X302" s="4">
        <v>0.21249999999999999</v>
      </c>
      <c r="Y302" s="4">
        <v>0</v>
      </c>
      <c r="Z302" s="4">
        <v>0</v>
      </c>
      <c r="AA302" s="4">
        <v>8.641304347826087E-2</v>
      </c>
      <c r="AB302" s="4">
        <v>0</v>
      </c>
      <c r="AC302" s="4">
        <v>0.4891304347826087</v>
      </c>
      <c r="AD302" s="4">
        <v>8.2608695652173908E-2</v>
      </c>
      <c r="AE302" s="4">
        <v>0</v>
      </c>
      <c r="AF302" s="1">
        <v>366106</v>
      </c>
      <c r="AG302" s="1">
        <v>5</v>
      </c>
      <c r="AH302"/>
    </row>
    <row r="303" spans="1:34" x14ac:dyDescent="0.25">
      <c r="A303" t="s">
        <v>964</v>
      </c>
      <c r="B303" t="s">
        <v>211</v>
      </c>
      <c r="C303" t="s">
        <v>1276</v>
      </c>
      <c r="D303" t="s">
        <v>1058</v>
      </c>
      <c r="E303" s="4">
        <v>105.5</v>
      </c>
      <c r="F303" s="4">
        <f>Nurse[[#This Row],[Total Nurse Staff Hours]]/Nurse[[#This Row],[MDS Census]]</f>
        <v>2.7050092726148773</v>
      </c>
      <c r="G303" s="4">
        <f>Nurse[[#This Row],[Total Direct Care Staff Hours]]/Nurse[[#This Row],[MDS Census]]</f>
        <v>2.4278611168349471</v>
      </c>
      <c r="H303" s="4">
        <f>Nurse[[#This Row],[Total RN Hours (w/ Admin, DON)]]/Nurse[[#This Row],[MDS Census]]</f>
        <v>0.43153616319802179</v>
      </c>
      <c r="I303" s="4">
        <f>Nurse[[#This Row],[RN Hours (excl. Admin, DON)]]/Nurse[[#This Row],[MDS Census]]</f>
        <v>0.2441263136204409</v>
      </c>
      <c r="J303" s="4">
        <f>SUM(Nurse[[#This Row],[RN Hours (excl. Admin, DON)]],Nurse[[#This Row],[RN Admin Hours]],Nurse[[#This Row],[RN DON Hours]],Nurse[[#This Row],[LPN Hours (excl. Admin)]],Nurse[[#This Row],[LPN Admin Hours]],Nurse[[#This Row],[CNA Hours]],Nurse[[#This Row],[NA TR Hours]],Nurse[[#This Row],[Med Aide/Tech Hours]])</f>
        <v>285.37847826086954</v>
      </c>
      <c r="K303" s="4">
        <f>SUM(Nurse[[#This Row],[RN Hours (excl. Admin, DON)]],Nurse[[#This Row],[LPN Hours (excl. Admin)]],Nurse[[#This Row],[CNA Hours]],Nurse[[#This Row],[NA TR Hours]],Nurse[[#This Row],[Med Aide/Tech Hours]])</f>
        <v>256.13934782608692</v>
      </c>
      <c r="L303" s="4">
        <f>SUM(Nurse[[#This Row],[RN Hours (excl. Admin, DON)]],Nurse[[#This Row],[RN Admin Hours]],Nurse[[#This Row],[RN DON Hours]])</f>
        <v>45.527065217391296</v>
      </c>
      <c r="M303" s="4">
        <v>25.755326086956515</v>
      </c>
      <c r="N303" s="4">
        <v>15.076086956521738</v>
      </c>
      <c r="O303" s="4">
        <v>4.6956521739130439</v>
      </c>
      <c r="P303" s="4">
        <f>SUM(Nurse[[#This Row],[LPN Hours (excl. Admin)]],Nurse[[#This Row],[LPN Admin Hours]])</f>
        <v>18.369565217391305</v>
      </c>
      <c r="Q303" s="4">
        <v>8.9021739130434785</v>
      </c>
      <c r="R303" s="4">
        <v>9.4673913043478262</v>
      </c>
      <c r="S303" s="4">
        <f>SUM(Nurse[[#This Row],[CNA Hours]],Nurse[[#This Row],[NA TR Hours]],Nurse[[#This Row],[Med Aide/Tech Hours]])</f>
        <v>221.48184782608695</v>
      </c>
      <c r="T303" s="4">
        <v>221.48184782608695</v>
      </c>
      <c r="U303" s="4">
        <v>0</v>
      </c>
      <c r="V303" s="4">
        <v>0</v>
      </c>
      <c r="W3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17.233695652173914</v>
      </c>
      <c r="X303" s="4">
        <v>0</v>
      </c>
      <c r="Y303" s="4">
        <v>0</v>
      </c>
      <c r="Z303" s="4">
        <v>0</v>
      </c>
      <c r="AA303" s="4">
        <v>8.9021739130434785</v>
      </c>
      <c r="AB303" s="4">
        <v>0</v>
      </c>
      <c r="AC303" s="4">
        <v>8.3315217391304355</v>
      </c>
      <c r="AD303" s="4">
        <v>0</v>
      </c>
      <c r="AE303" s="4">
        <v>0</v>
      </c>
      <c r="AF303" s="1">
        <v>365478</v>
      </c>
      <c r="AG303" s="1">
        <v>5</v>
      </c>
      <c r="AH303"/>
    </row>
    <row r="304" spans="1:34" x14ac:dyDescent="0.25">
      <c r="A304" t="s">
        <v>964</v>
      </c>
      <c r="B304" t="s">
        <v>758</v>
      </c>
      <c r="C304" t="s">
        <v>1400</v>
      </c>
      <c r="D304" t="s">
        <v>1001</v>
      </c>
      <c r="E304" s="4">
        <v>73.760869565217391</v>
      </c>
      <c r="F304" s="4">
        <f>Nurse[[#This Row],[Total Nurse Staff Hours]]/Nurse[[#This Row],[MDS Census]]</f>
        <v>3.6597922192749772</v>
      </c>
      <c r="G304" s="4">
        <f>Nurse[[#This Row],[Total Direct Care Staff Hours]]/Nurse[[#This Row],[MDS Census]]</f>
        <v>3.4450191570881228</v>
      </c>
      <c r="H304" s="4">
        <f>Nurse[[#This Row],[Total RN Hours (w/ Admin, DON)]]/Nurse[[#This Row],[MDS Census]]</f>
        <v>0.36320365458296489</v>
      </c>
      <c r="I304" s="4">
        <f>Nurse[[#This Row],[RN Hours (excl. Admin, DON)]]/Nurse[[#This Row],[MDS Census]]</f>
        <v>0.30171676982021811</v>
      </c>
      <c r="J304" s="4">
        <f>SUM(Nurse[[#This Row],[RN Hours (excl. Admin, DON)]],Nurse[[#This Row],[RN Admin Hours]],Nurse[[#This Row],[RN DON Hours]],Nurse[[#This Row],[LPN Hours (excl. Admin)]],Nurse[[#This Row],[LPN Admin Hours]],Nurse[[#This Row],[CNA Hours]],Nurse[[#This Row],[NA TR Hours]],Nurse[[#This Row],[Med Aide/Tech Hours]])</f>
        <v>269.94945652173908</v>
      </c>
      <c r="K304" s="4">
        <f>SUM(Nurse[[#This Row],[RN Hours (excl. Admin, DON)]],Nurse[[#This Row],[LPN Hours (excl. Admin)]],Nurse[[#This Row],[CNA Hours]],Nurse[[#This Row],[NA TR Hours]],Nurse[[#This Row],[Med Aide/Tech Hours]])</f>
        <v>254.10760869565217</v>
      </c>
      <c r="L304" s="4">
        <f>SUM(Nurse[[#This Row],[RN Hours (excl. Admin, DON)]],Nurse[[#This Row],[RN Admin Hours]],Nurse[[#This Row],[RN DON Hours]])</f>
        <v>26.790217391304346</v>
      </c>
      <c r="M304" s="4">
        <v>22.254891304347826</v>
      </c>
      <c r="N304" s="4">
        <v>0.52173913043478259</v>
      </c>
      <c r="O304" s="4">
        <v>4.0135869565217392</v>
      </c>
      <c r="P304" s="4">
        <f>SUM(Nurse[[#This Row],[LPN Hours (excl. Admin)]],Nurse[[#This Row],[LPN Admin Hours]])</f>
        <v>84.859239130434787</v>
      </c>
      <c r="Q304" s="4">
        <v>73.552717391304355</v>
      </c>
      <c r="R304" s="4">
        <v>11.306521739130433</v>
      </c>
      <c r="S304" s="4">
        <f>SUM(Nurse[[#This Row],[CNA Hours]],Nurse[[#This Row],[NA TR Hours]],Nurse[[#This Row],[Med Aide/Tech Hours]])</f>
        <v>158.30000000000001</v>
      </c>
      <c r="T304" s="4">
        <v>143.38315217391303</v>
      </c>
      <c r="U304" s="4">
        <v>4.3347826086956527</v>
      </c>
      <c r="V304" s="4">
        <v>10.582065217391303</v>
      </c>
      <c r="W3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52.96847826086956</v>
      </c>
      <c r="X304" s="4">
        <v>2.3532608695652173</v>
      </c>
      <c r="Y304" s="4">
        <v>0</v>
      </c>
      <c r="Z304" s="4">
        <v>0.29891304347826086</v>
      </c>
      <c r="AA304" s="4">
        <v>21.533695652173911</v>
      </c>
      <c r="AB304" s="4">
        <v>6.1630434782608692</v>
      </c>
      <c r="AC304" s="4">
        <v>22.619565217391305</v>
      </c>
      <c r="AD304" s="4">
        <v>0</v>
      </c>
      <c r="AE304" s="4">
        <v>0</v>
      </c>
      <c r="AF304" s="1">
        <v>366290</v>
      </c>
      <c r="AG304" s="1">
        <v>5</v>
      </c>
      <c r="AH304"/>
    </row>
    <row r="305" spans="1:34" x14ac:dyDescent="0.25">
      <c r="A305" t="s">
        <v>964</v>
      </c>
      <c r="B305" t="s">
        <v>625</v>
      </c>
      <c r="C305" t="s">
        <v>1221</v>
      </c>
      <c r="D305" t="s">
        <v>1032</v>
      </c>
      <c r="E305" s="4">
        <v>103.95652173913044</v>
      </c>
      <c r="F305" s="4">
        <f>Nurse[[#This Row],[Total Nurse Staff Hours]]/Nurse[[#This Row],[MDS Census]]</f>
        <v>2.7824351735675434</v>
      </c>
      <c r="G305" s="4">
        <f>Nurse[[#This Row],[Total Direct Care Staff Hours]]/Nurse[[#This Row],[MDS Census]]</f>
        <v>2.6624539941447081</v>
      </c>
      <c r="H305" s="4">
        <f>Nurse[[#This Row],[Total RN Hours (w/ Admin, DON)]]/Nurse[[#This Row],[MDS Census]]</f>
        <v>0.39025826014219983</v>
      </c>
      <c r="I305" s="4">
        <f>Nurse[[#This Row],[RN Hours (excl. Admin, DON)]]/Nurse[[#This Row],[MDS Census]]</f>
        <v>0.33588770388958589</v>
      </c>
      <c r="J305" s="4">
        <f>SUM(Nurse[[#This Row],[RN Hours (excl. Admin, DON)]],Nurse[[#This Row],[RN Admin Hours]],Nurse[[#This Row],[RN DON Hours]],Nurse[[#This Row],[LPN Hours (excl. Admin)]],Nurse[[#This Row],[LPN Admin Hours]],Nurse[[#This Row],[CNA Hours]],Nurse[[#This Row],[NA TR Hours]],Nurse[[#This Row],[Med Aide/Tech Hours]])</f>
        <v>289.25228260869551</v>
      </c>
      <c r="K305" s="4">
        <f>SUM(Nurse[[#This Row],[RN Hours (excl. Admin, DON)]],Nurse[[#This Row],[LPN Hours (excl. Admin)]],Nurse[[#This Row],[CNA Hours]],Nurse[[#This Row],[NA TR Hours]],Nurse[[#This Row],[Med Aide/Tech Hours]])</f>
        <v>276.77945652173901</v>
      </c>
      <c r="L305" s="4">
        <f>SUM(Nurse[[#This Row],[RN Hours (excl. Admin, DON)]],Nurse[[#This Row],[RN Admin Hours]],Nurse[[#This Row],[RN DON Hours]])</f>
        <v>40.56989130434782</v>
      </c>
      <c r="M305" s="4">
        <v>34.917717391304343</v>
      </c>
      <c r="N305" s="4">
        <v>1.0434782608695652</v>
      </c>
      <c r="O305" s="4">
        <v>4.6086956521739131</v>
      </c>
      <c r="P305" s="4">
        <f>SUM(Nurse[[#This Row],[LPN Hours (excl. Admin)]],Nurse[[#This Row],[LPN Admin Hours]])</f>
        <v>91.560869565217303</v>
      </c>
      <c r="Q305" s="4">
        <v>84.740217391304256</v>
      </c>
      <c r="R305" s="4">
        <v>6.8206521739130439</v>
      </c>
      <c r="S305" s="4">
        <f>SUM(Nurse[[#This Row],[CNA Hours]],Nurse[[#This Row],[NA TR Hours]],Nurse[[#This Row],[Med Aide/Tech Hours]])</f>
        <v>157.1215217391304</v>
      </c>
      <c r="T305" s="4">
        <v>138.43619565217386</v>
      </c>
      <c r="U305" s="4">
        <v>18.685326086956522</v>
      </c>
      <c r="V305" s="4">
        <v>0</v>
      </c>
      <c r="W3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18.334021739130442</v>
      </c>
      <c r="X305" s="4">
        <v>0.95108695652173914</v>
      </c>
      <c r="Y305" s="4">
        <v>0</v>
      </c>
      <c r="Z305" s="4">
        <v>0</v>
      </c>
      <c r="AA305" s="4">
        <v>13.196739130434791</v>
      </c>
      <c r="AB305" s="4">
        <v>0</v>
      </c>
      <c r="AC305" s="4">
        <v>4.186195652173911</v>
      </c>
      <c r="AD305" s="4">
        <v>0</v>
      </c>
      <c r="AE305" s="4">
        <v>0</v>
      </c>
      <c r="AF305" s="1">
        <v>366111</v>
      </c>
      <c r="AG305" s="1">
        <v>5</v>
      </c>
      <c r="AH305"/>
    </row>
    <row r="306" spans="1:34" x14ac:dyDescent="0.25">
      <c r="A306" t="s">
        <v>964</v>
      </c>
      <c r="B306" t="s">
        <v>703</v>
      </c>
      <c r="C306" t="s">
        <v>1237</v>
      </c>
      <c r="D306" t="s">
        <v>1034</v>
      </c>
      <c r="E306" s="4">
        <v>75.239130434782609</v>
      </c>
      <c r="F306" s="4">
        <f>Nurse[[#This Row],[Total Nurse Staff Hours]]/Nurse[[#This Row],[MDS Census]]</f>
        <v>3.390602427044207</v>
      </c>
      <c r="G306" s="4">
        <f>Nurse[[#This Row],[Total Direct Care Staff Hours]]/Nurse[[#This Row],[MDS Census]]</f>
        <v>3.0021308870268713</v>
      </c>
      <c r="H306" s="4">
        <f>Nurse[[#This Row],[Total RN Hours (w/ Admin, DON)]]/Nurse[[#This Row],[MDS Census]]</f>
        <v>0.70976596359433697</v>
      </c>
      <c r="I306" s="4">
        <f>Nurse[[#This Row],[RN Hours (excl. Admin, DON)]]/Nurse[[#This Row],[MDS Census]]</f>
        <v>0.5607483386304537</v>
      </c>
      <c r="J306" s="4">
        <f>SUM(Nurse[[#This Row],[RN Hours (excl. Admin, DON)]],Nurse[[#This Row],[RN Admin Hours]],Nurse[[#This Row],[RN DON Hours]],Nurse[[#This Row],[LPN Hours (excl. Admin)]],Nurse[[#This Row],[LPN Admin Hours]],Nurse[[#This Row],[CNA Hours]],Nurse[[#This Row],[NA TR Hours]],Nurse[[#This Row],[Med Aide/Tech Hours]])</f>
        <v>255.10597826086959</v>
      </c>
      <c r="K306" s="4">
        <f>SUM(Nurse[[#This Row],[RN Hours (excl. Admin, DON)]],Nurse[[#This Row],[LPN Hours (excl. Admin)]],Nurse[[#This Row],[CNA Hours]],Nurse[[#This Row],[NA TR Hours]],Nurse[[#This Row],[Med Aide/Tech Hours]])</f>
        <v>225.87771739130437</v>
      </c>
      <c r="L306" s="4">
        <f>SUM(Nurse[[#This Row],[RN Hours (excl. Admin, DON)]],Nurse[[#This Row],[RN Admin Hours]],Nurse[[#This Row],[RN DON Hours]])</f>
        <v>53.402173913043484</v>
      </c>
      <c r="M306" s="4">
        <v>42.190217391304351</v>
      </c>
      <c r="N306" s="4">
        <v>5.5869565217391308</v>
      </c>
      <c r="O306" s="4">
        <v>5.625</v>
      </c>
      <c r="P306" s="4">
        <f>SUM(Nurse[[#This Row],[LPN Hours (excl. Admin)]],Nurse[[#This Row],[LPN Admin Hours]])</f>
        <v>77.269021739130437</v>
      </c>
      <c r="Q306" s="4">
        <v>59.252717391304351</v>
      </c>
      <c r="R306" s="4">
        <v>18.016304347826086</v>
      </c>
      <c r="S306" s="4">
        <f>SUM(Nurse[[#This Row],[CNA Hours]],Nurse[[#This Row],[NA TR Hours]],Nurse[[#This Row],[Med Aide/Tech Hours]])</f>
        <v>124.43478260869566</v>
      </c>
      <c r="T306" s="4">
        <v>124.43478260869566</v>
      </c>
      <c r="U306" s="4">
        <v>0</v>
      </c>
      <c r="V306" s="4">
        <v>0</v>
      </c>
      <c r="W3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06" s="4">
        <v>0</v>
      </c>
      <c r="Y306" s="4">
        <v>0</v>
      </c>
      <c r="Z306" s="4">
        <v>0</v>
      </c>
      <c r="AA306" s="4">
        <v>0</v>
      </c>
      <c r="AB306" s="4">
        <v>0</v>
      </c>
      <c r="AC306" s="4">
        <v>0</v>
      </c>
      <c r="AD306" s="4">
        <v>0</v>
      </c>
      <c r="AE306" s="4">
        <v>0</v>
      </c>
      <c r="AF306" s="1">
        <v>366222</v>
      </c>
      <c r="AG306" s="1">
        <v>5</v>
      </c>
      <c r="AH306"/>
    </row>
    <row r="307" spans="1:34" x14ac:dyDescent="0.25">
      <c r="A307" t="s">
        <v>964</v>
      </c>
      <c r="B307" t="s">
        <v>28</v>
      </c>
      <c r="C307" t="s">
        <v>1116</v>
      </c>
      <c r="D307" t="s">
        <v>980</v>
      </c>
      <c r="E307" s="4">
        <v>39.434782608695649</v>
      </c>
      <c r="F307" s="4">
        <f>Nurse[[#This Row],[Total Nurse Staff Hours]]/Nurse[[#This Row],[MDS Census]]</f>
        <v>4.9200165380374852</v>
      </c>
      <c r="G307" s="4">
        <f>Nurse[[#This Row],[Total Direct Care Staff Hours]]/Nurse[[#This Row],[MDS Census]]</f>
        <v>4.3907993384784998</v>
      </c>
      <c r="H307" s="4">
        <f>Nurse[[#This Row],[Total RN Hours (w/ Admin, DON)]]/Nurse[[#This Row],[MDS Census]]</f>
        <v>1.2215821389195147</v>
      </c>
      <c r="I307" s="4">
        <f>Nurse[[#This Row],[RN Hours (excl. Admin, DON)]]/Nurse[[#This Row],[MDS Census]]</f>
        <v>0.69236493936052901</v>
      </c>
      <c r="J307" s="4">
        <f>SUM(Nurse[[#This Row],[RN Hours (excl. Admin, DON)]],Nurse[[#This Row],[RN Admin Hours]],Nurse[[#This Row],[RN DON Hours]],Nurse[[#This Row],[LPN Hours (excl. Admin)]],Nurse[[#This Row],[LPN Admin Hours]],Nurse[[#This Row],[CNA Hours]],Nurse[[#This Row],[NA TR Hours]],Nurse[[#This Row],[Med Aide/Tech Hours]])</f>
        <v>194.01978260869561</v>
      </c>
      <c r="K307" s="4">
        <f>SUM(Nurse[[#This Row],[RN Hours (excl. Admin, DON)]],Nurse[[#This Row],[LPN Hours (excl. Admin)]],Nurse[[#This Row],[CNA Hours]],Nurse[[#This Row],[NA TR Hours]],Nurse[[#This Row],[Med Aide/Tech Hours]])</f>
        <v>173.1502173913043</v>
      </c>
      <c r="L307" s="4">
        <f>SUM(Nurse[[#This Row],[RN Hours (excl. Admin, DON)]],Nurse[[#This Row],[RN Admin Hours]],Nurse[[#This Row],[RN DON Hours]])</f>
        <v>48.172826086956512</v>
      </c>
      <c r="M307" s="4">
        <v>27.303260869565207</v>
      </c>
      <c r="N307" s="4">
        <v>15.130434782608694</v>
      </c>
      <c r="O307" s="4">
        <v>5.7391304347826084</v>
      </c>
      <c r="P307" s="4">
        <f>SUM(Nurse[[#This Row],[LPN Hours (excl. Admin)]],Nurse[[#This Row],[LPN Admin Hours]])</f>
        <v>53.253043478260878</v>
      </c>
      <c r="Q307" s="4">
        <v>53.253043478260878</v>
      </c>
      <c r="R307" s="4">
        <v>0</v>
      </c>
      <c r="S307" s="4">
        <f>SUM(Nurse[[#This Row],[CNA Hours]],Nurse[[#This Row],[NA TR Hours]],Nurse[[#This Row],[Med Aide/Tech Hours]])</f>
        <v>92.59391304347821</v>
      </c>
      <c r="T307" s="4">
        <v>92.59391304347821</v>
      </c>
      <c r="U307" s="4">
        <v>0</v>
      </c>
      <c r="V307" s="4">
        <v>0</v>
      </c>
      <c r="W3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21.347826086956523</v>
      </c>
      <c r="X307" s="4">
        <v>14.695652173913043</v>
      </c>
      <c r="Y307" s="4">
        <v>5.7391304347826084</v>
      </c>
      <c r="Z307" s="4">
        <v>0</v>
      </c>
      <c r="AA307" s="4">
        <v>0.91304347826086951</v>
      </c>
      <c r="AB307" s="4">
        <v>0</v>
      </c>
      <c r="AC307" s="4">
        <v>0</v>
      </c>
      <c r="AD307" s="4">
        <v>0</v>
      </c>
      <c r="AE307" s="4">
        <v>0</v>
      </c>
      <c r="AF307" s="1">
        <v>365047</v>
      </c>
      <c r="AG307" s="1">
        <v>5</v>
      </c>
      <c r="AH307"/>
    </row>
    <row r="308" spans="1:34" x14ac:dyDescent="0.25">
      <c r="A308" t="s">
        <v>964</v>
      </c>
      <c r="B308" t="s">
        <v>216</v>
      </c>
      <c r="C308" t="s">
        <v>1109</v>
      </c>
      <c r="D308" t="s">
        <v>1055</v>
      </c>
      <c r="E308" s="4">
        <v>57.641304347826086</v>
      </c>
      <c r="F308" s="4">
        <f>Nurse[[#This Row],[Total Nurse Staff Hours]]/Nurse[[#This Row],[MDS Census]]</f>
        <v>3.5297642843673396</v>
      </c>
      <c r="G308" s="4">
        <f>Nurse[[#This Row],[Total Direct Care Staff Hours]]/Nurse[[#This Row],[MDS Census]]</f>
        <v>3.2386083349047707</v>
      </c>
      <c r="H308" s="4">
        <f>Nurse[[#This Row],[Total RN Hours (w/ Admin, DON)]]/Nurse[[#This Row],[MDS Census]]</f>
        <v>0.69130680746747131</v>
      </c>
      <c r="I308" s="4">
        <f>Nurse[[#This Row],[RN Hours (excl. Admin, DON)]]/Nurse[[#This Row],[MDS Census]]</f>
        <v>0.40015085800490291</v>
      </c>
      <c r="J308" s="4">
        <f>SUM(Nurse[[#This Row],[RN Hours (excl. Admin, DON)]],Nurse[[#This Row],[RN Admin Hours]],Nurse[[#This Row],[RN DON Hours]],Nurse[[#This Row],[LPN Hours (excl. Admin)]],Nurse[[#This Row],[LPN Admin Hours]],Nurse[[#This Row],[CNA Hours]],Nurse[[#This Row],[NA TR Hours]],Nurse[[#This Row],[Med Aide/Tech Hours]])</f>
        <v>203.46021739130435</v>
      </c>
      <c r="K308" s="4">
        <f>SUM(Nurse[[#This Row],[RN Hours (excl. Admin, DON)]],Nurse[[#This Row],[LPN Hours (excl. Admin)]],Nurse[[#This Row],[CNA Hours]],Nurse[[#This Row],[NA TR Hours]],Nurse[[#This Row],[Med Aide/Tech Hours]])</f>
        <v>186.67760869565217</v>
      </c>
      <c r="L308" s="4">
        <f>SUM(Nurse[[#This Row],[RN Hours (excl. Admin, DON)]],Nurse[[#This Row],[RN Admin Hours]],Nurse[[#This Row],[RN DON Hours]])</f>
        <v>39.847826086956523</v>
      </c>
      <c r="M308" s="4">
        <v>23.065217391304348</v>
      </c>
      <c r="N308" s="4">
        <v>11.391304347826088</v>
      </c>
      <c r="O308" s="4">
        <v>5.3913043478260869</v>
      </c>
      <c r="P308" s="4">
        <f>SUM(Nurse[[#This Row],[LPN Hours (excl. Admin)]],Nurse[[#This Row],[LPN Admin Hours]])</f>
        <v>53.755434782608695</v>
      </c>
      <c r="Q308" s="4">
        <v>53.755434782608695</v>
      </c>
      <c r="R308" s="4">
        <v>0</v>
      </c>
      <c r="S308" s="4">
        <f>SUM(Nurse[[#This Row],[CNA Hours]],Nurse[[#This Row],[NA TR Hours]],Nurse[[#This Row],[Med Aide/Tech Hours]])</f>
        <v>109.85695652173914</v>
      </c>
      <c r="T308" s="4">
        <v>109.85695652173914</v>
      </c>
      <c r="U308" s="4">
        <v>0</v>
      </c>
      <c r="V308" s="4">
        <v>0</v>
      </c>
      <c r="W3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08" s="4">
        <v>0</v>
      </c>
      <c r="Y308" s="4">
        <v>0</v>
      </c>
      <c r="Z308" s="4">
        <v>0</v>
      </c>
      <c r="AA308" s="4">
        <v>0</v>
      </c>
      <c r="AB308" s="4">
        <v>0</v>
      </c>
      <c r="AC308" s="4">
        <v>0</v>
      </c>
      <c r="AD308" s="4">
        <v>0</v>
      </c>
      <c r="AE308" s="4">
        <v>0</v>
      </c>
      <c r="AF308" s="1">
        <v>365485</v>
      </c>
      <c r="AG308" s="1">
        <v>5</v>
      </c>
      <c r="AH308"/>
    </row>
    <row r="309" spans="1:34" x14ac:dyDescent="0.25">
      <c r="A309" t="s">
        <v>964</v>
      </c>
      <c r="B309" t="s">
        <v>863</v>
      </c>
      <c r="C309" t="s">
        <v>1095</v>
      </c>
      <c r="D309" t="s">
        <v>1056</v>
      </c>
      <c r="E309" s="4">
        <v>67.804347826086953</v>
      </c>
      <c r="F309" s="4">
        <f>Nurse[[#This Row],[Total Nurse Staff Hours]]/Nurse[[#This Row],[MDS Census]]</f>
        <v>3.4696617505610776</v>
      </c>
      <c r="G309" s="4">
        <f>Nurse[[#This Row],[Total Direct Care Staff Hours]]/Nurse[[#This Row],[MDS Census]]</f>
        <v>3.2457117665918567</v>
      </c>
      <c r="H309" s="4">
        <f>Nurse[[#This Row],[Total RN Hours (w/ Admin, DON)]]/Nurse[[#This Row],[MDS Census]]</f>
        <v>0.5996713690285348</v>
      </c>
      <c r="I309" s="4">
        <f>Nurse[[#This Row],[RN Hours (excl. Admin, DON)]]/Nurse[[#This Row],[MDS Census]]</f>
        <v>0.50909746713690296</v>
      </c>
      <c r="J309" s="4">
        <f>SUM(Nurse[[#This Row],[RN Hours (excl. Admin, DON)]],Nurse[[#This Row],[RN Admin Hours]],Nurse[[#This Row],[RN DON Hours]],Nurse[[#This Row],[LPN Hours (excl. Admin)]],Nurse[[#This Row],[LPN Admin Hours]],Nurse[[#This Row],[CNA Hours]],Nurse[[#This Row],[NA TR Hours]],Nurse[[#This Row],[Med Aide/Tech Hours]])</f>
        <v>235.25815217391306</v>
      </c>
      <c r="K309" s="4">
        <f>SUM(Nurse[[#This Row],[RN Hours (excl. Admin, DON)]],Nurse[[#This Row],[LPN Hours (excl. Admin)]],Nurse[[#This Row],[CNA Hours]],Nurse[[#This Row],[NA TR Hours]],Nurse[[#This Row],[Med Aide/Tech Hours]])</f>
        <v>220.0733695652174</v>
      </c>
      <c r="L309" s="4">
        <f>SUM(Nurse[[#This Row],[RN Hours (excl. Admin, DON)]],Nurse[[#This Row],[RN Admin Hours]],Nurse[[#This Row],[RN DON Hours]])</f>
        <v>40.660326086956523</v>
      </c>
      <c r="M309" s="4">
        <v>34.519021739130437</v>
      </c>
      <c r="N309" s="4">
        <v>0.35326086956521741</v>
      </c>
      <c r="O309" s="4">
        <v>5.7880434782608692</v>
      </c>
      <c r="P309" s="4">
        <f>SUM(Nurse[[#This Row],[LPN Hours (excl. Admin)]],Nurse[[#This Row],[LPN Admin Hours]])</f>
        <v>62.959239130434781</v>
      </c>
      <c r="Q309" s="4">
        <v>53.915760869565219</v>
      </c>
      <c r="R309" s="4">
        <v>9.0434782608695645</v>
      </c>
      <c r="S309" s="4">
        <f>SUM(Nurse[[#This Row],[CNA Hours]],Nurse[[#This Row],[NA TR Hours]],Nurse[[#This Row],[Med Aide/Tech Hours]])</f>
        <v>131.63858695652175</v>
      </c>
      <c r="T309" s="4">
        <v>129.26358695652175</v>
      </c>
      <c r="U309" s="4">
        <v>2.375</v>
      </c>
      <c r="V309" s="4">
        <v>0</v>
      </c>
      <c r="W3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8.2826086956521738</v>
      </c>
      <c r="X309" s="4">
        <v>2.2826086956521738</v>
      </c>
      <c r="Y309" s="4">
        <v>0</v>
      </c>
      <c r="Z309" s="4">
        <v>0</v>
      </c>
      <c r="AA309" s="4">
        <v>5</v>
      </c>
      <c r="AB309" s="4">
        <v>0</v>
      </c>
      <c r="AC309" s="4">
        <v>1</v>
      </c>
      <c r="AD309" s="4">
        <v>0</v>
      </c>
      <c r="AE309" s="4">
        <v>0</v>
      </c>
      <c r="AF309" s="1">
        <v>366421</v>
      </c>
      <c r="AG309" s="1">
        <v>5</v>
      </c>
      <c r="AH309"/>
    </row>
    <row r="310" spans="1:34" x14ac:dyDescent="0.25">
      <c r="A310" t="s">
        <v>964</v>
      </c>
      <c r="B310" t="s">
        <v>722</v>
      </c>
      <c r="C310" t="s">
        <v>1098</v>
      </c>
      <c r="D310" t="s">
        <v>999</v>
      </c>
      <c r="E310" s="4">
        <v>58.608695652173914</v>
      </c>
      <c r="F310" s="4">
        <f>Nurse[[#This Row],[Total Nurse Staff Hours]]/Nurse[[#This Row],[MDS Census]]</f>
        <v>3.1220660237388738</v>
      </c>
      <c r="G310" s="4">
        <f>Nurse[[#This Row],[Total Direct Care Staff Hours]]/Nurse[[#This Row],[MDS Census]]</f>
        <v>2.8497218100890214</v>
      </c>
      <c r="H310" s="4">
        <f>Nurse[[#This Row],[Total RN Hours (w/ Admin, DON)]]/Nurse[[#This Row],[MDS Census]]</f>
        <v>0.63231824925816049</v>
      </c>
      <c r="I310" s="4">
        <f>Nurse[[#This Row],[RN Hours (excl. Admin, DON)]]/Nurse[[#This Row],[MDS Census]]</f>
        <v>0.36148924332344223</v>
      </c>
      <c r="J310" s="4">
        <f>SUM(Nurse[[#This Row],[RN Hours (excl. Admin, DON)]],Nurse[[#This Row],[RN Admin Hours]],Nurse[[#This Row],[RN DON Hours]],Nurse[[#This Row],[LPN Hours (excl. Admin)]],Nurse[[#This Row],[LPN Admin Hours]],Nurse[[#This Row],[CNA Hours]],Nurse[[#This Row],[NA TR Hours]],Nurse[[#This Row],[Med Aide/Tech Hours]])</f>
        <v>182.98021739130442</v>
      </c>
      <c r="K310" s="4">
        <f>SUM(Nurse[[#This Row],[RN Hours (excl. Admin, DON)]],Nurse[[#This Row],[LPN Hours (excl. Admin)]],Nurse[[#This Row],[CNA Hours]],Nurse[[#This Row],[NA TR Hours]],Nurse[[#This Row],[Med Aide/Tech Hours]])</f>
        <v>167.01847826086961</v>
      </c>
      <c r="L310" s="4">
        <f>SUM(Nurse[[#This Row],[RN Hours (excl. Admin, DON)]],Nurse[[#This Row],[RN Admin Hours]],Nurse[[#This Row],[RN DON Hours]])</f>
        <v>37.05934782608697</v>
      </c>
      <c r="M310" s="4">
        <v>21.186413043478268</v>
      </c>
      <c r="N310" s="4">
        <v>10.900108695652177</v>
      </c>
      <c r="O310" s="4">
        <v>4.9728260869565215</v>
      </c>
      <c r="P310" s="4">
        <f>SUM(Nurse[[#This Row],[LPN Hours (excl. Admin)]],Nurse[[#This Row],[LPN Admin Hours]])</f>
        <v>59.560543478260882</v>
      </c>
      <c r="Q310" s="4">
        <v>59.471739130434798</v>
      </c>
      <c r="R310" s="4">
        <v>8.8804347826086955E-2</v>
      </c>
      <c r="S310" s="4">
        <f>SUM(Nurse[[#This Row],[CNA Hours]],Nurse[[#This Row],[NA TR Hours]],Nurse[[#This Row],[Med Aide/Tech Hours]])</f>
        <v>86.360326086956562</v>
      </c>
      <c r="T310" s="4">
        <v>76.900652173913087</v>
      </c>
      <c r="U310" s="4">
        <v>0</v>
      </c>
      <c r="V310" s="4">
        <v>9.4596739130434795</v>
      </c>
      <c r="W3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10" s="4">
        <v>0</v>
      </c>
      <c r="Y310" s="4">
        <v>0</v>
      </c>
      <c r="Z310" s="4">
        <v>0</v>
      </c>
      <c r="AA310" s="4">
        <v>0</v>
      </c>
      <c r="AB310" s="4">
        <v>0</v>
      </c>
      <c r="AC310" s="4">
        <v>0</v>
      </c>
      <c r="AD310" s="4">
        <v>0</v>
      </c>
      <c r="AE310" s="4">
        <v>0</v>
      </c>
      <c r="AF310" s="1">
        <v>366245</v>
      </c>
      <c r="AG310" s="1">
        <v>5</v>
      </c>
      <c r="AH310"/>
    </row>
    <row r="311" spans="1:34" x14ac:dyDescent="0.25">
      <c r="A311" t="s">
        <v>964</v>
      </c>
      <c r="B311" t="s">
        <v>536</v>
      </c>
      <c r="C311" t="s">
        <v>1116</v>
      </c>
      <c r="D311" t="s">
        <v>980</v>
      </c>
      <c r="E311" s="4">
        <v>68.478260869565219</v>
      </c>
      <c r="F311" s="4">
        <f>Nurse[[#This Row],[Total Nurse Staff Hours]]/Nurse[[#This Row],[MDS Census]]</f>
        <v>3.1506746031746036</v>
      </c>
      <c r="G311" s="4">
        <f>Nurse[[#This Row],[Total Direct Care Staff Hours]]/Nurse[[#This Row],[MDS Census]]</f>
        <v>2.9144841269841271</v>
      </c>
      <c r="H311" s="4">
        <f>Nurse[[#This Row],[Total RN Hours (w/ Admin, DON)]]/Nurse[[#This Row],[MDS Census]]</f>
        <v>0.5768253968253968</v>
      </c>
      <c r="I311" s="4">
        <f>Nurse[[#This Row],[RN Hours (excl. Admin, DON)]]/Nurse[[#This Row],[MDS Census]]</f>
        <v>0.41809523809523808</v>
      </c>
      <c r="J311" s="4">
        <f>SUM(Nurse[[#This Row],[RN Hours (excl. Admin, DON)]],Nurse[[#This Row],[RN Admin Hours]],Nurse[[#This Row],[RN DON Hours]],Nurse[[#This Row],[LPN Hours (excl. Admin)]],Nurse[[#This Row],[LPN Admin Hours]],Nurse[[#This Row],[CNA Hours]],Nurse[[#This Row],[NA TR Hours]],Nurse[[#This Row],[Med Aide/Tech Hours]])</f>
        <v>215.75271739130437</v>
      </c>
      <c r="K311" s="4">
        <f>SUM(Nurse[[#This Row],[RN Hours (excl. Admin, DON)]],Nurse[[#This Row],[LPN Hours (excl. Admin)]],Nurse[[#This Row],[CNA Hours]],Nurse[[#This Row],[NA TR Hours]],Nurse[[#This Row],[Med Aide/Tech Hours]])</f>
        <v>199.57880434782609</v>
      </c>
      <c r="L311" s="4">
        <f>SUM(Nurse[[#This Row],[RN Hours (excl. Admin, DON)]],Nurse[[#This Row],[RN Admin Hours]],Nurse[[#This Row],[RN DON Hours]])</f>
        <v>39.5</v>
      </c>
      <c r="M311" s="4">
        <v>28.630434782608695</v>
      </c>
      <c r="N311" s="4">
        <v>5.7391304347826084</v>
      </c>
      <c r="O311" s="4">
        <v>5.1304347826086953</v>
      </c>
      <c r="P311" s="4">
        <f>SUM(Nurse[[#This Row],[LPN Hours (excl. Admin)]],Nurse[[#This Row],[LPN Admin Hours]])</f>
        <v>50.111413043478258</v>
      </c>
      <c r="Q311" s="4">
        <v>44.807065217391305</v>
      </c>
      <c r="R311" s="4">
        <v>5.3043478260869561</v>
      </c>
      <c r="S311" s="4">
        <f>SUM(Nurse[[#This Row],[CNA Hours]],Nurse[[#This Row],[NA TR Hours]],Nurse[[#This Row],[Med Aide/Tech Hours]])</f>
        <v>126.14130434782609</v>
      </c>
      <c r="T311" s="4">
        <v>126.14130434782609</v>
      </c>
      <c r="U311" s="4">
        <v>0</v>
      </c>
      <c r="V311" s="4">
        <v>0</v>
      </c>
      <c r="W3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0.39945652173913043</v>
      </c>
      <c r="X311" s="4">
        <v>0</v>
      </c>
      <c r="Y311" s="4">
        <v>0</v>
      </c>
      <c r="Z311" s="4">
        <v>0</v>
      </c>
      <c r="AA311" s="4">
        <v>0.39945652173913043</v>
      </c>
      <c r="AB311" s="4">
        <v>0</v>
      </c>
      <c r="AC311" s="4">
        <v>0</v>
      </c>
      <c r="AD311" s="4">
        <v>0</v>
      </c>
      <c r="AE311" s="4">
        <v>0</v>
      </c>
      <c r="AF311" s="1">
        <v>365980</v>
      </c>
      <c r="AG311" s="1">
        <v>5</v>
      </c>
      <c r="AH311"/>
    </row>
    <row r="312" spans="1:34" x14ac:dyDescent="0.25">
      <c r="A312" t="s">
        <v>964</v>
      </c>
      <c r="B312" t="s">
        <v>836</v>
      </c>
      <c r="C312" t="s">
        <v>1213</v>
      </c>
      <c r="D312" t="s">
        <v>1008</v>
      </c>
      <c r="E312" s="4">
        <v>99.673913043478265</v>
      </c>
      <c r="F312" s="4">
        <f>Nurse[[#This Row],[Total Nurse Staff Hours]]/Nurse[[#This Row],[MDS Census]]</f>
        <v>4.3661221374045791</v>
      </c>
      <c r="G312" s="4">
        <f>Nurse[[#This Row],[Total Direct Care Staff Hours]]/Nurse[[#This Row],[MDS Census]]</f>
        <v>4.2634231188658651</v>
      </c>
      <c r="H312" s="4">
        <f>Nurse[[#This Row],[Total RN Hours (w/ Admin, DON)]]/Nurse[[#This Row],[MDS Census]]</f>
        <v>0.4120425299890948</v>
      </c>
      <c r="I312" s="4">
        <f>Nurse[[#This Row],[RN Hours (excl. Admin, DON)]]/Nurse[[#This Row],[MDS Census]]</f>
        <v>0.35740785169029432</v>
      </c>
      <c r="J312" s="4">
        <f>SUM(Nurse[[#This Row],[RN Hours (excl. Admin, DON)]],Nurse[[#This Row],[RN Admin Hours]],Nurse[[#This Row],[RN DON Hours]],Nurse[[#This Row],[LPN Hours (excl. Admin)]],Nurse[[#This Row],[LPN Admin Hours]],Nurse[[#This Row],[CNA Hours]],Nurse[[#This Row],[NA TR Hours]],Nurse[[#This Row],[Med Aide/Tech Hours]])</f>
        <v>435.18847826086949</v>
      </c>
      <c r="K312" s="4">
        <f>SUM(Nurse[[#This Row],[RN Hours (excl. Admin, DON)]],Nurse[[#This Row],[LPN Hours (excl. Admin)]],Nurse[[#This Row],[CNA Hours]],Nurse[[#This Row],[NA TR Hours]],Nurse[[#This Row],[Med Aide/Tech Hours]])</f>
        <v>424.95206521739118</v>
      </c>
      <c r="L312" s="4">
        <f>SUM(Nurse[[#This Row],[RN Hours (excl. Admin, DON)]],Nurse[[#This Row],[RN Admin Hours]],Nurse[[#This Row],[RN DON Hours]])</f>
        <v>41.06989130434782</v>
      </c>
      <c r="M312" s="4">
        <v>35.624239130434773</v>
      </c>
      <c r="N312" s="4">
        <v>0.31521739130434784</v>
      </c>
      <c r="O312" s="4">
        <v>5.1304347826086953</v>
      </c>
      <c r="P312" s="4">
        <f>SUM(Nurse[[#This Row],[LPN Hours (excl. Admin)]],Nurse[[#This Row],[LPN Admin Hours]])</f>
        <v>127.98228260869563</v>
      </c>
      <c r="Q312" s="4">
        <v>123.19152173913041</v>
      </c>
      <c r="R312" s="4">
        <v>4.7907608695652177</v>
      </c>
      <c r="S312" s="4">
        <f>SUM(Nurse[[#This Row],[CNA Hours]],Nurse[[#This Row],[NA TR Hours]],Nurse[[#This Row],[Med Aide/Tech Hours]])</f>
        <v>266.13630434782601</v>
      </c>
      <c r="T312" s="4">
        <v>266.01130434782601</v>
      </c>
      <c r="U312" s="4">
        <v>0.125</v>
      </c>
      <c r="V312" s="4">
        <v>0</v>
      </c>
      <c r="W3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283.91586956521746</v>
      </c>
      <c r="X312" s="4">
        <v>21.350217391304358</v>
      </c>
      <c r="Y312" s="4">
        <v>0</v>
      </c>
      <c r="Z312" s="4">
        <v>0</v>
      </c>
      <c r="AA312" s="4">
        <v>86.827391304347842</v>
      </c>
      <c r="AB312" s="4">
        <v>0</v>
      </c>
      <c r="AC312" s="4">
        <v>175.73826086956529</v>
      </c>
      <c r="AD312" s="4">
        <v>0</v>
      </c>
      <c r="AE312" s="4">
        <v>0</v>
      </c>
      <c r="AF312" s="1">
        <v>366389</v>
      </c>
      <c r="AG312" s="1">
        <v>5</v>
      </c>
      <c r="AH312"/>
    </row>
    <row r="313" spans="1:34" x14ac:dyDescent="0.25">
      <c r="A313" t="s">
        <v>964</v>
      </c>
      <c r="B313" t="s">
        <v>394</v>
      </c>
      <c r="C313" t="s">
        <v>1140</v>
      </c>
      <c r="D313" t="s">
        <v>1026</v>
      </c>
      <c r="E313" s="4">
        <v>73.225352112676063</v>
      </c>
      <c r="F313" s="4">
        <f>Nurse[[#This Row],[Total Nurse Staff Hours]]/Nurse[[#This Row],[MDS Census]]</f>
        <v>3.6077130217349485</v>
      </c>
      <c r="G313" s="4">
        <f>Nurse[[#This Row],[Total Direct Care Staff Hours]]/Nurse[[#This Row],[MDS Census]]</f>
        <v>3.4595114445085593</v>
      </c>
      <c r="H313" s="4">
        <f>Nurse[[#This Row],[Total RN Hours (w/ Admin, DON)]]/Nurse[[#This Row],[MDS Census]]</f>
        <v>0.52336987882285047</v>
      </c>
      <c r="I313" s="4">
        <f>Nurse[[#This Row],[RN Hours (excl. Admin, DON)]]/Nurse[[#This Row],[MDS Census]]</f>
        <v>0.37516830159646081</v>
      </c>
      <c r="J313" s="4">
        <f>SUM(Nurse[[#This Row],[RN Hours (excl. Admin, DON)]],Nurse[[#This Row],[RN Admin Hours]],Nurse[[#This Row],[RN DON Hours]],Nurse[[#This Row],[LPN Hours (excl. Admin)]],Nurse[[#This Row],[LPN Admin Hours]],Nurse[[#This Row],[CNA Hours]],Nurse[[#This Row],[NA TR Hours]],Nurse[[#This Row],[Med Aide/Tech Hours]])</f>
        <v>264.17605633802816</v>
      </c>
      <c r="K313" s="4">
        <f>SUM(Nurse[[#This Row],[RN Hours (excl. Admin, DON)]],Nurse[[#This Row],[LPN Hours (excl. Admin)]],Nurse[[#This Row],[CNA Hours]],Nurse[[#This Row],[NA TR Hours]],Nurse[[#This Row],[Med Aide/Tech Hours]])</f>
        <v>253.32394366197184</v>
      </c>
      <c r="L313" s="4">
        <f>SUM(Nurse[[#This Row],[RN Hours (excl. Admin, DON)]],Nurse[[#This Row],[RN Admin Hours]],Nurse[[#This Row],[RN DON Hours]])</f>
        <v>38.323943661971832</v>
      </c>
      <c r="M313" s="4">
        <v>27.471830985915492</v>
      </c>
      <c r="N313" s="4">
        <v>5.105633802816901</v>
      </c>
      <c r="O313" s="4">
        <v>5.746478873239437</v>
      </c>
      <c r="P313" s="4">
        <f>SUM(Nurse[[#This Row],[LPN Hours (excl. Admin)]],Nurse[[#This Row],[LPN Admin Hours]])</f>
        <v>60.5387323943662</v>
      </c>
      <c r="Q313" s="4">
        <v>60.5387323943662</v>
      </c>
      <c r="R313" s="4">
        <v>0</v>
      </c>
      <c r="S313" s="4">
        <f>SUM(Nurse[[#This Row],[CNA Hours]],Nurse[[#This Row],[NA TR Hours]],Nurse[[#This Row],[Med Aide/Tech Hours]])</f>
        <v>165.31338028169014</v>
      </c>
      <c r="T313" s="4">
        <v>165.31338028169014</v>
      </c>
      <c r="U313" s="4">
        <v>0</v>
      </c>
      <c r="V313" s="4">
        <v>0</v>
      </c>
      <c r="W3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13" s="4">
        <v>0</v>
      </c>
      <c r="Y313" s="4">
        <v>0</v>
      </c>
      <c r="Z313" s="4">
        <v>0</v>
      </c>
      <c r="AA313" s="4">
        <v>0</v>
      </c>
      <c r="AB313" s="4">
        <v>0</v>
      </c>
      <c r="AC313" s="4">
        <v>0</v>
      </c>
      <c r="AD313" s="4">
        <v>0</v>
      </c>
      <c r="AE313" s="4">
        <v>0</v>
      </c>
      <c r="AF313" s="1">
        <v>365752</v>
      </c>
      <c r="AG313" s="1">
        <v>5</v>
      </c>
      <c r="AH313"/>
    </row>
    <row r="314" spans="1:34" x14ac:dyDescent="0.25">
      <c r="A314" t="s">
        <v>964</v>
      </c>
      <c r="B314" t="s">
        <v>908</v>
      </c>
      <c r="C314" t="s">
        <v>1213</v>
      </c>
      <c r="D314" t="s">
        <v>1008</v>
      </c>
      <c r="E314" s="4">
        <v>44.880434782608695</v>
      </c>
      <c r="F314" s="4">
        <f>Nurse[[#This Row],[Total Nurse Staff Hours]]/Nurse[[#This Row],[MDS Census]]</f>
        <v>3.4637418261080164</v>
      </c>
      <c r="G314" s="4">
        <f>Nurse[[#This Row],[Total Direct Care Staff Hours]]/Nurse[[#This Row],[MDS Census]]</f>
        <v>3.0590046015984496</v>
      </c>
      <c r="H314" s="4">
        <f>Nurse[[#This Row],[Total RN Hours (w/ Admin, DON)]]/Nurse[[#This Row],[MDS Census]]</f>
        <v>0.69570113829014291</v>
      </c>
      <c r="I314" s="4">
        <f>Nurse[[#This Row],[RN Hours (excl. Admin, DON)]]/Nurse[[#This Row],[MDS Census]]</f>
        <v>0.2909639137805764</v>
      </c>
      <c r="J314" s="4">
        <f>SUM(Nurse[[#This Row],[RN Hours (excl. Admin, DON)]],Nurse[[#This Row],[RN Admin Hours]],Nurse[[#This Row],[RN DON Hours]],Nurse[[#This Row],[LPN Hours (excl. Admin)]],Nurse[[#This Row],[LPN Admin Hours]],Nurse[[#This Row],[CNA Hours]],Nurse[[#This Row],[NA TR Hours]],Nurse[[#This Row],[Med Aide/Tech Hours]])</f>
        <v>155.45423913043479</v>
      </c>
      <c r="K314" s="4">
        <f>SUM(Nurse[[#This Row],[RN Hours (excl. Admin, DON)]],Nurse[[#This Row],[LPN Hours (excl. Admin)]],Nurse[[#This Row],[CNA Hours]],Nurse[[#This Row],[NA TR Hours]],Nurse[[#This Row],[Med Aide/Tech Hours]])</f>
        <v>137.28945652173911</v>
      </c>
      <c r="L314" s="4">
        <f>SUM(Nurse[[#This Row],[RN Hours (excl. Admin, DON)]],Nurse[[#This Row],[RN Admin Hours]],Nurse[[#This Row],[RN DON Hours]])</f>
        <v>31.223369565217389</v>
      </c>
      <c r="M314" s="4">
        <v>13.058586956521738</v>
      </c>
      <c r="N314" s="4">
        <v>12.773478260869567</v>
      </c>
      <c r="O314" s="4">
        <v>5.3913043478260869</v>
      </c>
      <c r="P314" s="4">
        <f>SUM(Nurse[[#This Row],[LPN Hours (excl. Admin)]],Nurse[[#This Row],[LPN Admin Hours]])</f>
        <v>44.290326086956526</v>
      </c>
      <c r="Q314" s="4">
        <v>44.290326086956526</v>
      </c>
      <c r="R314" s="4">
        <v>0</v>
      </c>
      <c r="S314" s="4">
        <f>SUM(Nurse[[#This Row],[CNA Hours]],Nurse[[#This Row],[NA TR Hours]],Nurse[[#This Row],[Med Aide/Tech Hours]])</f>
        <v>79.940543478260864</v>
      </c>
      <c r="T314" s="4">
        <v>54.122499999999988</v>
      </c>
      <c r="U314" s="4">
        <v>25.818043478260876</v>
      </c>
      <c r="V314" s="4">
        <v>0</v>
      </c>
      <c r="W3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30.123913043478261</v>
      </c>
      <c r="X314" s="4">
        <v>6.3152173913043477</v>
      </c>
      <c r="Y314" s="4">
        <v>0</v>
      </c>
      <c r="Z314" s="4">
        <v>0</v>
      </c>
      <c r="AA314" s="4">
        <v>23.186413043478261</v>
      </c>
      <c r="AB314" s="4">
        <v>0</v>
      </c>
      <c r="AC314" s="4">
        <v>0.62228260869565222</v>
      </c>
      <c r="AD314" s="4">
        <v>0</v>
      </c>
      <c r="AE314" s="4">
        <v>0</v>
      </c>
      <c r="AF314" s="1">
        <v>366467</v>
      </c>
      <c r="AG314" s="1">
        <v>5</v>
      </c>
      <c r="AH314"/>
    </row>
    <row r="315" spans="1:34" x14ac:dyDescent="0.25">
      <c r="A315" t="s">
        <v>964</v>
      </c>
      <c r="B315" t="s">
        <v>860</v>
      </c>
      <c r="C315" t="s">
        <v>1416</v>
      </c>
      <c r="D315" t="s">
        <v>990</v>
      </c>
      <c r="E315" s="4">
        <v>50.521739130434781</v>
      </c>
      <c r="F315" s="4">
        <f>Nurse[[#This Row],[Total Nurse Staff Hours]]/Nurse[[#This Row],[MDS Census]]</f>
        <v>3.4907379518072279</v>
      </c>
      <c r="G315" s="4">
        <f>Nurse[[#This Row],[Total Direct Care Staff Hours]]/Nurse[[#This Row],[MDS Census]]</f>
        <v>3.0487951807228906</v>
      </c>
      <c r="H315" s="4">
        <f>Nurse[[#This Row],[Total RN Hours (w/ Admin, DON)]]/Nurse[[#This Row],[MDS Census]]</f>
        <v>0.72554862306368306</v>
      </c>
      <c r="I315" s="4">
        <f>Nurse[[#This Row],[RN Hours (excl. Admin, DON)]]/Nurse[[#This Row],[MDS Census]]</f>
        <v>0.28360585197934579</v>
      </c>
      <c r="J315" s="4">
        <f>SUM(Nurse[[#This Row],[RN Hours (excl. Admin, DON)]],Nurse[[#This Row],[RN Admin Hours]],Nurse[[#This Row],[RN DON Hours]],Nurse[[#This Row],[LPN Hours (excl. Admin)]],Nurse[[#This Row],[LPN Admin Hours]],Nurse[[#This Row],[CNA Hours]],Nurse[[#This Row],[NA TR Hours]],Nurse[[#This Row],[Med Aide/Tech Hours]])</f>
        <v>176.358152173913</v>
      </c>
      <c r="K315" s="4">
        <f>SUM(Nurse[[#This Row],[RN Hours (excl. Admin, DON)]],Nurse[[#This Row],[LPN Hours (excl. Admin)]],Nurse[[#This Row],[CNA Hours]],Nurse[[#This Row],[NA TR Hours]],Nurse[[#This Row],[Med Aide/Tech Hours]])</f>
        <v>154.03043478260864</v>
      </c>
      <c r="L315" s="4">
        <f>SUM(Nurse[[#This Row],[RN Hours (excl. Admin, DON)]],Nurse[[#This Row],[RN Admin Hours]],Nurse[[#This Row],[RN DON Hours]])</f>
        <v>36.655978260869553</v>
      </c>
      <c r="M315" s="4">
        <v>14.328260869565208</v>
      </c>
      <c r="N315" s="4">
        <v>16.675543478260867</v>
      </c>
      <c r="O315" s="4">
        <v>5.6521739130434785</v>
      </c>
      <c r="P315" s="4">
        <f>SUM(Nurse[[#This Row],[LPN Hours (excl. Admin)]],Nurse[[#This Row],[LPN Admin Hours]])</f>
        <v>49.296739130434773</v>
      </c>
      <c r="Q315" s="4">
        <v>49.296739130434773</v>
      </c>
      <c r="R315" s="4">
        <v>0</v>
      </c>
      <c r="S315" s="4">
        <f>SUM(Nurse[[#This Row],[CNA Hours]],Nurse[[#This Row],[NA TR Hours]],Nurse[[#This Row],[Med Aide/Tech Hours]])</f>
        <v>90.405434782608666</v>
      </c>
      <c r="T315" s="4">
        <v>90.405434782608666</v>
      </c>
      <c r="U315" s="4">
        <v>0</v>
      </c>
      <c r="V315" s="4">
        <v>0</v>
      </c>
      <c r="W3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15" s="4">
        <v>0</v>
      </c>
      <c r="Y315" s="4">
        <v>0</v>
      </c>
      <c r="Z315" s="4">
        <v>0</v>
      </c>
      <c r="AA315" s="4">
        <v>0</v>
      </c>
      <c r="AB315" s="4">
        <v>0</v>
      </c>
      <c r="AC315" s="4">
        <v>0</v>
      </c>
      <c r="AD315" s="4">
        <v>0</v>
      </c>
      <c r="AE315" s="4">
        <v>0</v>
      </c>
      <c r="AF315" s="1">
        <v>366417</v>
      </c>
      <c r="AG315" s="1">
        <v>5</v>
      </c>
      <c r="AH315"/>
    </row>
    <row r="316" spans="1:34" x14ac:dyDescent="0.25">
      <c r="A316" t="s">
        <v>964</v>
      </c>
      <c r="B316" t="s">
        <v>335</v>
      </c>
      <c r="C316" t="s">
        <v>1074</v>
      </c>
      <c r="D316" t="s">
        <v>992</v>
      </c>
      <c r="E316" s="4">
        <v>77.782608695652172</v>
      </c>
      <c r="F316" s="4">
        <f>Nurse[[#This Row],[Total Nurse Staff Hours]]/Nurse[[#This Row],[MDS Census]]</f>
        <v>3.0810718278367806</v>
      </c>
      <c r="G316" s="4">
        <f>Nurse[[#This Row],[Total Direct Care Staff Hours]]/Nurse[[#This Row],[MDS Census]]</f>
        <v>2.8096143096702071</v>
      </c>
      <c r="H316" s="4">
        <f>Nurse[[#This Row],[Total RN Hours (w/ Admin, DON)]]/Nurse[[#This Row],[MDS Census]]</f>
        <v>0.39248602571268859</v>
      </c>
      <c r="I316" s="4">
        <f>Nurse[[#This Row],[RN Hours (excl. Admin, DON)]]/Nurse[[#This Row],[MDS Census]]</f>
        <v>0.12102850754611512</v>
      </c>
      <c r="J316" s="4">
        <f>SUM(Nurse[[#This Row],[RN Hours (excl. Admin, DON)]],Nurse[[#This Row],[RN Admin Hours]],Nurse[[#This Row],[RN DON Hours]],Nurse[[#This Row],[LPN Hours (excl. Admin)]],Nurse[[#This Row],[LPN Admin Hours]],Nurse[[#This Row],[CNA Hours]],Nurse[[#This Row],[NA TR Hours]],Nurse[[#This Row],[Med Aide/Tech Hours]])</f>
        <v>239.65380434782611</v>
      </c>
      <c r="K316" s="4">
        <f>SUM(Nurse[[#This Row],[RN Hours (excl. Admin, DON)]],Nurse[[#This Row],[LPN Hours (excl. Admin)]],Nurse[[#This Row],[CNA Hours]],Nurse[[#This Row],[NA TR Hours]],Nurse[[#This Row],[Med Aide/Tech Hours]])</f>
        <v>218.53913043478263</v>
      </c>
      <c r="L316" s="4">
        <f>SUM(Nurse[[#This Row],[RN Hours (excl. Admin, DON)]],Nurse[[#This Row],[RN Admin Hours]],Nurse[[#This Row],[RN DON Hours]])</f>
        <v>30.528586956521735</v>
      </c>
      <c r="M316" s="4">
        <v>9.4139130434782583</v>
      </c>
      <c r="N316" s="4">
        <v>19.092934782608694</v>
      </c>
      <c r="O316" s="4">
        <v>2.0217391304347827</v>
      </c>
      <c r="P316" s="4">
        <f>SUM(Nurse[[#This Row],[LPN Hours (excl. Admin)]],Nurse[[#This Row],[LPN Admin Hours]])</f>
        <v>67.789239130434765</v>
      </c>
      <c r="Q316" s="4">
        <v>67.789239130434765</v>
      </c>
      <c r="R316" s="4">
        <v>0</v>
      </c>
      <c r="S316" s="4">
        <f>SUM(Nurse[[#This Row],[CNA Hours]],Nurse[[#This Row],[NA TR Hours]],Nurse[[#This Row],[Med Aide/Tech Hours]])</f>
        <v>141.33597826086961</v>
      </c>
      <c r="T316" s="4">
        <v>141.33597826086961</v>
      </c>
      <c r="U316" s="4">
        <v>0</v>
      </c>
      <c r="V316" s="4">
        <v>0</v>
      </c>
      <c r="W3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16" s="4">
        <v>0</v>
      </c>
      <c r="Y316" s="4">
        <v>0</v>
      </c>
      <c r="Z316" s="4">
        <v>0</v>
      </c>
      <c r="AA316" s="4">
        <v>0</v>
      </c>
      <c r="AB316" s="4">
        <v>0</v>
      </c>
      <c r="AC316" s="4">
        <v>0</v>
      </c>
      <c r="AD316" s="4">
        <v>0</v>
      </c>
      <c r="AE316" s="4">
        <v>0</v>
      </c>
      <c r="AF316" s="1">
        <v>365669</v>
      </c>
      <c r="AG316" s="1">
        <v>5</v>
      </c>
      <c r="AH316"/>
    </row>
    <row r="317" spans="1:34" x14ac:dyDescent="0.25">
      <c r="A317" t="s">
        <v>964</v>
      </c>
      <c r="B317" t="s">
        <v>490</v>
      </c>
      <c r="C317" t="s">
        <v>1249</v>
      </c>
      <c r="D317" t="s">
        <v>1011</v>
      </c>
      <c r="E317" s="4">
        <v>81.760563380281695</v>
      </c>
      <c r="F317" s="4">
        <f>Nurse[[#This Row],[Total Nurse Staff Hours]]/Nurse[[#This Row],[MDS Census]]</f>
        <v>3.2028165374677009</v>
      </c>
      <c r="G317" s="4">
        <f>Nurse[[#This Row],[Total Direct Care Staff Hours]]/Nurse[[#This Row],[MDS Census]]</f>
        <v>2.7427131782945735</v>
      </c>
      <c r="H317" s="4">
        <f>Nurse[[#This Row],[Total RN Hours (w/ Admin, DON)]]/Nurse[[#This Row],[MDS Census]]</f>
        <v>1.0836261843238588</v>
      </c>
      <c r="I317" s="4">
        <f>Nurse[[#This Row],[RN Hours (excl. Admin, DON)]]/Nurse[[#This Row],[MDS Census]]</f>
        <v>0.69760551248923341</v>
      </c>
      <c r="J317" s="4">
        <f>SUM(Nurse[[#This Row],[RN Hours (excl. Admin, DON)]],Nurse[[#This Row],[RN Admin Hours]],Nurse[[#This Row],[RN DON Hours]],Nurse[[#This Row],[LPN Hours (excl. Admin)]],Nurse[[#This Row],[LPN Admin Hours]],Nurse[[#This Row],[CNA Hours]],Nurse[[#This Row],[NA TR Hours]],Nurse[[#This Row],[Med Aide/Tech Hours]])</f>
        <v>261.86408450704232</v>
      </c>
      <c r="K317" s="4">
        <f>SUM(Nurse[[#This Row],[RN Hours (excl. Admin, DON)]],Nurse[[#This Row],[LPN Hours (excl. Admin)]],Nurse[[#This Row],[CNA Hours]],Nurse[[#This Row],[NA TR Hours]],Nurse[[#This Row],[Med Aide/Tech Hours]])</f>
        <v>224.24577464788734</v>
      </c>
      <c r="L317" s="4">
        <f>SUM(Nurse[[#This Row],[RN Hours (excl. Admin, DON)]],Nurse[[#This Row],[RN Admin Hours]],Nurse[[#This Row],[RN DON Hours]])</f>
        <v>88.597887323943667</v>
      </c>
      <c r="M317" s="4">
        <v>57.036619718309865</v>
      </c>
      <c r="N317" s="4">
        <v>30.32183098591549</v>
      </c>
      <c r="O317" s="4">
        <v>1.2394366197183098</v>
      </c>
      <c r="P317" s="4">
        <f>SUM(Nurse[[#This Row],[LPN Hours (excl. Admin)]],Nurse[[#This Row],[LPN Admin Hours]])</f>
        <v>23.510563380281688</v>
      </c>
      <c r="Q317" s="4">
        <v>17.453521126760563</v>
      </c>
      <c r="R317" s="4">
        <v>6.0570422535211268</v>
      </c>
      <c r="S317" s="4">
        <f>SUM(Nurse[[#This Row],[CNA Hours]],Nurse[[#This Row],[NA TR Hours]],Nurse[[#This Row],[Med Aide/Tech Hours]])</f>
        <v>149.75563380281693</v>
      </c>
      <c r="T317" s="4">
        <v>149.16549295774649</v>
      </c>
      <c r="U317" s="4">
        <v>0.59014084507042253</v>
      </c>
      <c r="V317" s="4">
        <v>0</v>
      </c>
      <c r="W3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12.764084507042254</v>
      </c>
      <c r="X317" s="4">
        <v>3.193661971830986</v>
      </c>
      <c r="Y317" s="4">
        <v>2.2746478873239435</v>
      </c>
      <c r="Z317" s="4">
        <v>0</v>
      </c>
      <c r="AA317" s="4">
        <v>0.66549295774647887</v>
      </c>
      <c r="AB317" s="4">
        <v>0</v>
      </c>
      <c r="AC317" s="4">
        <v>6.630281690140845</v>
      </c>
      <c r="AD317" s="4">
        <v>0</v>
      </c>
      <c r="AE317" s="4">
        <v>0</v>
      </c>
      <c r="AF317" s="1">
        <v>365896</v>
      </c>
      <c r="AG317" s="1">
        <v>5</v>
      </c>
      <c r="AH317"/>
    </row>
    <row r="318" spans="1:34" x14ac:dyDescent="0.25">
      <c r="A318" t="s">
        <v>964</v>
      </c>
      <c r="B318" t="s">
        <v>497</v>
      </c>
      <c r="C318" t="s">
        <v>1140</v>
      </c>
      <c r="D318" t="s">
        <v>1026</v>
      </c>
      <c r="E318" s="4">
        <v>71.902173913043484</v>
      </c>
      <c r="F318" s="4">
        <f>Nurse[[#This Row],[Total Nurse Staff Hours]]/Nurse[[#This Row],[MDS Census]]</f>
        <v>3.2899274376417242</v>
      </c>
      <c r="G318" s="4">
        <f>Nurse[[#This Row],[Total Direct Care Staff Hours]]/Nurse[[#This Row],[MDS Census]]</f>
        <v>3.0168359788359793</v>
      </c>
      <c r="H318" s="4">
        <f>Nurse[[#This Row],[Total RN Hours (w/ Admin, DON)]]/Nurse[[#This Row],[MDS Census]]</f>
        <v>0.46286016628873783</v>
      </c>
      <c r="I318" s="4">
        <f>Nurse[[#This Row],[RN Hours (excl. Admin, DON)]]/Nurse[[#This Row],[MDS Census]]</f>
        <v>0.3377656840513984</v>
      </c>
      <c r="J318" s="4">
        <f>SUM(Nurse[[#This Row],[RN Hours (excl. Admin, DON)]],Nurse[[#This Row],[RN Admin Hours]],Nurse[[#This Row],[RN DON Hours]],Nurse[[#This Row],[LPN Hours (excl. Admin)]],Nurse[[#This Row],[LPN Admin Hours]],Nurse[[#This Row],[CNA Hours]],Nurse[[#This Row],[NA TR Hours]],Nurse[[#This Row],[Med Aide/Tech Hours]])</f>
        <v>236.55293478260879</v>
      </c>
      <c r="K318" s="4">
        <f>SUM(Nurse[[#This Row],[RN Hours (excl. Admin, DON)]],Nurse[[#This Row],[LPN Hours (excl. Admin)]],Nurse[[#This Row],[CNA Hours]],Nurse[[#This Row],[NA TR Hours]],Nurse[[#This Row],[Med Aide/Tech Hours]])</f>
        <v>216.91706521739135</v>
      </c>
      <c r="L318" s="4">
        <f>SUM(Nurse[[#This Row],[RN Hours (excl. Admin, DON)]],Nurse[[#This Row],[RN Admin Hours]],Nurse[[#This Row],[RN DON Hours]])</f>
        <v>33.280652173913055</v>
      </c>
      <c r="M318" s="4">
        <v>24.286086956521746</v>
      </c>
      <c r="N318" s="4">
        <v>3.4293478260869565</v>
      </c>
      <c r="O318" s="4">
        <v>5.5652173913043477</v>
      </c>
      <c r="P318" s="4">
        <f>SUM(Nurse[[#This Row],[LPN Hours (excl. Admin)]],Nurse[[#This Row],[LPN Admin Hours]])</f>
        <v>80.540434782608727</v>
      </c>
      <c r="Q318" s="4">
        <v>69.899130434782634</v>
      </c>
      <c r="R318" s="4">
        <v>10.641304347826088</v>
      </c>
      <c r="S318" s="4">
        <f>SUM(Nurse[[#This Row],[CNA Hours]],Nurse[[#This Row],[NA TR Hours]],Nurse[[#This Row],[Med Aide/Tech Hours]])</f>
        <v>122.73184782608698</v>
      </c>
      <c r="T318" s="4">
        <v>97.2201086956522</v>
      </c>
      <c r="U318" s="4">
        <v>25.511739130434783</v>
      </c>
      <c r="V318" s="4">
        <v>0</v>
      </c>
      <c r="W3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56.637282608695656</v>
      </c>
      <c r="X318" s="4">
        <v>0.52717391304347827</v>
      </c>
      <c r="Y318" s="4">
        <v>0</v>
      </c>
      <c r="Z318" s="4">
        <v>0</v>
      </c>
      <c r="AA318" s="4">
        <v>14.578804347826088</v>
      </c>
      <c r="AB318" s="4">
        <v>0.20108695652173914</v>
      </c>
      <c r="AC318" s="4">
        <v>41.330217391304352</v>
      </c>
      <c r="AD318" s="4">
        <v>0</v>
      </c>
      <c r="AE318" s="4">
        <v>0</v>
      </c>
      <c r="AF318" s="1">
        <v>365907</v>
      </c>
      <c r="AG318" s="1">
        <v>5</v>
      </c>
      <c r="AH318"/>
    </row>
    <row r="319" spans="1:34" x14ac:dyDescent="0.25">
      <c r="A319" t="s">
        <v>964</v>
      </c>
      <c r="B319" t="s">
        <v>152</v>
      </c>
      <c r="C319" t="s">
        <v>1129</v>
      </c>
      <c r="D319" t="s">
        <v>1032</v>
      </c>
      <c r="E319" s="4">
        <v>160.22826086956522</v>
      </c>
      <c r="F319" s="4">
        <f>Nurse[[#This Row],[Total Nurse Staff Hours]]/Nurse[[#This Row],[MDS Census]]</f>
        <v>3.549419306695611</v>
      </c>
      <c r="G319" s="4">
        <f>Nurse[[#This Row],[Total Direct Care Staff Hours]]/Nurse[[#This Row],[MDS Census]]</f>
        <v>3.3040112611084731</v>
      </c>
      <c r="H319" s="4">
        <f>Nurse[[#This Row],[Total RN Hours (w/ Admin, DON)]]/Nurse[[#This Row],[MDS Census]]</f>
        <v>0.60402889898921397</v>
      </c>
      <c r="I319" s="4">
        <f>Nurse[[#This Row],[RN Hours (excl. Admin, DON)]]/Nurse[[#This Row],[MDS Census]]</f>
        <v>0.40144630622074479</v>
      </c>
      <c r="J319" s="4">
        <f>SUM(Nurse[[#This Row],[RN Hours (excl. Admin, DON)]],Nurse[[#This Row],[RN Admin Hours]],Nurse[[#This Row],[RN DON Hours]],Nurse[[#This Row],[LPN Hours (excl. Admin)]],Nurse[[#This Row],[LPN Admin Hours]],Nurse[[#This Row],[CNA Hours]],Nurse[[#This Row],[NA TR Hours]],Nurse[[#This Row],[Med Aide/Tech Hours]])</f>
        <v>568.71728260869565</v>
      </c>
      <c r="K319" s="4">
        <f>SUM(Nurse[[#This Row],[RN Hours (excl. Admin, DON)]],Nurse[[#This Row],[LPN Hours (excl. Admin)]],Nurse[[#This Row],[CNA Hours]],Nurse[[#This Row],[NA TR Hours]],Nurse[[#This Row],[Med Aide/Tech Hours]])</f>
        <v>529.39597826086958</v>
      </c>
      <c r="L319" s="4">
        <f>SUM(Nurse[[#This Row],[RN Hours (excl. Admin, DON)]],Nurse[[#This Row],[RN Admin Hours]],Nurse[[#This Row],[RN DON Hours]])</f>
        <v>96.782500000000027</v>
      </c>
      <c r="M319" s="4">
        <v>64.323043478260857</v>
      </c>
      <c r="N319" s="4">
        <v>26.874673913043512</v>
      </c>
      <c r="O319" s="4">
        <v>5.584782608695658</v>
      </c>
      <c r="P319" s="4">
        <f>SUM(Nurse[[#This Row],[LPN Hours (excl. Admin)]],Nurse[[#This Row],[LPN Admin Hours]])</f>
        <v>119.42130434782608</v>
      </c>
      <c r="Q319" s="4">
        <v>112.55945652173912</v>
      </c>
      <c r="R319" s="4">
        <v>6.8618478260869562</v>
      </c>
      <c r="S319" s="4">
        <f>SUM(Nurse[[#This Row],[CNA Hours]],Nurse[[#This Row],[NA TR Hours]],Nurse[[#This Row],[Med Aide/Tech Hours]])</f>
        <v>352.51347826086953</v>
      </c>
      <c r="T319" s="4">
        <v>252.25282608695653</v>
      </c>
      <c r="U319" s="4">
        <v>85.282391304347826</v>
      </c>
      <c r="V319" s="4">
        <v>14.978260869565217</v>
      </c>
      <c r="W3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43.9295652173913</v>
      </c>
      <c r="X319" s="4">
        <v>8.8311956521739141</v>
      </c>
      <c r="Y319" s="4">
        <v>2.8168478260869545</v>
      </c>
      <c r="Z319" s="4">
        <v>0</v>
      </c>
      <c r="AA319" s="4">
        <v>3.1998913043478261</v>
      </c>
      <c r="AB319" s="4">
        <v>0</v>
      </c>
      <c r="AC319" s="4">
        <v>29.081630434782607</v>
      </c>
      <c r="AD319" s="4">
        <v>0</v>
      </c>
      <c r="AE319" s="4">
        <v>0</v>
      </c>
      <c r="AF319" s="1">
        <v>365388</v>
      </c>
      <c r="AG319" s="1">
        <v>5</v>
      </c>
      <c r="AH319"/>
    </row>
    <row r="320" spans="1:34" x14ac:dyDescent="0.25">
      <c r="A320" t="s">
        <v>964</v>
      </c>
      <c r="B320" t="s">
        <v>286</v>
      </c>
      <c r="C320" t="s">
        <v>1161</v>
      </c>
      <c r="D320" t="s">
        <v>1010</v>
      </c>
      <c r="E320" s="4">
        <v>42.663043478260867</v>
      </c>
      <c r="F320" s="4">
        <f>Nurse[[#This Row],[Total Nurse Staff Hours]]/Nurse[[#This Row],[MDS Census]]</f>
        <v>4.0351617834394906</v>
      </c>
      <c r="G320" s="4">
        <f>Nurse[[#This Row],[Total Direct Care Staff Hours]]/Nurse[[#This Row],[MDS Census]]</f>
        <v>3.6512127388535029</v>
      </c>
      <c r="H320" s="4">
        <f>Nurse[[#This Row],[Total RN Hours (w/ Admin, DON)]]/Nurse[[#This Row],[MDS Census]]</f>
        <v>0.75621146496815306</v>
      </c>
      <c r="I320" s="4">
        <f>Nurse[[#This Row],[RN Hours (excl. Admin, DON)]]/Nurse[[#This Row],[MDS Census]]</f>
        <v>0.50442802547770704</v>
      </c>
      <c r="J320" s="4">
        <f>SUM(Nurse[[#This Row],[RN Hours (excl. Admin, DON)]],Nurse[[#This Row],[RN Admin Hours]],Nurse[[#This Row],[RN DON Hours]],Nurse[[#This Row],[LPN Hours (excl. Admin)]],Nurse[[#This Row],[LPN Admin Hours]],Nurse[[#This Row],[CNA Hours]],Nurse[[#This Row],[NA TR Hours]],Nurse[[#This Row],[Med Aide/Tech Hours]])</f>
        <v>172.15228260869566</v>
      </c>
      <c r="K320" s="4">
        <f>SUM(Nurse[[#This Row],[RN Hours (excl. Admin, DON)]],Nurse[[#This Row],[LPN Hours (excl. Admin)]],Nurse[[#This Row],[CNA Hours]],Nurse[[#This Row],[NA TR Hours]],Nurse[[#This Row],[Med Aide/Tech Hours]])</f>
        <v>155.77184782608694</v>
      </c>
      <c r="L320" s="4">
        <f>SUM(Nurse[[#This Row],[RN Hours (excl. Admin, DON)]],Nurse[[#This Row],[RN Admin Hours]],Nurse[[#This Row],[RN DON Hours]])</f>
        <v>32.262282608695656</v>
      </c>
      <c r="M320" s="4">
        <v>21.520434782608696</v>
      </c>
      <c r="N320" s="4">
        <v>5.1086956521739131</v>
      </c>
      <c r="O320" s="4">
        <v>5.6331521739130439</v>
      </c>
      <c r="P320" s="4">
        <f>SUM(Nurse[[#This Row],[LPN Hours (excl. Admin)]],Nurse[[#This Row],[LPN Admin Hours]])</f>
        <v>38.256304347826095</v>
      </c>
      <c r="Q320" s="4">
        <v>32.617717391304353</v>
      </c>
      <c r="R320" s="4">
        <v>5.6385869565217392</v>
      </c>
      <c r="S320" s="4">
        <f>SUM(Nurse[[#This Row],[CNA Hours]],Nurse[[#This Row],[NA TR Hours]],Nurse[[#This Row],[Med Aide/Tech Hours]])</f>
        <v>101.6336956521739</v>
      </c>
      <c r="T320" s="4">
        <v>101.6336956521739</v>
      </c>
      <c r="U320" s="4">
        <v>0</v>
      </c>
      <c r="V320" s="4">
        <v>0</v>
      </c>
      <c r="W3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8.3513043478260869</v>
      </c>
      <c r="X320" s="4">
        <v>0</v>
      </c>
      <c r="Y320" s="4">
        <v>0</v>
      </c>
      <c r="Z320" s="4">
        <v>0</v>
      </c>
      <c r="AA320" s="4">
        <v>0</v>
      </c>
      <c r="AB320" s="4">
        <v>0</v>
      </c>
      <c r="AC320" s="4">
        <v>8.3513043478260869</v>
      </c>
      <c r="AD320" s="4">
        <v>0</v>
      </c>
      <c r="AE320" s="4">
        <v>0</v>
      </c>
      <c r="AF320" s="1">
        <v>365595</v>
      </c>
      <c r="AG320" s="1">
        <v>5</v>
      </c>
      <c r="AH320"/>
    </row>
    <row r="321" spans="1:34" x14ac:dyDescent="0.25">
      <c r="A321" t="s">
        <v>964</v>
      </c>
      <c r="B321" t="s">
        <v>12</v>
      </c>
      <c r="C321" t="s">
        <v>1131</v>
      </c>
      <c r="D321" t="s">
        <v>982</v>
      </c>
      <c r="E321" s="4">
        <v>77.086956521739125</v>
      </c>
      <c r="F321" s="4">
        <f>Nurse[[#This Row],[Total Nurse Staff Hours]]/Nurse[[#This Row],[MDS Census]]</f>
        <v>3.8475606316976871</v>
      </c>
      <c r="G321" s="4">
        <f>Nurse[[#This Row],[Total Direct Care Staff Hours]]/Nurse[[#This Row],[MDS Census]]</f>
        <v>3.6184644670050763</v>
      </c>
      <c r="H321" s="4">
        <f>Nurse[[#This Row],[Total RN Hours (w/ Admin, DON)]]/Nurse[[#This Row],[MDS Census]]</f>
        <v>0.36740693739424701</v>
      </c>
      <c r="I321" s="4">
        <f>Nurse[[#This Row],[RN Hours (excl. Admin, DON)]]/Nurse[[#This Row],[MDS Census]]</f>
        <v>0.20937676254935134</v>
      </c>
      <c r="J321" s="4">
        <f>SUM(Nurse[[#This Row],[RN Hours (excl. Admin, DON)]],Nurse[[#This Row],[RN Admin Hours]],Nurse[[#This Row],[RN DON Hours]],Nurse[[#This Row],[LPN Hours (excl. Admin)]],Nurse[[#This Row],[LPN Admin Hours]],Nurse[[#This Row],[CNA Hours]],Nurse[[#This Row],[NA TR Hours]],Nurse[[#This Row],[Med Aide/Tech Hours]])</f>
        <v>296.59673913043474</v>
      </c>
      <c r="K321" s="4">
        <f>SUM(Nurse[[#This Row],[RN Hours (excl. Admin, DON)]],Nurse[[#This Row],[LPN Hours (excl. Admin)]],Nurse[[#This Row],[CNA Hours]],Nurse[[#This Row],[NA TR Hours]],Nurse[[#This Row],[Med Aide/Tech Hours]])</f>
        <v>278.93641304347824</v>
      </c>
      <c r="L321" s="4">
        <f>SUM(Nurse[[#This Row],[RN Hours (excl. Admin, DON)]],Nurse[[#This Row],[RN Admin Hours]],Nurse[[#This Row],[RN DON Hours]])</f>
        <v>28.322282608695648</v>
      </c>
      <c r="M321" s="4">
        <v>16.140217391304343</v>
      </c>
      <c r="N321" s="4">
        <v>7.5733695652173916</v>
      </c>
      <c r="O321" s="4">
        <v>4.6086956521739131</v>
      </c>
      <c r="P321" s="4">
        <f>SUM(Nurse[[#This Row],[LPN Hours (excl. Admin)]],Nurse[[#This Row],[LPN Admin Hours]])</f>
        <v>94.423586956521717</v>
      </c>
      <c r="Q321" s="4">
        <v>88.945326086956499</v>
      </c>
      <c r="R321" s="4">
        <v>5.4782608695652177</v>
      </c>
      <c r="S321" s="4">
        <f>SUM(Nurse[[#This Row],[CNA Hours]],Nurse[[#This Row],[NA TR Hours]],Nurse[[#This Row],[Med Aide/Tech Hours]])</f>
        <v>173.85086956521738</v>
      </c>
      <c r="T321" s="4">
        <v>168.61608695652174</v>
      </c>
      <c r="U321" s="4">
        <v>0</v>
      </c>
      <c r="V321" s="4">
        <v>5.2347826086956522</v>
      </c>
      <c r="W3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20.987717391304344</v>
      </c>
      <c r="X321" s="4">
        <v>1.2173913043478262</v>
      </c>
      <c r="Y321" s="4">
        <v>0.43478260869565216</v>
      </c>
      <c r="Z321" s="4">
        <v>0</v>
      </c>
      <c r="AA321" s="4">
        <v>15.711630434782606</v>
      </c>
      <c r="AB321" s="4">
        <v>0</v>
      </c>
      <c r="AC321" s="4">
        <v>3.6239130434782614</v>
      </c>
      <c r="AD321" s="4">
        <v>0</v>
      </c>
      <c r="AE321" s="4">
        <v>0</v>
      </c>
      <c r="AF321" s="1">
        <v>365309</v>
      </c>
      <c r="AG321" s="1">
        <v>5</v>
      </c>
      <c r="AH321"/>
    </row>
    <row r="322" spans="1:34" x14ac:dyDescent="0.25">
      <c r="A322" t="s">
        <v>964</v>
      </c>
      <c r="B322" t="s">
        <v>260</v>
      </c>
      <c r="C322" t="s">
        <v>1121</v>
      </c>
      <c r="D322" t="s">
        <v>980</v>
      </c>
      <c r="E322" s="4">
        <v>42.739130434782609</v>
      </c>
      <c r="F322" s="4">
        <f>Nurse[[#This Row],[Total Nurse Staff Hours]]/Nurse[[#This Row],[MDS Census]]</f>
        <v>4.9250457782299097</v>
      </c>
      <c r="G322" s="4">
        <f>Nurse[[#This Row],[Total Direct Care Staff Hours]]/Nurse[[#This Row],[MDS Census]]</f>
        <v>4.5527161749745684</v>
      </c>
      <c r="H322" s="4">
        <f>Nurse[[#This Row],[Total RN Hours (w/ Admin, DON)]]/Nurse[[#This Row],[MDS Census]]</f>
        <v>0.86701678535096616</v>
      </c>
      <c r="I322" s="4">
        <f>Nurse[[#This Row],[RN Hours (excl. Admin, DON)]]/Nurse[[#This Row],[MDS Census]]</f>
        <v>0.4946871820956254</v>
      </c>
      <c r="J322" s="4">
        <f>SUM(Nurse[[#This Row],[RN Hours (excl. Admin, DON)]],Nurse[[#This Row],[RN Admin Hours]],Nurse[[#This Row],[RN DON Hours]],Nurse[[#This Row],[LPN Hours (excl. Admin)]],Nurse[[#This Row],[LPN Admin Hours]],Nurse[[#This Row],[CNA Hours]],Nurse[[#This Row],[NA TR Hours]],Nurse[[#This Row],[Med Aide/Tech Hours]])</f>
        <v>210.49217391304353</v>
      </c>
      <c r="K322" s="4">
        <f>SUM(Nurse[[#This Row],[RN Hours (excl. Admin, DON)]],Nurse[[#This Row],[LPN Hours (excl. Admin)]],Nurse[[#This Row],[CNA Hours]],Nurse[[#This Row],[NA TR Hours]],Nurse[[#This Row],[Med Aide/Tech Hours]])</f>
        <v>194.57913043478266</v>
      </c>
      <c r="L322" s="4">
        <f>SUM(Nurse[[#This Row],[RN Hours (excl. Admin, DON)]],Nurse[[#This Row],[RN Admin Hours]],Nurse[[#This Row],[RN DON Hours]])</f>
        <v>37.055543478260859</v>
      </c>
      <c r="M322" s="4">
        <v>21.142499999999991</v>
      </c>
      <c r="N322" s="4">
        <v>5.2173913043478262</v>
      </c>
      <c r="O322" s="4">
        <v>10.695652173913043</v>
      </c>
      <c r="P322" s="4">
        <f>SUM(Nurse[[#This Row],[LPN Hours (excl. Admin)]],Nurse[[#This Row],[LPN Admin Hours]])</f>
        <v>46.716413043478276</v>
      </c>
      <c r="Q322" s="4">
        <v>46.716413043478276</v>
      </c>
      <c r="R322" s="4">
        <v>0</v>
      </c>
      <c r="S322" s="4">
        <f>SUM(Nurse[[#This Row],[CNA Hours]],Nurse[[#This Row],[NA TR Hours]],Nurse[[#This Row],[Med Aide/Tech Hours]])</f>
        <v>126.72021739130439</v>
      </c>
      <c r="T322" s="4">
        <v>126.72021739130439</v>
      </c>
      <c r="U322" s="4">
        <v>0</v>
      </c>
      <c r="V322" s="4">
        <v>0</v>
      </c>
      <c r="W3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22" s="4">
        <v>0</v>
      </c>
      <c r="Y322" s="4">
        <v>0</v>
      </c>
      <c r="Z322" s="4">
        <v>0</v>
      </c>
      <c r="AA322" s="4">
        <v>0</v>
      </c>
      <c r="AB322" s="4">
        <v>0</v>
      </c>
      <c r="AC322" s="4">
        <v>0</v>
      </c>
      <c r="AD322" s="4">
        <v>0</v>
      </c>
      <c r="AE322" s="4">
        <v>0</v>
      </c>
      <c r="AF322" s="1">
        <v>365560</v>
      </c>
      <c r="AG322" s="1">
        <v>5</v>
      </c>
      <c r="AH322"/>
    </row>
    <row r="323" spans="1:34" x14ac:dyDescent="0.25">
      <c r="A323" t="s">
        <v>964</v>
      </c>
      <c r="B323" t="s">
        <v>612</v>
      </c>
      <c r="C323" t="s">
        <v>1248</v>
      </c>
      <c r="D323" t="s">
        <v>1001</v>
      </c>
      <c r="E323" s="4">
        <v>40.554347826086953</v>
      </c>
      <c r="F323" s="4">
        <f>Nurse[[#This Row],[Total Nurse Staff Hours]]/Nurse[[#This Row],[MDS Census]]</f>
        <v>4.6395068346287855</v>
      </c>
      <c r="G323" s="4">
        <f>Nurse[[#This Row],[Total Direct Care Staff Hours]]/Nurse[[#This Row],[MDS Census]]</f>
        <v>4.1494451889573849</v>
      </c>
      <c r="H323" s="4">
        <f>Nurse[[#This Row],[Total RN Hours (w/ Admin, DON)]]/Nurse[[#This Row],[MDS Census]]</f>
        <v>0.99096756901634953</v>
      </c>
      <c r="I323" s="4">
        <f>Nurse[[#This Row],[RN Hours (excl. Admin, DON)]]/Nurse[[#This Row],[MDS Census]]</f>
        <v>0.62655052264808353</v>
      </c>
      <c r="J323" s="4">
        <f>SUM(Nurse[[#This Row],[RN Hours (excl. Admin, DON)]],Nurse[[#This Row],[RN Admin Hours]],Nurse[[#This Row],[RN DON Hours]],Nurse[[#This Row],[LPN Hours (excl. Admin)]],Nurse[[#This Row],[LPN Admin Hours]],Nurse[[#This Row],[CNA Hours]],Nurse[[#This Row],[NA TR Hours]],Nurse[[#This Row],[Med Aide/Tech Hours]])</f>
        <v>188.15217391304347</v>
      </c>
      <c r="K323" s="4">
        <f>SUM(Nurse[[#This Row],[RN Hours (excl. Admin, DON)]],Nurse[[#This Row],[LPN Hours (excl. Admin)]],Nurse[[#This Row],[CNA Hours]],Nurse[[#This Row],[NA TR Hours]],Nurse[[#This Row],[Med Aide/Tech Hours]])</f>
        <v>168.27804347826088</v>
      </c>
      <c r="L323" s="4">
        <f>SUM(Nurse[[#This Row],[RN Hours (excl. Admin, DON)]],Nurse[[#This Row],[RN Admin Hours]],Nurse[[#This Row],[RN DON Hours]])</f>
        <v>40.188043478260866</v>
      </c>
      <c r="M323" s="4">
        <v>25.40934782608695</v>
      </c>
      <c r="N323" s="4">
        <v>9.8683695652173942</v>
      </c>
      <c r="O323" s="4">
        <v>4.9103260869565215</v>
      </c>
      <c r="P323" s="4">
        <f>SUM(Nurse[[#This Row],[LPN Hours (excl. Admin)]],Nurse[[#This Row],[LPN Admin Hours]])</f>
        <v>48.331847826086971</v>
      </c>
      <c r="Q323" s="4">
        <v>43.236413043478272</v>
      </c>
      <c r="R323" s="4">
        <v>5.0954347826086961</v>
      </c>
      <c r="S323" s="4">
        <f>SUM(Nurse[[#This Row],[CNA Hours]],Nurse[[#This Row],[NA TR Hours]],Nurse[[#This Row],[Med Aide/Tech Hours]])</f>
        <v>99.632282608695647</v>
      </c>
      <c r="T323" s="4">
        <v>94.442717391304342</v>
      </c>
      <c r="U323" s="4">
        <v>5.1895652173913041</v>
      </c>
      <c r="V323" s="4">
        <v>0</v>
      </c>
      <c r="W3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58.623913043478254</v>
      </c>
      <c r="X323" s="4">
        <v>6.1304347826086953</v>
      </c>
      <c r="Y323" s="4">
        <v>0</v>
      </c>
      <c r="Z323" s="4">
        <v>0</v>
      </c>
      <c r="AA323" s="4">
        <v>2.7989130434782608</v>
      </c>
      <c r="AB323" s="4">
        <v>0</v>
      </c>
      <c r="AC323" s="4">
        <v>49.6945652173913</v>
      </c>
      <c r="AD323" s="4">
        <v>0</v>
      </c>
      <c r="AE323" s="4">
        <v>0</v>
      </c>
      <c r="AF323" s="1">
        <v>366097</v>
      </c>
      <c r="AG323" s="1">
        <v>5</v>
      </c>
      <c r="AH323"/>
    </row>
    <row r="324" spans="1:34" x14ac:dyDescent="0.25">
      <c r="A324" t="s">
        <v>964</v>
      </c>
      <c r="B324" t="s">
        <v>586</v>
      </c>
      <c r="C324" t="s">
        <v>1370</v>
      </c>
      <c r="D324" t="s">
        <v>1025</v>
      </c>
      <c r="E324" s="4">
        <v>80.086956521739125</v>
      </c>
      <c r="F324" s="4">
        <f>Nurse[[#This Row],[Total Nurse Staff Hours]]/Nurse[[#This Row],[MDS Census]]</f>
        <v>3.7579220955483175</v>
      </c>
      <c r="G324" s="4">
        <f>Nurse[[#This Row],[Total Direct Care Staff Hours]]/Nurse[[#This Row],[MDS Census]]</f>
        <v>3.5321715526601523</v>
      </c>
      <c r="H324" s="4">
        <f>Nurse[[#This Row],[Total RN Hours (w/ Admin, DON)]]/Nurse[[#This Row],[MDS Census]]</f>
        <v>0.64657844733984815</v>
      </c>
      <c r="I324" s="4">
        <f>Nurse[[#This Row],[RN Hours (excl. Admin, DON)]]/Nurse[[#This Row],[MDS Census]]</f>
        <v>0.42082790445168305</v>
      </c>
      <c r="J324" s="4">
        <f>SUM(Nurse[[#This Row],[RN Hours (excl. Admin, DON)]],Nurse[[#This Row],[RN Admin Hours]],Nurse[[#This Row],[RN DON Hours]],Nurse[[#This Row],[LPN Hours (excl. Admin)]],Nurse[[#This Row],[LPN Admin Hours]],Nurse[[#This Row],[CNA Hours]],Nurse[[#This Row],[NA TR Hours]],Nurse[[#This Row],[Med Aide/Tech Hours]])</f>
        <v>300.96054347826089</v>
      </c>
      <c r="K324" s="4">
        <f>SUM(Nurse[[#This Row],[RN Hours (excl. Admin, DON)]],Nurse[[#This Row],[LPN Hours (excl. Admin)]],Nurse[[#This Row],[CNA Hours]],Nurse[[#This Row],[NA TR Hours]],Nurse[[#This Row],[Med Aide/Tech Hours]])</f>
        <v>282.88086956521738</v>
      </c>
      <c r="L324" s="4">
        <f>SUM(Nurse[[#This Row],[RN Hours (excl. Admin, DON)]],Nurse[[#This Row],[RN Admin Hours]],Nurse[[#This Row],[RN DON Hours]])</f>
        <v>51.782500000000006</v>
      </c>
      <c r="M324" s="4">
        <v>33.702826086956527</v>
      </c>
      <c r="N324" s="4">
        <v>12.340543478260869</v>
      </c>
      <c r="O324" s="4">
        <v>5.7391304347826084</v>
      </c>
      <c r="P324" s="4">
        <f>SUM(Nurse[[#This Row],[LPN Hours (excl. Admin)]],Nurse[[#This Row],[LPN Admin Hours]])</f>
        <v>92.409782608695636</v>
      </c>
      <c r="Q324" s="4">
        <v>92.409782608695636</v>
      </c>
      <c r="R324" s="4">
        <v>0</v>
      </c>
      <c r="S324" s="4">
        <f>SUM(Nurse[[#This Row],[CNA Hours]],Nurse[[#This Row],[NA TR Hours]],Nurse[[#This Row],[Med Aide/Tech Hours]])</f>
        <v>156.76826086956524</v>
      </c>
      <c r="T324" s="4">
        <v>156.76826086956524</v>
      </c>
      <c r="U324" s="4">
        <v>0</v>
      </c>
      <c r="V324" s="4">
        <v>0</v>
      </c>
      <c r="W3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24" s="4">
        <v>0</v>
      </c>
      <c r="Y324" s="4">
        <v>0</v>
      </c>
      <c r="Z324" s="4">
        <v>0</v>
      </c>
      <c r="AA324" s="4">
        <v>0</v>
      </c>
      <c r="AB324" s="4">
        <v>0</v>
      </c>
      <c r="AC324" s="4">
        <v>0</v>
      </c>
      <c r="AD324" s="4">
        <v>0</v>
      </c>
      <c r="AE324" s="4">
        <v>0</v>
      </c>
      <c r="AF324" s="1">
        <v>366052</v>
      </c>
      <c r="AG324" s="1">
        <v>5</v>
      </c>
      <c r="AH324"/>
    </row>
    <row r="325" spans="1:34" x14ac:dyDescent="0.25">
      <c r="A325" t="s">
        <v>964</v>
      </c>
      <c r="B325" t="s">
        <v>150</v>
      </c>
      <c r="C325" t="s">
        <v>1252</v>
      </c>
      <c r="D325" t="s">
        <v>996</v>
      </c>
      <c r="E325" s="4">
        <v>28.717391304347824</v>
      </c>
      <c r="F325" s="4">
        <f>Nurse[[#This Row],[Total Nurse Staff Hours]]/Nurse[[#This Row],[MDS Census]]</f>
        <v>3.4980469341408025</v>
      </c>
      <c r="G325" s="4">
        <f>Nurse[[#This Row],[Total Direct Care Staff Hours]]/Nurse[[#This Row],[MDS Census]]</f>
        <v>2.9948978046934145</v>
      </c>
      <c r="H325" s="4">
        <f>Nurse[[#This Row],[Total RN Hours (w/ Admin, DON)]]/Nurse[[#This Row],[MDS Census]]</f>
        <v>0.52687358062074185</v>
      </c>
      <c r="I325" s="4">
        <f>Nurse[[#This Row],[RN Hours (excl. Admin, DON)]]/Nurse[[#This Row],[MDS Census]]</f>
        <v>0.32494322482967453</v>
      </c>
      <c r="J325" s="4">
        <f>SUM(Nurse[[#This Row],[RN Hours (excl. Admin, DON)]],Nurse[[#This Row],[RN Admin Hours]],Nurse[[#This Row],[RN DON Hours]],Nurse[[#This Row],[LPN Hours (excl. Admin)]],Nurse[[#This Row],[LPN Admin Hours]],Nurse[[#This Row],[CNA Hours]],Nurse[[#This Row],[NA TR Hours]],Nurse[[#This Row],[Med Aide/Tech Hours]])</f>
        <v>100.45478260869565</v>
      </c>
      <c r="K325" s="4">
        <f>SUM(Nurse[[#This Row],[RN Hours (excl. Admin, DON)]],Nurse[[#This Row],[LPN Hours (excl. Admin)]],Nurse[[#This Row],[CNA Hours]],Nurse[[#This Row],[NA TR Hours]],Nurse[[#This Row],[Med Aide/Tech Hours]])</f>
        <v>86.005652173913049</v>
      </c>
      <c r="L325" s="4">
        <f>SUM(Nurse[[#This Row],[RN Hours (excl. Admin, DON)]],Nurse[[#This Row],[RN Admin Hours]],Nurse[[#This Row],[RN DON Hours]])</f>
        <v>15.130434782608695</v>
      </c>
      <c r="M325" s="4">
        <v>9.3315217391304355</v>
      </c>
      <c r="N325" s="4">
        <v>5.9782608695652176E-2</v>
      </c>
      <c r="O325" s="4">
        <v>5.7391304347826084</v>
      </c>
      <c r="P325" s="4">
        <f>SUM(Nurse[[#This Row],[LPN Hours (excl. Admin)]],Nurse[[#This Row],[LPN Admin Hours]])</f>
        <v>38.055108695652173</v>
      </c>
      <c r="Q325" s="4">
        <v>29.404891304347824</v>
      </c>
      <c r="R325" s="4">
        <v>8.6502173913043485</v>
      </c>
      <c r="S325" s="4">
        <f>SUM(Nurse[[#This Row],[CNA Hours]],Nurse[[#This Row],[NA TR Hours]],Nurse[[#This Row],[Med Aide/Tech Hours]])</f>
        <v>47.269239130434784</v>
      </c>
      <c r="T325" s="4">
        <v>32.383369565217393</v>
      </c>
      <c r="U325" s="4">
        <v>14.885869565217391</v>
      </c>
      <c r="V325" s="4">
        <v>0</v>
      </c>
      <c r="W3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25" s="4">
        <v>0</v>
      </c>
      <c r="Y325" s="4">
        <v>0</v>
      </c>
      <c r="Z325" s="4">
        <v>0</v>
      </c>
      <c r="AA325" s="4">
        <v>0</v>
      </c>
      <c r="AB325" s="4">
        <v>0</v>
      </c>
      <c r="AC325" s="4">
        <v>0</v>
      </c>
      <c r="AD325" s="4">
        <v>0</v>
      </c>
      <c r="AE325" s="4">
        <v>0</v>
      </c>
      <c r="AF325" s="1">
        <v>365385</v>
      </c>
      <c r="AG325" s="1">
        <v>5</v>
      </c>
      <c r="AH325"/>
    </row>
    <row r="326" spans="1:34" x14ac:dyDescent="0.25">
      <c r="A326" t="s">
        <v>964</v>
      </c>
      <c r="B326" t="s">
        <v>140</v>
      </c>
      <c r="C326" t="s">
        <v>1131</v>
      </c>
      <c r="D326" t="s">
        <v>982</v>
      </c>
      <c r="E326" s="4">
        <v>57.891304347826086</v>
      </c>
      <c r="F326" s="4">
        <f>Nurse[[#This Row],[Total Nurse Staff Hours]]/Nurse[[#This Row],[MDS Census]]</f>
        <v>2.7815358618099886</v>
      </c>
      <c r="G326" s="4">
        <f>Nurse[[#This Row],[Total Direct Care Staff Hours]]/Nurse[[#This Row],[MDS Census]]</f>
        <v>2.6353098009763425</v>
      </c>
      <c r="H326" s="4">
        <f>Nurse[[#This Row],[Total RN Hours (w/ Admin, DON)]]/Nurse[[#This Row],[MDS Census]]</f>
        <v>0.48462448366503952</v>
      </c>
      <c r="I326" s="4">
        <f>Nurse[[#This Row],[RN Hours (excl. Admin, DON)]]/Nurse[[#This Row],[MDS Census]]</f>
        <v>0.38186443860307923</v>
      </c>
      <c r="J326" s="4">
        <f>SUM(Nurse[[#This Row],[RN Hours (excl. Admin, DON)]],Nurse[[#This Row],[RN Admin Hours]],Nurse[[#This Row],[RN DON Hours]],Nurse[[#This Row],[LPN Hours (excl. Admin)]],Nurse[[#This Row],[LPN Admin Hours]],Nurse[[#This Row],[CNA Hours]],Nurse[[#This Row],[NA TR Hours]],Nurse[[#This Row],[Med Aide/Tech Hours]])</f>
        <v>161.02673913043478</v>
      </c>
      <c r="K326" s="4">
        <f>SUM(Nurse[[#This Row],[RN Hours (excl. Admin, DON)]],Nurse[[#This Row],[LPN Hours (excl. Admin)]],Nurse[[#This Row],[CNA Hours]],Nurse[[#This Row],[NA TR Hours]],Nurse[[#This Row],[Med Aide/Tech Hours]])</f>
        <v>152.56152173913043</v>
      </c>
      <c r="L326" s="4">
        <f>SUM(Nurse[[#This Row],[RN Hours (excl. Admin, DON)]],Nurse[[#This Row],[RN Admin Hours]],Nurse[[#This Row],[RN DON Hours]])</f>
        <v>28.055543478260873</v>
      </c>
      <c r="M326" s="4">
        <v>22.106630434782609</v>
      </c>
      <c r="N326" s="4">
        <v>0.29673913043478262</v>
      </c>
      <c r="O326" s="4">
        <v>5.6521739130434785</v>
      </c>
      <c r="P326" s="4">
        <f>SUM(Nurse[[#This Row],[LPN Hours (excl. Admin)]],Nurse[[#This Row],[LPN Admin Hours]])</f>
        <v>35.926086956521729</v>
      </c>
      <c r="Q326" s="4">
        <v>33.409782608695643</v>
      </c>
      <c r="R326" s="4">
        <v>2.5163043478260869</v>
      </c>
      <c r="S326" s="4">
        <f>SUM(Nurse[[#This Row],[CNA Hours]],Nurse[[#This Row],[NA TR Hours]],Nurse[[#This Row],[Med Aide/Tech Hours]])</f>
        <v>97.045108695652175</v>
      </c>
      <c r="T326" s="4">
        <v>97.045108695652175</v>
      </c>
      <c r="U326" s="4">
        <v>0</v>
      </c>
      <c r="V326" s="4">
        <v>0</v>
      </c>
      <c r="W3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39.233369565217387</v>
      </c>
      <c r="X326" s="4">
        <v>15.632391304347824</v>
      </c>
      <c r="Y326" s="4">
        <v>0</v>
      </c>
      <c r="Z326" s="4">
        <v>0</v>
      </c>
      <c r="AA326" s="4">
        <v>7.1608695652173893</v>
      </c>
      <c r="AB326" s="4">
        <v>0</v>
      </c>
      <c r="AC326" s="4">
        <v>16.440108695652178</v>
      </c>
      <c r="AD326" s="4">
        <v>0</v>
      </c>
      <c r="AE326" s="4">
        <v>0</v>
      </c>
      <c r="AF326" s="1">
        <v>365364</v>
      </c>
      <c r="AG326" s="1">
        <v>5</v>
      </c>
      <c r="AH326"/>
    </row>
    <row r="327" spans="1:34" x14ac:dyDescent="0.25">
      <c r="A327" t="s">
        <v>964</v>
      </c>
      <c r="B327" t="s">
        <v>242</v>
      </c>
      <c r="C327" t="s">
        <v>1213</v>
      </c>
      <c r="D327" t="s">
        <v>1008</v>
      </c>
      <c r="E327" s="4">
        <v>51.771739130434781</v>
      </c>
      <c r="F327" s="4">
        <f>Nurse[[#This Row],[Total Nurse Staff Hours]]/Nurse[[#This Row],[MDS Census]]</f>
        <v>3.0059626285954231</v>
      </c>
      <c r="G327" s="4">
        <f>Nurse[[#This Row],[Total Direct Care Staff Hours]]/Nurse[[#This Row],[MDS Census]]</f>
        <v>2.5020911190426203</v>
      </c>
      <c r="H327" s="4">
        <f>Nurse[[#This Row],[Total RN Hours (w/ Admin, DON)]]/Nurse[[#This Row],[MDS Census]]</f>
        <v>0.39436279655679191</v>
      </c>
      <c r="I327" s="4">
        <f>Nurse[[#This Row],[RN Hours (excl. Admin, DON)]]/Nurse[[#This Row],[MDS Census]]</f>
        <v>0.3113793827419693</v>
      </c>
      <c r="J327" s="4">
        <f>SUM(Nurse[[#This Row],[RN Hours (excl. Admin, DON)]],Nurse[[#This Row],[RN Admin Hours]],Nurse[[#This Row],[RN DON Hours]],Nurse[[#This Row],[LPN Hours (excl. Admin)]],Nurse[[#This Row],[LPN Admin Hours]],Nurse[[#This Row],[CNA Hours]],Nurse[[#This Row],[NA TR Hours]],Nurse[[#This Row],[Med Aide/Tech Hours]])</f>
        <v>155.62391304347827</v>
      </c>
      <c r="K327" s="4">
        <f>SUM(Nurse[[#This Row],[RN Hours (excl. Admin, DON)]],Nurse[[#This Row],[LPN Hours (excl. Admin)]],Nurse[[#This Row],[CNA Hours]],Nurse[[#This Row],[NA TR Hours]],Nurse[[#This Row],[Med Aide/Tech Hours]])</f>
        <v>129.53760869565218</v>
      </c>
      <c r="L327" s="4">
        <f>SUM(Nurse[[#This Row],[RN Hours (excl. Admin, DON)]],Nurse[[#This Row],[RN Admin Hours]],Nurse[[#This Row],[RN DON Hours]])</f>
        <v>20.416847826086954</v>
      </c>
      <c r="M327" s="4">
        <v>16.12065217391304</v>
      </c>
      <c r="N327" s="4">
        <v>2.6956521739130435</v>
      </c>
      <c r="O327" s="4">
        <v>1.6005434782608696</v>
      </c>
      <c r="P327" s="4">
        <f>SUM(Nurse[[#This Row],[LPN Hours (excl. Admin)]],Nurse[[#This Row],[LPN Admin Hours]])</f>
        <v>35.681304347826085</v>
      </c>
      <c r="Q327" s="4">
        <v>13.891195652173911</v>
      </c>
      <c r="R327" s="4">
        <v>21.790108695652172</v>
      </c>
      <c r="S327" s="4">
        <f>SUM(Nurse[[#This Row],[CNA Hours]],Nurse[[#This Row],[NA TR Hours]],Nurse[[#This Row],[Med Aide/Tech Hours]])</f>
        <v>99.525760869565232</v>
      </c>
      <c r="T327" s="4">
        <v>99.525760869565232</v>
      </c>
      <c r="U327" s="4">
        <v>0</v>
      </c>
      <c r="V327" s="4">
        <v>0</v>
      </c>
      <c r="W3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22.744130434782605</v>
      </c>
      <c r="X327" s="4">
        <v>3.8628260869565216</v>
      </c>
      <c r="Y327" s="4">
        <v>0</v>
      </c>
      <c r="Z327" s="4">
        <v>0</v>
      </c>
      <c r="AA327" s="4">
        <v>3.4373913043478255</v>
      </c>
      <c r="AB327" s="4">
        <v>0.78858695652173905</v>
      </c>
      <c r="AC327" s="4">
        <v>14.655326086956519</v>
      </c>
      <c r="AD327" s="4">
        <v>0</v>
      </c>
      <c r="AE327" s="4">
        <v>0</v>
      </c>
      <c r="AF327" s="1">
        <v>365529</v>
      </c>
      <c r="AG327" s="1">
        <v>5</v>
      </c>
      <c r="AH327"/>
    </row>
    <row r="328" spans="1:34" x14ac:dyDescent="0.25">
      <c r="A328" t="s">
        <v>964</v>
      </c>
      <c r="B328" t="s">
        <v>705</v>
      </c>
      <c r="C328" t="s">
        <v>1256</v>
      </c>
      <c r="D328" t="s">
        <v>1020</v>
      </c>
      <c r="E328" s="4">
        <v>19.576086956521738</v>
      </c>
      <c r="F328" s="4">
        <f>Nurse[[#This Row],[Total Nurse Staff Hours]]/Nurse[[#This Row],[MDS Census]]</f>
        <v>4.2313548028872852</v>
      </c>
      <c r="G328" s="4">
        <f>Nurse[[#This Row],[Total Direct Care Staff Hours]]/Nurse[[#This Row],[MDS Census]]</f>
        <v>3.6473736812881734</v>
      </c>
      <c r="H328" s="4">
        <f>Nurse[[#This Row],[Total RN Hours (w/ Admin, DON)]]/Nurse[[#This Row],[MDS Census]]</f>
        <v>0.48570238756246531</v>
      </c>
      <c r="I328" s="4">
        <f>Nurse[[#This Row],[RN Hours (excl. Admin, DON)]]/Nurse[[#This Row],[MDS Census]]</f>
        <v>0.16712937257079402</v>
      </c>
      <c r="J328" s="4">
        <f>SUM(Nurse[[#This Row],[RN Hours (excl. Admin, DON)]],Nurse[[#This Row],[RN Admin Hours]],Nurse[[#This Row],[RN DON Hours]],Nurse[[#This Row],[LPN Hours (excl. Admin)]],Nurse[[#This Row],[LPN Admin Hours]],Nurse[[#This Row],[CNA Hours]],Nurse[[#This Row],[NA TR Hours]],Nurse[[#This Row],[Med Aide/Tech Hours]])</f>
        <v>82.833369565217396</v>
      </c>
      <c r="K328" s="4">
        <f>SUM(Nurse[[#This Row],[RN Hours (excl. Admin, DON)]],Nurse[[#This Row],[LPN Hours (excl. Admin)]],Nurse[[#This Row],[CNA Hours]],Nurse[[#This Row],[NA TR Hours]],Nurse[[#This Row],[Med Aide/Tech Hours]])</f>
        <v>71.401304347826084</v>
      </c>
      <c r="L328" s="4">
        <f>SUM(Nurse[[#This Row],[RN Hours (excl. Admin, DON)]],Nurse[[#This Row],[RN Admin Hours]],Nurse[[#This Row],[RN DON Hours]])</f>
        <v>9.508152173913043</v>
      </c>
      <c r="M328" s="4">
        <v>3.2717391304347827</v>
      </c>
      <c r="N328" s="4">
        <v>0</v>
      </c>
      <c r="O328" s="4">
        <v>6.2364130434782608</v>
      </c>
      <c r="P328" s="4">
        <f>SUM(Nurse[[#This Row],[LPN Hours (excl. Admin)]],Nurse[[#This Row],[LPN Admin Hours]])</f>
        <v>29.045326086956521</v>
      </c>
      <c r="Q328" s="4">
        <v>23.849673913043478</v>
      </c>
      <c r="R328" s="4">
        <v>5.1956521739130439</v>
      </c>
      <c r="S328" s="4">
        <f>SUM(Nurse[[#This Row],[CNA Hours]],Nurse[[#This Row],[NA TR Hours]],Nurse[[#This Row],[Med Aide/Tech Hours]])</f>
        <v>44.279891304347828</v>
      </c>
      <c r="T328" s="4">
        <v>44.279891304347828</v>
      </c>
      <c r="U328" s="4">
        <v>0</v>
      </c>
      <c r="V328" s="4">
        <v>0</v>
      </c>
      <c r="W3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28" s="4">
        <v>0</v>
      </c>
      <c r="Y328" s="4">
        <v>0</v>
      </c>
      <c r="Z328" s="4">
        <v>0</v>
      </c>
      <c r="AA328" s="4">
        <v>0</v>
      </c>
      <c r="AB328" s="4">
        <v>0</v>
      </c>
      <c r="AC328" s="4">
        <v>0</v>
      </c>
      <c r="AD328" s="4">
        <v>0</v>
      </c>
      <c r="AE328" s="4">
        <v>0</v>
      </c>
      <c r="AF328" s="1">
        <v>366224</v>
      </c>
      <c r="AG328" s="1">
        <v>5</v>
      </c>
      <c r="AH328"/>
    </row>
    <row r="329" spans="1:34" x14ac:dyDescent="0.25">
      <c r="A329" t="s">
        <v>964</v>
      </c>
      <c r="B329" t="s">
        <v>687</v>
      </c>
      <c r="C329" t="s">
        <v>1386</v>
      </c>
      <c r="D329" t="s">
        <v>1020</v>
      </c>
      <c r="E329" s="4">
        <v>24.130434782608695</v>
      </c>
      <c r="F329" s="4">
        <f>Nurse[[#This Row],[Total Nurse Staff Hours]]/Nurse[[#This Row],[MDS Census]]</f>
        <v>3.5091216216216217</v>
      </c>
      <c r="G329" s="4">
        <f>Nurse[[#This Row],[Total Direct Care Staff Hours]]/Nurse[[#This Row],[MDS Census]]</f>
        <v>3.0936936936936932</v>
      </c>
      <c r="H329" s="4">
        <f>Nurse[[#This Row],[Total RN Hours (w/ Admin, DON)]]/Nurse[[#This Row],[MDS Census]]</f>
        <v>0.73873873873873874</v>
      </c>
      <c r="I329" s="4">
        <f>Nurse[[#This Row],[RN Hours (excl. Admin, DON)]]/Nurse[[#This Row],[MDS Census]]</f>
        <v>0.51644144144144144</v>
      </c>
      <c r="J329" s="4">
        <f>SUM(Nurse[[#This Row],[RN Hours (excl. Admin, DON)]],Nurse[[#This Row],[RN Admin Hours]],Nurse[[#This Row],[RN DON Hours]],Nurse[[#This Row],[LPN Hours (excl. Admin)]],Nurse[[#This Row],[LPN Admin Hours]],Nurse[[#This Row],[CNA Hours]],Nurse[[#This Row],[NA TR Hours]],Nurse[[#This Row],[Med Aide/Tech Hours]])</f>
        <v>84.676630434782609</v>
      </c>
      <c r="K329" s="4">
        <f>SUM(Nurse[[#This Row],[RN Hours (excl. Admin, DON)]],Nurse[[#This Row],[LPN Hours (excl. Admin)]],Nurse[[#This Row],[CNA Hours]],Nurse[[#This Row],[NA TR Hours]],Nurse[[#This Row],[Med Aide/Tech Hours]])</f>
        <v>74.65217391304347</v>
      </c>
      <c r="L329" s="4">
        <f>SUM(Nurse[[#This Row],[RN Hours (excl. Admin, DON)]],Nurse[[#This Row],[RN Admin Hours]],Nurse[[#This Row],[RN DON Hours]])</f>
        <v>17.826086956521738</v>
      </c>
      <c r="M329" s="4">
        <v>12.461956521739131</v>
      </c>
      <c r="N329" s="4">
        <v>0</v>
      </c>
      <c r="O329" s="4">
        <v>5.3641304347826084</v>
      </c>
      <c r="P329" s="4">
        <f>SUM(Nurse[[#This Row],[LPN Hours (excl. Admin)]],Nurse[[#This Row],[LPN Admin Hours]])</f>
        <v>21</v>
      </c>
      <c r="Q329" s="4">
        <v>16.339673913043477</v>
      </c>
      <c r="R329" s="4">
        <v>4.6603260869565215</v>
      </c>
      <c r="S329" s="4">
        <f>SUM(Nurse[[#This Row],[CNA Hours]],Nurse[[#This Row],[NA TR Hours]],Nurse[[#This Row],[Med Aide/Tech Hours]])</f>
        <v>45.850543478260867</v>
      </c>
      <c r="T329" s="4">
        <v>45.850543478260867</v>
      </c>
      <c r="U329" s="4">
        <v>0</v>
      </c>
      <c r="V329" s="4">
        <v>0</v>
      </c>
      <c r="W3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29" s="4">
        <v>0</v>
      </c>
      <c r="Y329" s="4">
        <v>0</v>
      </c>
      <c r="Z329" s="4">
        <v>0</v>
      </c>
      <c r="AA329" s="4">
        <v>0</v>
      </c>
      <c r="AB329" s="4">
        <v>0</v>
      </c>
      <c r="AC329" s="4">
        <v>0</v>
      </c>
      <c r="AD329" s="4">
        <v>0</v>
      </c>
      <c r="AE329" s="4">
        <v>0</v>
      </c>
      <c r="AF329" s="1">
        <v>366197</v>
      </c>
      <c r="AG329" s="1">
        <v>5</v>
      </c>
      <c r="AH329"/>
    </row>
    <row r="330" spans="1:34" x14ac:dyDescent="0.25">
      <c r="A330" t="s">
        <v>964</v>
      </c>
      <c r="B330" t="s">
        <v>801</v>
      </c>
      <c r="C330" t="s">
        <v>1253</v>
      </c>
      <c r="D330" t="s">
        <v>1032</v>
      </c>
      <c r="E330" s="4">
        <v>135.19565217391303</v>
      </c>
      <c r="F330" s="4">
        <f>Nurse[[#This Row],[Total Nurse Staff Hours]]/Nurse[[#This Row],[MDS Census]]</f>
        <v>4.0195135873934715</v>
      </c>
      <c r="G330" s="4">
        <f>Nurse[[#This Row],[Total Direct Care Staff Hours]]/Nurse[[#This Row],[MDS Census]]</f>
        <v>3.6658779546550893</v>
      </c>
      <c r="H330" s="4">
        <f>Nurse[[#This Row],[Total RN Hours (w/ Admin, DON)]]/Nurse[[#This Row],[MDS Census]]</f>
        <v>0.62912928123492518</v>
      </c>
      <c r="I330" s="4">
        <f>Nurse[[#This Row],[RN Hours (excl. Admin, DON)]]/Nurse[[#This Row],[MDS Census]]</f>
        <v>0.38740874738703973</v>
      </c>
      <c r="J330" s="4">
        <f>SUM(Nurse[[#This Row],[RN Hours (excl. Admin, DON)]],Nurse[[#This Row],[RN Admin Hours]],Nurse[[#This Row],[RN DON Hours]],Nurse[[#This Row],[LPN Hours (excl. Admin)]],Nurse[[#This Row],[LPN Admin Hours]],Nurse[[#This Row],[CNA Hours]],Nurse[[#This Row],[NA TR Hours]],Nurse[[#This Row],[Med Aide/Tech Hours]])</f>
        <v>543.42076086956513</v>
      </c>
      <c r="K330" s="4">
        <f>SUM(Nurse[[#This Row],[RN Hours (excl. Admin, DON)]],Nurse[[#This Row],[LPN Hours (excl. Admin)]],Nurse[[#This Row],[CNA Hours]],Nurse[[#This Row],[NA TR Hours]],Nurse[[#This Row],[Med Aide/Tech Hours]])</f>
        <v>495.61076086956518</v>
      </c>
      <c r="L330" s="4">
        <f>SUM(Nurse[[#This Row],[RN Hours (excl. Admin, DON)]],Nurse[[#This Row],[RN Admin Hours]],Nurse[[#This Row],[RN DON Hours]])</f>
        <v>85.055543478260859</v>
      </c>
      <c r="M330" s="4">
        <v>52.375978260869566</v>
      </c>
      <c r="N330" s="4">
        <v>27.288260869565207</v>
      </c>
      <c r="O330" s="4">
        <v>5.3913043478260869</v>
      </c>
      <c r="P330" s="4">
        <f>SUM(Nurse[[#This Row],[LPN Hours (excl. Admin)]],Nurse[[#This Row],[LPN Admin Hours]])</f>
        <v>140.12695652173915</v>
      </c>
      <c r="Q330" s="4">
        <v>124.99652173913046</v>
      </c>
      <c r="R330" s="4">
        <v>15.130434782608695</v>
      </c>
      <c r="S330" s="4">
        <f>SUM(Nurse[[#This Row],[CNA Hours]],Nurse[[#This Row],[NA TR Hours]],Nurse[[#This Row],[Med Aide/Tech Hours]])</f>
        <v>318.23826086956518</v>
      </c>
      <c r="T330" s="4">
        <v>318.23826086956518</v>
      </c>
      <c r="U330" s="4">
        <v>0</v>
      </c>
      <c r="V330" s="4">
        <v>0</v>
      </c>
      <c r="W3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64.007499999999979</v>
      </c>
      <c r="X330" s="4">
        <v>3.0004347826086954</v>
      </c>
      <c r="Y330" s="4">
        <v>0</v>
      </c>
      <c r="Z330" s="4">
        <v>0</v>
      </c>
      <c r="AA330" s="4">
        <v>16.020217391304346</v>
      </c>
      <c r="AB330" s="4">
        <v>0</v>
      </c>
      <c r="AC330" s="4">
        <v>44.986847826086937</v>
      </c>
      <c r="AD330" s="4">
        <v>0</v>
      </c>
      <c r="AE330" s="4">
        <v>0</v>
      </c>
      <c r="AF330" s="1">
        <v>366350</v>
      </c>
      <c r="AG330" s="1">
        <v>5</v>
      </c>
      <c r="AH330"/>
    </row>
    <row r="331" spans="1:34" x14ac:dyDescent="0.25">
      <c r="A331" t="s">
        <v>964</v>
      </c>
      <c r="B331" t="s">
        <v>580</v>
      </c>
      <c r="C331" t="s">
        <v>1367</v>
      </c>
      <c r="D331" t="s">
        <v>1009</v>
      </c>
      <c r="E331" s="4">
        <v>43.141304347826086</v>
      </c>
      <c r="F331" s="4">
        <f>Nurse[[#This Row],[Total Nurse Staff Hours]]/Nurse[[#This Row],[MDS Census]]</f>
        <v>2.6752128999748046</v>
      </c>
      <c r="G331" s="4">
        <f>Nurse[[#This Row],[Total Direct Care Staff Hours]]/Nurse[[#This Row],[MDS Census]]</f>
        <v>2.5189392794154699</v>
      </c>
      <c r="H331" s="4">
        <f>Nurse[[#This Row],[Total RN Hours (w/ Admin, DON)]]/Nurse[[#This Row],[MDS Census]]</f>
        <v>0.40846560846560848</v>
      </c>
      <c r="I331" s="4">
        <f>Nurse[[#This Row],[RN Hours (excl. Admin, DON)]]/Nurse[[#This Row],[MDS Census]]</f>
        <v>0.26793902746283699</v>
      </c>
      <c r="J331" s="4">
        <f>SUM(Nurse[[#This Row],[RN Hours (excl. Admin, DON)]],Nurse[[#This Row],[RN Admin Hours]],Nurse[[#This Row],[RN DON Hours]],Nurse[[#This Row],[LPN Hours (excl. Admin)]],Nurse[[#This Row],[LPN Admin Hours]],Nurse[[#This Row],[CNA Hours]],Nurse[[#This Row],[NA TR Hours]],Nurse[[#This Row],[Med Aide/Tech Hours]])</f>
        <v>115.41217391304347</v>
      </c>
      <c r="K331" s="4">
        <f>SUM(Nurse[[#This Row],[RN Hours (excl. Admin, DON)]],Nurse[[#This Row],[LPN Hours (excl. Admin)]],Nurse[[#This Row],[CNA Hours]],Nurse[[#This Row],[NA TR Hours]],Nurse[[#This Row],[Med Aide/Tech Hours]])</f>
        <v>108.67032608695652</v>
      </c>
      <c r="L331" s="4">
        <f>SUM(Nurse[[#This Row],[RN Hours (excl. Admin, DON)]],Nurse[[#This Row],[RN Admin Hours]],Nurse[[#This Row],[RN DON Hours]])</f>
        <v>17.621739130434783</v>
      </c>
      <c r="M331" s="4">
        <v>11.559239130434783</v>
      </c>
      <c r="N331" s="4">
        <v>8.6956521739130432E-2</v>
      </c>
      <c r="O331" s="4">
        <v>5.9755434782608692</v>
      </c>
      <c r="P331" s="4">
        <f>SUM(Nurse[[#This Row],[LPN Hours (excl. Admin)]],Nurse[[#This Row],[LPN Admin Hours]])</f>
        <v>18.144021739130434</v>
      </c>
      <c r="Q331" s="4">
        <v>17.464673913043477</v>
      </c>
      <c r="R331" s="4">
        <v>0.67934782608695654</v>
      </c>
      <c r="S331" s="4">
        <f>SUM(Nurse[[#This Row],[CNA Hours]],Nurse[[#This Row],[NA TR Hours]],Nurse[[#This Row],[Med Aide/Tech Hours]])</f>
        <v>79.646413043478262</v>
      </c>
      <c r="T331" s="4">
        <v>79.646413043478262</v>
      </c>
      <c r="U331" s="4">
        <v>0</v>
      </c>
      <c r="V331" s="4">
        <v>0</v>
      </c>
      <c r="W3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14.966521739130433</v>
      </c>
      <c r="X331" s="4">
        <v>7.4668478260869566</v>
      </c>
      <c r="Y331" s="4">
        <v>8.6956521739130432E-2</v>
      </c>
      <c r="Z331" s="4">
        <v>0</v>
      </c>
      <c r="AA331" s="4">
        <v>5.2092391304347823</v>
      </c>
      <c r="AB331" s="4">
        <v>0</v>
      </c>
      <c r="AC331" s="4">
        <v>2.2034782608695651</v>
      </c>
      <c r="AD331" s="4">
        <v>0</v>
      </c>
      <c r="AE331" s="4">
        <v>0</v>
      </c>
      <c r="AF331" s="1">
        <v>366044</v>
      </c>
      <c r="AG331" s="1">
        <v>5</v>
      </c>
      <c r="AH331"/>
    </row>
    <row r="332" spans="1:34" x14ac:dyDescent="0.25">
      <c r="A332" t="s">
        <v>964</v>
      </c>
      <c r="B332" t="s">
        <v>922</v>
      </c>
      <c r="C332" t="s">
        <v>1073</v>
      </c>
      <c r="D332" t="s">
        <v>991</v>
      </c>
      <c r="E332" s="4">
        <v>37.5</v>
      </c>
      <c r="F332" s="4">
        <f>Nurse[[#This Row],[Total Nurse Staff Hours]]/Nurse[[#This Row],[MDS Census]]</f>
        <v>3.1755130434782615</v>
      </c>
      <c r="G332" s="4">
        <f>Nurse[[#This Row],[Total Direct Care Staff Hours]]/Nurse[[#This Row],[MDS Census]]</f>
        <v>2.6886318840579708</v>
      </c>
      <c r="H332" s="4">
        <f>Nurse[[#This Row],[Total RN Hours (w/ Admin, DON)]]/Nurse[[#This Row],[MDS Census]]</f>
        <v>1.0267420289855071</v>
      </c>
      <c r="I332" s="4">
        <f>Nurse[[#This Row],[RN Hours (excl. Admin, DON)]]/Nurse[[#This Row],[MDS Census]]</f>
        <v>0.65155942028985481</v>
      </c>
      <c r="J332" s="4">
        <f>SUM(Nurse[[#This Row],[RN Hours (excl. Admin, DON)]],Nurse[[#This Row],[RN Admin Hours]],Nurse[[#This Row],[RN DON Hours]],Nurse[[#This Row],[LPN Hours (excl. Admin)]],Nurse[[#This Row],[LPN Admin Hours]],Nurse[[#This Row],[CNA Hours]],Nurse[[#This Row],[NA TR Hours]],Nurse[[#This Row],[Med Aide/Tech Hours]])</f>
        <v>119.0817391304348</v>
      </c>
      <c r="K332" s="4">
        <f>SUM(Nurse[[#This Row],[RN Hours (excl. Admin, DON)]],Nurse[[#This Row],[LPN Hours (excl. Admin)]],Nurse[[#This Row],[CNA Hours]],Nurse[[#This Row],[NA TR Hours]],Nurse[[#This Row],[Med Aide/Tech Hours]])</f>
        <v>100.82369565217391</v>
      </c>
      <c r="L332" s="4">
        <f>SUM(Nurse[[#This Row],[RN Hours (excl. Admin, DON)]],Nurse[[#This Row],[RN Admin Hours]],Nurse[[#This Row],[RN DON Hours]])</f>
        <v>38.502826086956517</v>
      </c>
      <c r="M332" s="4">
        <v>24.433478260869556</v>
      </c>
      <c r="N332" s="4">
        <v>14.069347826086958</v>
      </c>
      <c r="O332" s="4">
        <v>0</v>
      </c>
      <c r="P332" s="4">
        <f>SUM(Nurse[[#This Row],[LPN Hours (excl. Admin)]],Nurse[[#This Row],[LPN Admin Hours]])</f>
        <v>29.6404347826087</v>
      </c>
      <c r="Q332" s="4">
        <v>25.451739130434788</v>
      </c>
      <c r="R332" s="4">
        <v>4.188695652173914</v>
      </c>
      <c r="S332" s="4">
        <f>SUM(Nurse[[#This Row],[CNA Hours]],Nurse[[#This Row],[NA TR Hours]],Nurse[[#This Row],[Med Aide/Tech Hours]])</f>
        <v>50.938478260869573</v>
      </c>
      <c r="T332" s="4">
        <v>50.599673913043489</v>
      </c>
      <c r="U332" s="4">
        <v>0.33880434782608698</v>
      </c>
      <c r="V332" s="4">
        <v>0</v>
      </c>
      <c r="W3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32" s="4">
        <v>0</v>
      </c>
      <c r="Y332" s="4">
        <v>0</v>
      </c>
      <c r="Z332" s="4">
        <v>0</v>
      </c>
      <c r="AA332" s="4">
        <v>0</v>
      </c>
      <c r="AB332" s="4">
        <v>0</v>
      </c>
      <c r="AC332" s="4">
        <v>0</v>
      </c>
      <c r="AD332" s="4">
        <v>0</v>
      </c>
      <c r="AE332" s="4">
        <v>0</v>
      </c>
      <c r="AF332" s="1">
        <v>366482</v>
      </c>
      <c r="AG332" s="1">
        <v>5</v>
      </c>
      <c r="AH332"/>
    </row>
    <row r="333" spans="1:34" x14ac:dyDescent="0.25">
      <c r="A333" t="s">
        <v>964</v>
      </c>
      <c r="B333" t="s">
        <v>180</v>
      </c>
      <c r="C333" t="s">
        <v>1086</v>
      </c>
      <c r="D333" t="s">
        <v>1028</v>
      </c>
      <c r="E333" s="4">
        <v>68.641304347826093</v>
      </c>
      <c r="F333" s="4">
        <f>Nurse[[#This Row],[Total Nurse Staff Hours]]/Nurse[[#This Row],[MDS Census]]</f>
        <v>3.1762074425969908</v>
      </c>
      <c r="G333" s="4">
        <f>Nurse[[#This Row],[Total Direct Care Staff Hours]]/Nurse[[#This Row],[MDS Census]]</f>
        <v>3.0277909738717339</v>
      </c>
      <c r="H333" s="4">
        <f>Nurse[[#This Row],[Total RN Hours (w/ Admin, DON)]]/Nurse[[#This Row],[MDS Census]]</f>
        <v>0.19247822644497228</v>
      </c>
      <c r="I333" s="4">
        <f>Nurse[[#This Row],[RN Hours (excl. Admin, DON)]]/Nurse[[#This Row],[MDS Census]]</f>
        <v>0.11876484560570071</v>
      </c>
      <c r="J333" s="4">
        <f>SUM(Nurse[[#This Row],[RN Hours (excl. Admin, DON)]],Nurse[[#This Row],[RN Admin Hours]],Nurse[[#This Row],[RN DON Hours]],Nurse[[#This Row],[LPN Hours (excl. Admin)]],Nurse[[#This Row],[LPN Admin Hours]],Nurse[[#This Row],[CNA Hours]],Nurse[[#This Row],[NA TR Hours]],Nurse[[#This Row],[Med Aide/Tech Hours]])</f>
        <v>218.01902173913041</v>
      </c>
      <c r="K333" s="4">
        <f>SUM(Nurse[[#This Row],[RN Hours (excl. Admin, DON)]],Nurse[[#This Row],[LPN Hours (excl. Admin)]],Nurse[[#This Row],[CNA Hours]],Nurse[[#This Row],[NA TR Hours]],Nurse[[#This Row],[Med Aide/Tech Hours]])</f>
        <v>207.83152173913044</v>
      </c>
      <c r="L333" s="4">
        <f>SUM(Nurse[[#This Row],[RN Hours (excl. Admin, DON)]],Nurse[[#This Row],[RN Admin Hours]],Nurse[[#This Row],[RN DON Hours]])</f>
        <v>13.211956521739131</v>
      </c>
      <c r="M333" s="4">
        <v>8.1521739130434785</v>
      </c>
      <c r="N333" s="4">
        <v>0</v>
      </c>
      <c r="O333" s="4">
        <v>5.0597826086956523</v>
      </c>
      <c r="P333" s="4">
        <f>SUM(Nurse[[#This Row],[LPN Hours (excl. Admin)]],Nurse[[#This Row],[LPN Admin Hours]])</f>
        <v>70.77717391304347</v>
      </c>
      <c r="Q333" s="4">
        <v>65.649456521739125</v>
      </c>
      <c r="R333" s="4">
        <v>5.1277173913043477</v>
      </c>
      <c r="S333" s="4">
        <f>SUM(Nurse[[#This Row],[CNA Hours]],Nurse[[#This Row],[NA TR Hours]],Nurse[[#This Row],[Med Aide/Tech Hours]])</f>
        <v>134.02989130434784</v>
      </c>
      <c r="T333" s="4">
        <v>127.26902173913044</v>
      </c>
      <c r="U333" s="4">
        <v>0.46739130434782611</v>
      </c>
      <c r="V333" s="4">
        <v>6.2934782608695654</v>
      </c>
      <c r="W3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33" s="4">
        <v>0</v>
      </c>
      <c r="Y333" s="4">
        <v>0</v>
      </c>
      <c r="Z333" s="4">
        <v>0</v>
      </c>
      <c r="AA333" s="4">
        <v>0</v>
      </c>
      <c r="AB333" s="4">
        <v>0</v>
      </c>
      <c r="AC333" s="4">
        <v>0</v>
      </c>
      <c r="AD333" s="4">
        <v>0</v>
      </c>
      <c r="AE333" s="4">
        <v>0</v>
      </c>
      <c r="AF333" s="1">
        <v>365430</v>
      </c>
      <c r="AG333" s="1">
        <v>5</v>
      </c>
      <c r="AH333"/>
    </row>
    <row r="334" spans="1:34" x14ac:dyDescent="0.25">
      <c r="A334" t="s">
        <v>964</v>
      </c>
      <c r="B334" t="s">
        <v>537</v>
      </c>
      <c r="C334" t="s">
        <v>1131</v>
      </c>
      <c r="D334" t="s">
        <v>982</v>
      </c>
      <c r="E334" s="4">
        <v>48.923913043478258</v>
      </c>
      <c r="F334" s="4">
        <f>Nurse[[#This Row],[Total Nurse Staff Hours]]/Nurse[[#This Row],[MDS Census]]</f>
        <v>3.1624083536991781</v>
      </c>
      <c r="G334" s="4">
        <f>Nurse[[#This Row],[Total Direct Care Staff Hours]]/Nurse[[#This Row],[MDS Census]]</f>
        <v>2.8773050433237062</v>
      </c>
      <c r="H334" s="4">
        <f>Nurse[[#This Row],[Total RN Hours (w/ Admin, DON)]]/Nurse[[#This Row],[MDS Census]]</f>
        <v>0.37986003110419908</v>
      </c>
      <c r="I334" s="4">
        <f>Nurse[[#This Row],[RN Hours (excl. Admin, DON)]]/Nurse[[#This Row],[MDS Census]]</f>
        <v>0.19656742946011999</v>
      </c>
      <c r="J334" s="4">
        <f>SUM(Nurse[[#This Row],[RN Hours (excl. Admin, DON)]],Nurse[[#This Row],[RN Admin Hours]],Nurse[[#This Row],[RN DON Hours]],Nurse[[#This Row],[LPN Hours (excl. Admin)]],Nurse[[#This Row],[LPN Admin Hours]],Nurse[[#This Row],[CNA Hours]],Nurse[[#This Row],[NA TR Hours]],Nurse[[#This Row],[Med Aide/Tech Hours]])</f>
        <v>154.71739130434781</v>
      </c>
      <c r="K334" s="4">
        <f>SUM(Nurse[[#This Row],[RN Hours (excl. Admin, DON)]],Nurse[[#This Row],[LPN Hours (excl. Admin)]],Nurse[[#This Row],[CNA Hours]],Nurse[[#This Row],[NA TR Hours]],Nurse[[#This Row],[Med Aide/Tech Hours]])</f>
        <v>140.76902173913044</v>
      </c>
      <c r="L334" s="4">
        <f>SUM(Nurse[[#This Row],[RN Hours (excl. Admin, DON)]],Nurse[[#This Row],[RN Admin Hours]],Nurse[[#This Row],[RN DON Hours]])</f>
        <v>18.584239130434781</v>
      </c>
      <c r="M334" s="4">
        <v>9.616847826086957</v>
      </c>
      <c r="N334" s="4">
        <v>8.9673913043478262</v>
      </c>
      <c r="O334" s="4">
        <v>0</v>
      </c>
      <c r="P334" s="4">
        <f>SUM(Nurse[[#This Row],[LPN Hours (excl. Admin)]],Nurse[[#This Row],[LPN Admin Hours]])</f>
        <v>64.815217391304344</v>
      </c>
      <c r="Q334" s="4">
        <v>59.834239130434781</v>
      </c>
      <c r="R334" s="4">
        <v>4.9809782608695654</v>
      </c>
      <c r="S334" s="4">
        <f>SUM(Nurse[[#This Row],[CNA Hours]],Nurse[[#This Row],[NA TR Hours]],Nurse[[#This Row],[Med Aide/Tech Hours]])</f>
        <v>71.317934782608702</v>
      </c>
      <c r="T334" s="4">
        <v>71.317934782608702</v>
      </c>
      <c r="U334" s="4">
        <v>0</v>
      </c>
      <c r="V334" s="4">
        <v>0</v>
      </c>
      <c r="W3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17.239130434782609</v>
      </c>
      <c r="X334" s="4">
        <v>2.7989130434782608</v>
      </c>
      <c r="Y334" s="4">
        <v>0</v>
      </c>
      <c r="Z334" s="4">
        <v>0</v>
      </c>
      <c r="AA334" s="4">
        <v>7.0054347826086953</v>
      </c>
      <c r="AB334" s="4">
        <v>0</v>
      </c>
      <c r="AC334" s="4">
        <v>7.4347826086956523</v>
      </c>
      <c r="AD334" s="4">
        <v>0</v>
      </c>
      <c r="AE334" s="4">
        <v>0</v>
      </c>
      <c r="AF334" s="1">
        <v>365981</v>
      </c>
      <c r="AG334" s="1">
        <v>5</v>
      </c>
      <c r="AH334"/>
    </row>
    <row r="335" spans="1:34" x14ac:dyDescent="0.25">
      <c r="A335" t="s">
        <v>964</v>
      </c>
      <c r="B335" t="s">
        <v>784</v>
      </c>
      <c r="C335" t="s">
        <v>1072</v>
      </c>
      <c r="D335" t="s">
        <v>1045</v>
      </c>
      <c r="E335" s="4">
        <v>34.608695652173914</v>
      </c>
      <c r="F335" s="4">
        <f>Nurse[[#This Row],[Total Nurse Staff Hours]]/Nurse[[#This Row],[MDS Census]]</f>
        <v>2.2253706030150755</v>
      </c>
      <c r="G335" s="4">
        <f>Nurse[[#This Row],[Total Direct Care Staff Hours]]/Nurse[[#This Row],[MDS Census]]</f>
        <v>1.8869597989949749</v>
      </c>
      <c r="H335" s="4">
        <f>Nurse[[#This Row],[Total RN Hours (w/ Admin, DON)]]/Nurse[[#This Row],[MDS Census]]</f>
        <v>0.57920540201005022</v>
      </c>
      <c r="I335" s="4">
        <f>Nurse[[#This Row],[RN Hours (excl. Admin, DON)]]/Nurse[[#This Row],[MDS Census]]</f>
        <v>0.24079459798994973</v>
      </c>
      <c r="J335" s="4">
        <f>SUM(Nurse[[#This Row],[RN Hours (excl. Admin, DON)]],Nurse[[#This Row],[RN Admin Hours]],Nurse[[#This Row],[RN DON Hours]],Nurse[[#This Row],[LPN Hours (excl. Admin)]],Nurse[[#This Row],[LPN Admin Hours]],Nurse[[#This Row],[CNA Hours]],Nurse[[#This Row],[NA TR Hours]],Nurse[[#This Row],[Med Aide/Tech Hours]])</f>
        <v>77.017173913043479</v>
      </c>
      <c r="K335" s="4">
        <f>SUM(Nurse[[#This Row],[RN Hours (excl. Admin, DON)]],Nurse[[#This Row],[LPN Hours (excl. Admin)]],Nurse[[#This Row],[CNA Hours]],Nurse[[#This Row],[NA TR Hours]],Nurse[[#This Row],[Med Aide/Tech Hours]])</f>
        <v>65.305217391304353</v>
      </c>
      <c r="L335" s="4">
        <f>SUM(Nurse[[#This Row],[RN Hours (excl. Admin, DON)]],Nurse[[#This Row],[RN Admin Hours]],Nurse[[#This Row],[RN DON Hours]])</f>
        <v>20.045543478260868</v>
      </c>
      <c r="M335" s="4">
        <v>8.3335869565217386</v>
      </c>
      <c r="N335" s="4">
        <v>6.4076086956521738</v>
      </c>
      <c r="O335" s="4">
        <v>5.3043478260869561</v>
      </c>
      <c r="P335" s="4">
        <f>SUM(Nurse[[#This Row],[LPN Hours (excl. Admin)]],Nurse[[#This Row],[LPN Admin Hours]])</f>
        <v>15.554347826086957</v>
      </c>
      <c r="Q335" s="4">
        <v>15.554347826086957</v>
      </c>
      <c r="R335" s="4">
        <v>0</v>
      </c>
      <c r="S335" s="4">
        <f>SUM(Nurse[[#This Row],[CNA Hours]],Nurse[[#This Row],[NA TR Hours]],Nurse[[#This Row],[Med Aide/Tech Hours]])</f>
        <v>41.417282608695658</v>
      </c>
      <c r="T335" s="4">
        <v>41.417282608695658</v>
      </c>
      <c r="U335" s="4">
        <v>0</v>
      </c>
      <c r="V335" s="4">
        <v>0</v>
      </c>
      <c r="W3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18.288043478260871</v>
      </c>
      <c r="X335" s="4">
        <v>0</v>
      </c>
      <c r="Y335" s="4">
        <v>0</v>
      </c>
      <c r="Z335" s="4">
        <v>0</v>
      </c>
      <c r="AA335" s="4">
        <v>3.3885869565217392</v>
      </c>
      <c r="AB335" s="4">
        <v>0</v>
      </c>
      <c r="AC335" s="4">
        <v>14.899456521739131</v>
      </c>
      <c r="AD335" s="4">
        <v>0</v>
      </c>
      <c r="AE335" s="4">
        <v>0</v>
      </c>
      <c r="AF335" s="1">
        <v>366326</v>
      </c>
      <c r="AG335" s="1">
        <v>5</v>
      </c>
      <c r="AH335"/>
    </row>
    <row r="336" spans="1:34" x14ac:dyDescent="0.25">
      <c r="A336" t="s">
        <v>964</v>
      </c>
      <c r="B336" t="s">
        <v>523</v>
      </c>
      <c r="C336" t="s">
        <v>1072</v>
      </c>
      <c r="D336" t="s">
        <v>1045</v>
      </c>
      <c r="E336" s="4">
        <v>31.358695652173914</v>
      </c>
      <c r="F336" s="4">
        <f>Nurse[[#This Row],[Total Nurse Staff Hours]]/Nurse[[#This Row],[MDS Census]]</f>
        <v>2.8243570190641254</v>
      </c>
      <c r="G336" s="4">
        <f>Nurse[[#This Row],[Total Direct Care Staff Hours]]/Nurse[[#This Row],[MDS Census]]</f>
        <v>2.4572859618717504</v>
      </c>
      <c r="H336" s="4">
        <f>Nurse[[#This Row],[Total RN Hours (w/ Admin, DON)]]/Nurse[[#This Row],[MDS Census]]</f>
        <v>0.43076256499133447</v>
      </c>
      <c r="I336" s="4">
        <f>Nurse[[#This Row],[RN Hours (excl. Admin, DON)]]/Nurse[[#This Row],[MDS Census]]</f>
        <v>0.23838821490467932</v>
      </c>
      <c r="J336" s="4">
        <f>SUM(Nurse[[#This Row],[RN Hours (excl. Admin, DON)]],Nurse[[#This Row],[RN Admin Hours]],Nurse[[#This Row],[RN DON Hours]],Nurse[[#This Row],[LPN Hours (excl. Admin)]],Nurse[[#This Row],[LPN Admin Hours]],Nurse[[#This Row],[CNA Hours]],Nurse[[#This Row],[NA TR Hours]],Nurse[[#This Row],[Med Aide/Tech Hours]])</f>
        <v>88.568152173913063</v>
      </c>
      <c r="K336" s="4">
        <f>SUM(Nurse[[#This Row],[RN Hours (excl. Admin, DON)]],Nurse[[#This Row],[LPN Hours (excl. Admin)]],Nurse[[#This Row],[CNA Hours]],Nurse[[#This Row],[NA TR Hours]],Nurse[[#This Row],[Med Aide/Tech Hours]])</f>
        <v>77.057282608695658</v>
      </c>
      <c r="L336" s="4">
        <f>SUM(Nurse[[#This Row],[RN Hours (excl. Admin, DON)]],Nurse[[#This Row],[RN Admin Hours]],Nurse[[#This Row],[RN DON Hours]])</f>
        <v>13.508152173913043</v>
      </c>
      <c r="M336" s="4">
        <v>7.4755434782608683</v>
      </c>
      <c r="N336" s="4">
        <v>0</v>
      </c>
      <c r="O336" s="4">
        <v>6.0326086956521738</v>
      </c>
      <c r="P336" s="4">
        <f>SUM(Nurse[[#This Row],[LPN Hours (excl. Admin)]],Nurse[[#This Row],[LPN Admin Hours]])</f>
        <v>22.277500000000003</v>
      </c>
      <c r="Q336" s="4">
        <v>16.799239130434785</v>
      </c>
      <c r="R336" s="4">
        <v>5.4782608695652177</v>
      </c>
      <c r="S336" s="4">
        <f>SUM(Nurse[[#This Row],[CNA Hours]],Nurse[[#This Row],[NA TR Hours]],Nurse[[#This Row],[Med Aide/Tech Hours]])</f>
        <v>52.782500000000013</v>
      </c>
      <c r="T336" s="4">
        <v>45.617500000000014</v>
      </c>
      <c r="U336" s="4">
        <v>7.1649999999999991</v>
      </c>
      <c r="V336" s="4">
        <v>0</v>
      </c>
      <c r="W3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36" s="4">
        <v>0</v>
      </c>
      <c r="Y336" s="4">
        <v>0</v>
      </c>
      <c r="Z336" s="4">
        <v>0</v>
      </c>
      <c r="AA336" s="4">
        <v>0</v>
      </c>
      <c r="AB336" s="4">
        <v>0</v>
      </c>
      <c r="AC336" s="4">
        <v>0</v>
      </c>
      <c r="AD336" s="4">
        <v>0</v>
      </c>
      <c r="AE336" s="4">
        <v>0</v>
      </c>
      <c r="AF336" s="1">
        <v>365962</v>
      </c>
      <c r="AG336" s="1">
        <v>5</v>
      </c>
      <c r="AH336"/>
    </row>
    <row r="337" spans="1:34" x14ac:dyDescent="0.25">
      <c r="A337" t="s">
        <v>964</v>
      </c>
      <c r="B337" t="s">
        <v>330</v>
      </c>
      <c r="C337" t="s">
        <v>1205</v>
      </c>
      <c r="D337" t="s">
        <v>1027</v>
      </c>
      <c r="E337" s="4">
        <v>47.021739130434781</v>
      </c>
      <c r="F337" s="4">
        <f>Nurse[[#This Row],[Total Nurse Staff Hours]]/Nurse[[#This Row],[MDS Census]]</f>
        <v>2.8359847434119283</v>
      </c>
      <c r="G337" s="4">
        <f>Nurse[[#This Row],[Total Direct Care Staff Hours]]/Nurse[[#This Row],[MDS Census]]</f>
        <v>2.3738927415626447</v>
      </c>
      <c r="H337" s="4">
        <f>Nurse[[#This Row],[Total RN Hours (w/ Admin, DON)]]/Nurse[[#This Row],[MDS Census]]</f>
        <v>0.96460240406842357</v>
      </c>
      <c r="I337" s="4">
        <f>Nurse[[#This Row],[RN Hours (excl. Admin, DON)]]/Nurse[[#This Row],[MDS Census]]</f>
        <v>0.57825242718446612</v>
      </c>
      <c r="J337" s="4">
        <f>SUM(Nurse[[#This Row],[RN Hours (excl. Admin, DON)]],Nurse[[#This Row],[RN Admin Hours]],Nurse[[#This Row],[RN DON Hours]],Nurse[[#This Row],[LPN Hours (excl. Admin)]],Nurse[[#This Row],[LPN Admin Hours]],Nurse[[#This Row],[CNA Hours]],Nurse[[#This Row],[NA TR Hours]],Nurse[[#This Row],[Med Aide/Tech Hours]])</f>
        <v>133.35293478260871</v>
      </c>
      <c r="K337" s="4">
        <f>SUM(Nurse[[#This Row],[RN Hours (excl. Admin, DON)]],Nurse[[#This Row],[LPN Hours (excl. Admin)]],Nurse[[#This Row],[CNA Hours]],Nurse[[#This Row],[NA TR Hours]],Nurse[[#This Row],[Med Aide/Tech Hours]])</f>
        <v>111.62456521739132</v>
      </c>
      <c r="L337" s="4">
        <f>SUM(Nurse[[#This Row],[RN Hours (excl. Admin, DON)]],Nurse[[#This Row],[RN Admin Hours]],Nurse[[#This Row],[RN DON Hours]])</f>
        <v>45.357282608695655</v>
      </c>
      <c r="M337" s="4">
        <v>27.190434782608701</v>
      </c>
      <c r="N337" s="4">
        <v>13.601630434782608</v>
      </c>
      <c r="O337" s="4">
        <v>4.5652173913043477</v>
      </c>
      <c r="P337" s="4">
        <f>SUM(Nurse[[#This Row],[LPN Hours (excl. Admin)]],Nurse[[#This Row],[LPN Admin Hours]])</f>
        <v>27.740869565217395</v>
      </c>
      <c r="Q337" s="4">
        <v>24.179347826086961</v>
      </c>
      <c r="R337" s="4">
        <v>3.5615217391304346</v>
      </c>
      <c r="S337" s="4">
        <f>SUM(Nurse[[#This Row],[CNA Hours]],Nurse[[#This Row],[NA TR Hours]],Nurse[[#This Row],[Med Aide/Tech Hours]])</f>
        <v>60.254782608695663</v>
      </c>
      <c r="T337" s="4">
        <v>47.803043478260882</v>
      </c>
      <c r="U337" s="4">
        <v>0</v>
      </c>
      <c r="V337" s="4">
        <v>12.451739130434778</v>
      </c>
      <c r="W3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37" s="4">
        <v>0</v>
      </c>
      <c r="Y337" s="4">
        <v>0</v>
      </c>
      <c r="Z337" s="4">
        <v>0</v>
      </c>
      <c r="AA337" s="4">
        <v>0</v>
      </c>
      <c r="AB337" s="4">
        <v>0</v>
      </c>
      <c r="AC337" s="4">
        <v>0</v>
      </c>
      <c r="AD337" s="4">
        <v>0</v>
      </c>
      <c r="AE337" s="4">
        <v>0</v>
      </c>
      <c r="AF337" s="1">
        <v>365663</v>
      </c>
      <c r="AG337" s="1">
        <v>5</v>
      </c>
      <c r="AH337"/>
    </row>
    <row r="338" spans="1:34" x14ac:dyDescent="0.25">
      <c r="A338" t="s">
        <v>964</v>
      </c>
      <c r="B338" t="s">
        <v>45</v>
      </c>
      <c r="C338" t="s">
        <v>1106</v>
      </c>
      <c r="D338" t="s">
        <v>1014</v>
      </c>
      <c r="E338" s="4">
        <v>42.478260869565219</v>
      </c>
      <c r="F338" s="4">
        <f>Nurse[[#This Row],[Total Nurse Staff Hours]]/Nurse[[#This Row],[MDS Census]]</f>
        <v>3.1404529170931412</v>
      </c>
      <c r="G338" s="4">
        <f>Nurse[[#This Row],[Total Direct Care Staff Hours]]/Nurse[[#This Row],[MDS Census]]</f>
        <v>2.8121852610030698</v>
      </c>
      <c r="H338" s="4">
        <f>Nurse[[#This Row],[Total RN Hours (w/ Admin, DON)]]/Nurse[[#This Row],[MDS Census]]</f>
        <v>0.50605168884339802</v>
      </c>
      <c r="I338" s="4">
        <f>Nurse[[#This Row],[RN Hours (excl. Admin, DON)]]/Nurse[[#This Row],[MDS Census]]</f>
        <v>0.26094677584442155</v>
      </c>
      <c r="J338" s="4">
        <f>SUM(Nurse[[#This Row],[RN Hours (excl. Admin, DON)]],Nurse[[#This Row],[RN Admin Hours]],Nurse[[#This Row],[RN DON Hours]],Nurse[[#This Row],[LPN Hours (excl. Admin)]],Nurse[[#This Row],[LPN Admin Hours]],Nurse[[#This Row],[CNA Hours]],Nurse[[#This Row],[NA TR Hours]],Nurse[[#This Row],[Med Aide/Tech Hours]])</f>
        <v>133.40097826086952</v>
      </c>
      <c r="K338" s="4">
        <f>SUM(Nurse[[#This Row],[RN Hours (excl. Admin, DON)]],Nurse[[#This Row],[LPN Hours (excl. Admin)]],Nurse[[#This Row],[CNA Hours]],Nurse[[#This Row],[NA TR Hours]],Nurse[[#This Row],[Med Aide/Tech Hours]])</f>
        <v>119.45673913043476</v>
      </c>
      <c r="L338" s="4">
        <f>SUM(Nurse[[#This Row],[RN Hours (excl. Admin, DON)]],Nurse[[#This Row],[RN Admin Hours]],Nurse[[#This Row],[RN DON Hours]])</f>
        <v>21.496195652173906</v>
      </c>
      <c r="M338" s="4">
        <v>11.084565217391299</v>
      </c>
      <c r="N338" s="4">
        <v>5.3868478260869557</v>
      </c>
      <c r="O338" s="4">
        <v>5.0247826086956531</v>
      </c>
      <c r="P338" s="4">
        <f>SUM(Nurse[[#This Row],[LPN Hours (excl. Admin)]],Nurse[[#This Row],[LPN Admin Hours]])</f>
        <v>38.64076086956522</v>
      </c>
      <c r="Q338" s="4">
        <v>35.108152173913048</v>
      </c>
      <c r="R338" s="4">
        <v>3.5326086956521738</v>
      </c>
      <c r="S338" s="4">
        <f>SUM(Nurse[[#This Row],[CNA Hours]],Nurse[[#This Row],[NA TR Hours]],Nurse[[#This Row],[Med Aide/Tech Hours]])</f>
        <v>73.264021739130413</v>
      </c>
      <c r="T338" s="4">
        <v>73.264021739130413</v>
      </c>
      <c r="U338" s="4">
        <v>0</v>
      </c>
      <c r="V338" s="4">
        <v>0</v>
      </c>
      <c r="W3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12.264673913043479</v>
      </c>
      <c r="X338" s="4">
        <v>0</v>
      </c>
      <c r="Y338" s="4">
        <v>0</v>
      </c>
      <c r="Z338" s="4">
        <v>0</v>
      </c>
      <c r="AA338" s="4">
        <v>5.8815217391304353</v>
      </c>
      <c r="AB338" s="4">
        <v>0</v>
      </c>
      <c r="AC338" s="4">
        <v>6.3831521739130439</v>
      </c>
      <c r="AD338" s="4">
        <v>0</v>
      </c>
      <c r="AE338" s="4">
        <v>0</v>
      </c>
      <c r="AF338" s="1">
        <v>365118</v>
      </c>
      <c r="AG338" s="1">
        <v>5</v>
      </c>
      <c r="AH338"/>
    </row>
    <row r="339" spans="1:34" x14ac:dyDescent="0.25">
      <c r="A339" t="s">
        <v>964</v>
      </c>
      <c r="B339" t="s">
        <v>638</v>
      </c>
      <c r="C339" t="s">
        <v>1080</v>
      </c>
      <c r="D339" t="s">
        <v>1047</v>
      </c>
      <c r="E339" s="4">
        <v>79.282608695652172</v>
      </c>
      <c r="F339" s="4">
        <f>Nurse[[#This Row],[Total Nurse Staff Hours]]/Nurse[[#This Row],[MDS Census]]</f>
        <v>3.1611941321634216</v>
      </c>
      <c r="G339" s="4">
        <f>Nurse[[#This Row],[Total Direct Care Staff Hours]]/Nurse[[#This Row],[MDS Census]]</f>
        <v>3.0271455991225666</v>
      </c>
      <c r="H339" s="4">
        <f>Nurse[[#This Row],[Total RN Hours (w/ Admin, DON)]]/Nurse[[#This Row],[MDS Census]]</f>
        <v>0.37273786673978615</v>
      </c>
      <c r="I339" s="4">
        <f>Nurse[[#This Row],[RN Hours (excl. Admin, DON)]]/Nurse[[#This Row],[MDS Census]]</f>
        <v>0.30034960241294217</v>
      </c>
      <c r="J339" s="4">
        <f>SUM(Nurse[[#This Row],[RN Hours (excl. Admin, DON)]],Nurse[[#This Row],[RN Admin Hours]],Nurse[[#This Row],[RN DON Hours]],Nurse[[#This Row],[LPN Hours (excl. Admin)]],Nurse[[#This Row],[LPN Admin Hours]],Nurse[[#This Row],[CNA Hours]],Nurse[[#This Row],[NA TR Hours]],Nurse[[#This Row],[Med Aide/Tech Hours]])</f>
        <v>250.62771739130432</v>
      </c>
      <c r="K339" s="4">
        <f>SUM(Nurse[[#This Row],[RN Hours (excl. Admin, DON)]],Nurse[[#This Row],[LPN Hours (excl. Admin)]],Nurse[[#This Row],[CNA Hours]],Nurse[[#This Row],[NA TR Hours]],Nurse[[#This Row],[Med Aide/Tech Hours]])</f>
        <v>240</v>
      </c>
      <c r="L339" s="4">
        <f>SUM(Nurse[[#This Row],[RN Hours (excl. Admin, DON)]],Nurse[[#This Row],[RN Admin Hours]],Nurse[[#This Row],[RN DON Hours]])</f>
        <v>29.551630434782609</v>
      </c>
      <c r="M339" s="4">
        <v>23.8125</v>
      </c>
      <c r="N339" s="4">
        <v>0</v>
      </c>
      <c r="O339" s="4">
        <v>5.7391304347826084</v>
      </c>
      <c r="P339" s="4">
        <f>SUM(Nurse[[#This Row],[LPN Hours (excl. Admin)]],Nurse[[#This Row],[LPN Admin Hours]])</f>
        <v>71.502717391304344</v>
      </c>
      <c r="Q339" s="4">
        <v>66.614130434782609</v>
      </c>
      <c r="R339" s="4">
        <v>4.8885869565217392</v>
      </c>
      <c r="S339" s="4">
        <f>SUM(Nurse[[#This Row],[CNA Hours]],Nurse[[#This Row],[NA TR Hours]],Nurse[[#This Row],[Med Aide/Tech Hours]])</f>
        <v>149.57336956521738</v>
      </c>
      <c r="T339" s="4">
        <v>149.48641304347825</v>
      </c>
      <c r="U339" s="4">
        <v>8.6956521739130432E-2</v>
      </c>
      <c r="V339" s="4">
        <v>0</v>
      </c>
      <c r="W3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7.7038043478260869</v>
      </c>
      <c r="X339" s="4">
        <v>0</v>
      </c>
      <c r="Y339" s="4">
        <v>0</v>
      </c>
      <c r="Z339" s="4">
        <v>0</v>
      </c>
      <c r="AA339" s="4">
        <v>0</v>
      </c>
      <c r="AB339" s="4">
        <v>0</v>
      </c>
      <c r="AC339" s="4">
        <v>7.6168478260869561</v>
      </c>
      <c r="AD339" s="4">
        <v>8.6956521739130432E-2</v>
      </c>
      <c r="AE339" s="4">
        <v>0</v>
      </c>
      <c r="AF339" s="1">
        <v>366129</v>
      </c>
      <c r="AG339" s="1">
        <v>5</v>
      </c>
      <c r="AH339"/>
    </row>
    <row r="340" spans="1:34" x14ac:dyDescent="0.25">
      <c r="A340" t="s">
        <v>964</v>
      </c>
      <c r="B340" t="s">
        <v>254</v>
      </c>
      <c r="C340" t="s">
        <v>1073</v>
      </c>
      <c r="D340" t="s">
        <v>991</v>
      </c>
      <c r="E340" s="4">
        <v>71.641304347826093</v>
      </c>
      <c r="F340" s="4">
        <f>Nurse[[#This Row],[Total Nurse Staff Hours]]/Nurse[[#This Row],[MDS Census]]</f>
        <v>3.2664906690942193</v>
      </c>
      <c r="G340" s="4">
        <f>Nurse[[#This Row],[Total Direct Care Staff Hours]]/Nurse[[#This Row],[MDS Census]]</f>
        <v>2.9641844940069788</v>
      </c>
      <c r="H340" s="4">
        <f>Nurse[[#This Row],[Total RN Hours (w/ Admin, DON)]]/Nurse[[#This Row],[MDS Census]]</f>
        <v>0.39011530875436196</v>
      </c>
      <c r="I340" s="4">
        <f>Nurse[[#This Row],[RN Hours (excl. Admin, DON)]]/Nurse[[#This Row],[MDS Census]]</f>
        <v>0.31706114398422086</v>
      </c>
      <c r="J340" s="4">
        <f>SUM(Nurse[[#This Row],[RN Hours (excl. Admin, DON)]],Nurse[[#This Row],[RN Admin Hours]],Nurse[[#This Row],[RN DON Hours]],Nurse[[#This Row],[LPN Hours (excl. Admin)]],Nurse[[#This Row],[LPN Admin Hours]],Nurse[[#This Row],[CNA Hours]],Nurse[[#This Row],[NA TR Hours]],Nurse[[#This Row],[Med Aide/Tech Hours]])</f>
        <v>234.01565217391305</v>
      </c>
      <c r="K340" s="4">
        <f>SUM(Nurse[[#This Row],[RN Hours (excl. Admin, DON)]],Nurse[[#This Row],[LPN Hours (excl. Admin)]],Nurse[[#This Row],[CNA Hours]],Nurse[[#This Row],[NA TR Hours]],Nurse[[#This Row],[Med Aide/Tech Hours]])</f>
        <v>212.35804347826087</v>
      </c>
      <c r="L340" s="4">
        <f>SUM(Nurse[[#This Row],[RN Hours (excl. Admin, DON)]],Nurse[[#This Row],[RN Admin Hours]],Nurse[[#This Row],[RN DON Hours]])</f>
        <v>27.948369565217391</v>
      </c>
      <c r="M340" s="4">
        <v>22.714673913043477</v>
      </c>
      <c r="N340" s="4">
        <v>0</v>
      </c>
      <c r="O340" s="4">
        <v>5.2336956521739131</v>
      </c>
      <c r="P340" s="4">
        <f>SUM(Nurse[[#This Row],[LPN Hours (excl. Admin)]],Nurse[[#This Row],[LPN Admin Hours]])</f>
        <v>70.55097826086957</v>
      </c>
      <c r="Q340" s="4">
        <v>54.127065217391312</v>
      </c>
      <c r="R340" s="4">
        <v>16.423913043478262</v>
      </c>
      <c r="S340" s="4">
        <f>SUM(Nurse[[#This Row],[CNA Hours]],Nurse[[#This Row],[NA TR Hours]],Nurse[[#This Row],[Med Aide/Tech Hours]])</f>
        <v>135.51630434782609</v>
      </c>
      <c r="T340" s="4">
        <v>112.28532608695652</v>
      </c>
      <c r="U340" s="4">
        <v>23.230978260869566</v>
      </c>
      <c r="V340" s="4">
        <v>0</v>
      </c>
      <c r="W3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8.214021739130434</v>
      </c>
      <c r="X340" s="4">
        <v>0.42391304347826086</v>
      </c>
      <c r="Y340" s="4">
        <v>0</v>
      </c>
      <c r="Z340" s="4">
        <v>0</v>
      </c>
      <c r="AA340" s="4">
        <v>5.5075000000000003</v>
      </c>
      <c r="AB340" s="4">
        <v>0</v>
      </c>
      <c r="AC340" s="4">
        <v>2.2826086956521738</v>
      </c>
      <c r="AD340" s="4">
        <v>0</v>
      </c>
      <c r="AE340" s="4">
        <v>0</v>
      </c>
      <c r="AF340" s="1">
        <v>365554</v>
      </c>
      <c r="AG340" s="1">
        <v>5</v>
      </c>
      <c r="AH340"/>
    </row>
    <row r="341" spans="1:34" x14ac:dyDescent="0.25">
      <c r="A341" t="s">
        <v>964</v>
      </c>
      <c r="B341" t="s">
        <v>906</v>
      </c>
      <c r="C341" t="s">
        <v>1213</v>
      </c>
      <c r="D341" t="s">
        <v>1056</v>
      </c>
      <c r="E341" s="4">
        <v>48.456521739130437</v>
      </c>
      <c r="F341" s="4">
        <f>Nurse[[#This Row],[Total Nurse Staff Hours]]/Nurse[[#This Row],[MDS Census]]</f>
        <v>3.2016375056078958</v>
      </c>
      <c r="G341" s="4">
        <f>Nurse[[#This Row],[Total Direct Care Staff Hours]]/Nurse[[#This Row],[MDS Census]]</f>
        <v>2.7330327501121578</v>
      </c>
      <c r="H341" s="4">
        <f>Nurse[[#This Row],[Total RN Hours (w/ Admin, DON)]]/Nurse[[#This Row],[MDS Census]]</f>
        <v>0.63331314490803037</v>
      </c>
      <c r="I341" s="4">
        <f>Nurse[[#This Row],[RN Hours (excl. Admin, DON)]]/Nurse[[#This Row],[MDS Census]]</f>
        <v>0.39558097801704784</v>
      </c>
      <c r="J341" s="4">
        <f>SUM(Nurse[[#This Row],[RN Hours (excl. Admin, DON)]],Nurse[[#This Row],[RN Admin Hours]],Nurse[[#This Row],[RN DON Hours]],Nurse[[#This Row],[LPN Hours (excl. Admin)]],Nurse[[#This Row],[LPN Admin Hours]],Nurse[[#This Row],[CNA Hours]],Nurse[[#This Row],[NA TR Hours]],Nurse[[#This Row],[Med Aide/Tech Hours]])</f>
        <v>155.14021739130436</v>
      </c>
      <c r="K341" s="4">
        <f>SUM(Nurse[[#This Row],[RN Hours (excl. Admin, DON)]],Nurse[[#This Row],[LPN Hours (excl. Admin)]],Nurse[[#This Row],[CNA Hours]],Nurse[[#This Row],[NA TR Hours]],Nurse[[#This Row],[Med Aide/Tech Hours]])</f>
        <v>132.43326086956523</v>
      </c>
      <c r="L341" s="4">
        <f>SUM(Nurse[[#This Row],[RN Hours (excl. Admin, DON)]],Nurse[[#This Row],[RN Admin Hours]],Nurse[[#This Row],[RN DON Hours]])</f>
        <v>30.688152173913039</v>
      </c>
      <c r="M341" s="4">
        <v>19.168478260869559</v>
      </c>
      <c r="N341" s="4">
        <v>6.7098913043478268</v>
      </c>
      <c r="O341" s="4">
        <v>4.8097826086956523</v>
      </c>
      <c r="P341" s="4">
        <f>SUM(Nurse[[#This Row],[LPN Hours (excl. Admin)]],Nurse[[#This Row],[LPN Admin Hours]])</f>
        <v>48.121413043478263</v>
      </c>
      <c r="Q341" s="4">
        <v>36.93413043478261</v>
      </c>
      <c r="R341" s="4">
        <v>11.187282608695652</v>
      </c>
      <c r="S341" s="4">
        <f>SUM(Nurse[[#This Row],[CNA Hours]],Nurse[[#This Row],[NA TR Hours]],Nurse[[#This Row],[Med Aide/Tech Hours]])</f>
        <v>76.330652173913052</v>
      </c>
      <c r="T341" s="4">
        <v>76.330652173913052</v>
      </c>
      <c r="U341" s="4">
        <v>0</v>
      </c>
      <c r="V341" s="4">
        <v>0</v>
      </c>
      <c r="W3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41" s="4">
        <v>0</v>
      </c>
      <c r="Y341" s="4">
        <v>0</v>
      </c>
      <c r="Z341" s="4">
        <v>0</v>
      </c>
      <c r="AA341" s="4">
        <v>0</v>
      </c>
      <c r="AB341" s="4">
        <v>0</v>
      </c>
      <c r="AC341" s="4">
        <v>0</v>
      </c>
      <c r="AD341" s="4">
        <v>0</v>
      </c>
      <c r="AE341" s="4">
        <v>0</v>
      </c>
      <c r="AF341" s="1">
        <v>366465</v>
      </c>
      <c r="AG341" s="1">
        <v>5</v>
      </c>
      <c r="AH341"/>
    </row>
    <row r="342" spans="1:34" x14ac:dyDescent="0.25">
      <c r="A342" t="s">
        <v>964</v>
      </c>
      <c r="B342" t="s">
        <v>785</v>
      </c>
      <c r="C342" t="s">
        <v>1213</v>
      </c>
      <c r="D342" t="s">
        <v>1008</v>
      </c>
      <c r="E342" s="4">
        <v>73.391304347826093</v>
      </c>
      <c r="F342" s="4">
        <f>Nurse[[#This Row],[Total Nurse Staff Hours]]/Nurse[[#This Row],[MDS Census]]</f>
        <v>3.6112100118483412</v>
      </c>
      <c r="G342" s="4">
        <f>Nurse[[#This Row],[Total Direct Care Staff Hours]]/Nurse[[#This Row],[MDS Census]]</f>
        <v>3.2698444905213271</v>
      </c>
      <c r="H342" s="4">
        <f>Nurse[[#This Row],[Total RN Hours (w/ Admin, DON)]]/Nurse[[#This Row],[MDS Census]]</f>
        <v>0.4746771327014217</v>
      </c>
      <c r="I342" s="4">
        <f>Nurse[[#This Row],[RN Hours (excl. Admin, DON)]]/Nurse[[#This Row],[MDS Census]]</f>
        <v>0.26044431279620844</v>
      </c>
      <c r="J342" s="4">
        <f>SUM(Nurse[[#This Row],[RN Hours (excl. Admin, DON)]],Nurse[[#This Row],[RN Admin Hours]],Nurse[[#This Row],[RN DON Hours]],Nurse[[#This Row],[LPN Hours (excl. Admin)]],Nurse[[#This Row],[LPN Admin Hours]],Nurse[[#This Row],[CNA Hours]],Nurse[[#This Row],[NA TR Hours]],Nurse[[#This Row],[Med Aide/Tech Hours]])</f>
        <v>265.03141304347827</v>
      </c>
      <c r="K342" s="4">
        <f>SUM(Nurse[[#This Row],[RN Hours (excl. Admin, DON)]],Nurse[[#This Row],[LPN Hours (excl. Admin)]],Nurse[[#This Row],[CNA Hours]],Nurse[[#This Row],[NA TR Hours]],Nurse[[#This Row],[Med Aide/Tech Hours]])</f>
        <v>239.97815217391306</v>
      </c>
      <c r="L342" s="4">
        <f>SUM(Nurse[[#This Row],[RN Hours (excl. Admin, DON)]],Nurse[[#This Row],[RN Admin Hours]],Nurse[[#This Row],[RN DON Hours]])</f>
        <v>34.837173913043472</v>
      </c>
      <c r="M342" s="4">
        <v>19.114347826086952</v>
      </c>
      <c r="N342" s="4">
        <v>10.374999999999998</v>
      </c>
      <c r="O342" s="4">
        <v>5.3478260869565215</v>
      </c>
      <c r="P342" s="4">
        <f>SUM(Nurse[[#This Row],[LPN Hours (excl. Admin)]],Nurse[[#This Row],[LPN Admin Hours]])</f>
        <v>84.1769565217391</v>
      </c>
      <c r="Q342" s="4">
        <v>74.846521739130409</v>
      </c>
      <c r="R342" s="4">
        <v>9.3304347826086982</v>
      </c>
      <c r="S342" s="4">
        <f>SUM(Nurse[[#This Row],[CNA Hours]],Nurse[[#This Row],[NA TR Hours]],Nurse[[#This Row],[Med Aide/Tech Hours]])</f>
        <v>146.01728260869569</v>
      </c>
      <c r="T342" s="4">
        <v>146.01728260869569</v>
      </c>
      <c r="U342" s="4">
        <v>0</v>
      </c>
      <c r="V342" s="4">
        <v>0</v>
      </c>
      <c r="W3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17.518913043478261</v>
      </c>
      <c r="X342" s="4">
        <v>0.42760869565217396</v>
      </c>
      <c r="Y342" s="4">
        <v>0.2608695652173913</v>
      </c>
      <c r="Z342" s="4">
        <v>0</v>
      </c>
      <c r="AA342" s="4">
        <v>3.3801086956521735</v>
      </c>
      <c r="AB342" s="4">
        <v>0</v>
      </c>
      <c r="AC342" s="4">
        <v>13.450326086956521</v>
      </c>
      <c r="AD342" s="4">
        <v>0</v>
      </c>
      <c r="AE342" s="4">
        <v>0</v>
      </c>
      <c r="AF342" s="1">
        <v>366327</v>
      </c>
      <c r="AG342" s="1">
        <v>5</v>
      </c>
      <c r="AH342"/>
    </row>
    <row r="343" spans="1:34" x14ac:dyDescent="0.25">
      <c r="A343" t="s">
        <v>964</v>
      </c>
      <c r="B343" t="s">
        <v>574</v>
      </c>
      <c r="C343" t="s">
        <v>1245</v>
      </c>
      <c r="D343" t="s">
        <v>1012</v>
      </c>
      <c r="E343" s="4">
        <v>36.815217391304351</v>
      </c>
      <c r="F343" s="4">
        <f>Nurse[[#This Row],[Total Nurse Staff Hours]]/Nurse[[#This Row],[MDS Census]]</f>
        <v>3.716823147328018</v>
      </c>
      <c r="G343" s="4">
        <f>Nurse[[#This Row],[Total Direct Care Staff Hours]]/Nurse[[#This Row],[MDS Census]]</f>
        <v>3.6247062297018005</v>
      </c>
      <c r="H343" s="4">
        <f>Nurse[[#This Row],[Total RN Hours (w/ Admin, DON)]]/Nurse[[#This Row],[MDS Census]]</f>
        <v>0.60116917626217903</v>
      </c>
      <c r="I343" s="4">
        <f>Nurse[[#This Row],[RN Hours (excl. Admin, DON)]]/Nurse[[#This Row],[MDS Census]]</f>
        <v>0.50905225863596115</v>
      </c>
      <c r="J343" s="4">
        <f>SUM(Nurse[[#This Row],[RN Hours (excl. Admin, DON)]],Nurse[[#This Row],[RN Admin Hours]],Nurse[[#This Row],[RN DON Hours]],Nurse[[#This Row],[LPN Hours (excl. Admin)]],Nurse[[#This Row],[LPN Admin Hours]],Nurse[[#This Row],[CNA Hours]],Nurse[[#This Row],[NA TR Hours]],Nurse[[#This Row],[Med Aide/Tech Hours]])</f>
        <v>136.83565217391302</v>
      </c>
      <c r="K343" s="4">
        <f>SUM(Nurse[[#This Row],[RN Hours (excl. Admin, DON)]],Nurse[[#This Row],[LPN Hours (excl. Admin)]],Nurse[[#This Row],[CNA Hours]],Nurse[[#This Row],[NA TR Hours]],Nurse[[#This Row],[Med Aide/Tech Hours]])</f>
        <v>133.44434782608695</v>
      </c>
      <c r="L343" s="4">
        <f>SUM(Nurse[[#This Row],[RN Hours (excl. Admin, DON)]],Nurse[[#This Row],[RN Admin Hours]],Nurse[[#This Row],[RN DON Hours]])</f>
        <v>22.132173913043484</v>
      </c>
      <c r="M343" s="4">
        <v>18.740869565217398</v>
      </c>
      <c r="N343" s="4">
        <v>0</v>
      </c>
      <c r="O343" s="4">
        <v>3.3913043478260869</v>
      </c>
      <c r="P343" s="4">
        <f>SUM(Nurse[[#This Row],[LPN Hours (excl. Admin)]],Nurse[[#This Row],[LPN Admin Hours]])</f>
        <v>36.974239130434789</v>
      </c>
      <c r="Q343" s="4">
        <v>36.974239130434789</v>
      </c>
      <c r="R343" s="4">
        <v>0</v>
      </c>
      <c r="S343" s="4">
        <f>SUM(Nurse[[#This Row],[CNA Hours]],Nurse[[#This Row],[NA TR Hours]],Nurse[[#This Row],[Med Aide/Tech Hours]])</f>
        <v>77.729239130434777</v>
      </c>
      <c r="T343" s="4">
        <v>72.052608695652168</v>
      </c>
      <c r="U343" s="4">
        <v>5.6766304347826084</v>
      </c>
      <c r="V343" s="4">
        <v>0</v>
      </c>
      <c r="W3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42.786739130434796</v>
      </c>
      <c r="X343" s="4">
        <v>3.5751086956521725</v>
      </c>
      <c r="Y343" s="4">
        <v>0</v>
      </c>
      <c r="Z343" s="4">
        <v>3.3913043478260869</v>
      </c>
      <c r="AA343" s="4">
        <v>9.3247826086956511</v>
      </c>
      <c r="AB343" s="4">
        <v>0</v>
      </c>
      <c r="AC343" s="4">
        <v>26.495543478260881</v>
      </c>
      <c r="AD343" s="4">
        <v>0</v>
      </c>
      <c r="AE343" s="4">
        <v>0</v>
      </c>
      <c r="AF343" s="1">
        <v>366036</v>
      </c>
      <c r="AG343" s="1">
        <v>5</v>
      </c>
      <c r="AH343"/>
    </row>
    <row r="344" spans="1:34" x14ac:dyDescent="0.25">
      <c r="A344" t="s">
        <v>964</v>
      </c>
      <c r="B344" t="s">
        <v>610</v>
      </c>
      <c r="C344" t="s">
        <v>1126</v>
      </c>
      <c r="D344" t="s">
        <v>1017</v>
      </c>
      <c r="E344" s="4">
        <v>65.239130434782609</v>
      </c>
      <c r="F344" s="4">
        <f>Nurse[[#This Row],[Total Nurse Staff Hours]]/Nurse[[#This Row],[MDS Census]]</f>
        <v>3.2929440186604464</v>
      </c>
      <c r="G344" s="4">
        <f>Nurse[[#This Row],[Total Direct Care Staff Hours]]/Nurse[[#This Row],[MDS Census]]</f>
        <v>3.0266161279573476</v>
      </c>
      <c r="H344" s="4">
        <f>Nurse[[#This Row],[Total RN Hours (w/ Admin, DON)]]/Nurse[[#This Row],[MDS Census]]</f>
        <v>0.382705764745085</v>
      </c>
      <c r="I344" s="4">
        <f>Nurse[[#This Row],[RN Hours (excl. Admin, DON)]]/Nurse[[#This Row],[MDS Census]]</f>
        <v>0.116377874041986</v>
      </c>
      <c r="J344" s="4">
        <f>SUM(Nurse[[#This Row],[RN Hours (excl. Admin, DON)]],Nurse[[#This Row],[RN Admin Hours]],Nurse[[#This Row],[RN DON Hours]],Nurse[[#This Row],[LPN Hours (excl. Admin)]],Nurse[[#This Row],[LPN Admin Hours]],Nurse[[#This Row],[CNA Hours]],Nurse[[#This Row],[NA TR Hours]],Nurse[[#This Row],[Med Aide/Tech Hours]])</f>
        <v>214.82880434782609</v>
      </c>
      <c r="K344" s="4">
        <f>SUM(Nurse[[#This Row],[RN Hours (excl. Admin, DON)]],Nurse[[#This Row],[LPN Hours (excl. Admin)]],Nurse[[#This Row],[CNA Hours]],Nurse[[#This Row],[NA TR Hours]],Nurse[[#This Row],[Med Aide/Tech Hours]])</f>
        <v>197.45380434782609</v>
      </c>
      <c r="L344" s="4">
        <f>SUM(Nurse[[#This Row],[RN Hours (excl. Admin, DON)]],Nurse[[#This Row],[RN Admin Hours]],Nurse[[#This Row],[RN DON Hours]])</f>
        <v>24.967391304347828</v>
      </c>
      <c r="M344" s="4">
        <v>7.5923913043478262</v>
      </c>
      <c r="N344" s="4">
        <v>7.6902173913043477</v>
      </c>
      <c r="O344" s="4">
        <v>9.6847826086956523</v>
      </c>
      <c r="P344" s="4">
        <f>SUM(Nurse[[#This Row],[LPN Hours (excl. Admin)]],Nurse[[#This Row],[LPN Admin Hours]])</f>
        <v>60.239130434782609</v>
      </c>
      <c r="Q344" s="4">
        <v>60.239130434782609</v>
      </c>
      <c r="R344" s="4">
        <v>0</v>
      </c>
      <c r="S344" s="4">
        <f>SUM(Nurse[[#This Row],[CNA Hours]],Nurse[[#This Row],[NA TR Hours]],Nurse[[#This Row],[Med Aide/Tech Hours]])</f>
        <v>129.62228260869566</v>
      </c>
      <c r="T344" s="4">
        <v>127.92663043478261</v>
      </c>
      <c r="U344" s="4">
        <v>1.6956521739130435</v>
      </c>
      <c r="V344" s="4">
        <v>0</v>
      </c>
      <c r="W3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44" s="4">
        <v>0</v>
      </c>
      <c r="Y344" s="4">
        <v>0</v>
      </c>
      <c r="Z344" s="4">
        <v>0</v>
      </c>
      <c r="AA344" s="4">
        <v>0</v>
      </c>
      <c r="AB344" s="4">
        <v>0</v>
      </c>
      <c r="AC344" s="4">
        <v>0</v>
      </c>
      <c r="AD344" s="4">
        <v>0</v>
      </c>
      <c r="AE344" s="4">
        <v>0</v>
      </c>
      <c r="AF344" s="1">
        <v>366095</v>
      </c>
      <c r="AG344" s="1">
        <v>5</v>
      </c>
      <c r="AH344"/>
    </row>
    <row r="345" spans="1:34" x14ac:dyDescent="0.25">
      <c r="A345" t="s">
        <v>964</v>
      </c>
      <c r="B345" t="s">
        <v>688</v>
      </c>
      <c r="C345" t="s">
        <v>1073</v>
      </c>
      <c r="D345" t="s">
        <v>991</v>
      </c>
      <c r="E345" s="4">
        <v>60.467391304347828</v>
      </c>
      <c r="F345" s="4">
        <f>Nurse[[#This Row],[Total Nurse Staff Hours]]/Nurse[[#This Row],[MDS Census]]</f>
        <v>3.2473161962969619</v>
      </c>
      <c r="G345" s="4">
        <f>Nurse[[#This Row],[Total Direct Care Staff Hours]]/Nurse[[#This Row],[MDS Census]]</f>
        <v>2.9318389358259931</v>
      </c>
      <c r="H345" s="4">
        <f>Nurse[[#This Row],[Total RN Hours (w/ Admin, DON)]]/Nurse[[#This Row],[MDS Census]]</f>
        <v>0.37061837138234766</v>
      </c>
      <c r="I345" s="4">
        <f>Nurse[[#This Row],[RN Hours (excl. Admin, DON)]]/Nurse[[#This Row],[MDS Census]]</f>
        <v>0.10475462879741146</v>
      </c>
      <c r="J345" s="4">
        <f>SUM(Nurse[[#This Row],[RN Hours (excl. Admin, DON)]],Nurse[[#This Row],[RN Admin Hours]],Nurse[[#This Row],[RN DON Hours]],Nurse[[#This Row],[LPN Hours (excl. Admin)]],Nurse[[#This Row],[LPN Admin Hours]],Nurse[[#This Row],[CNA Hours]],Nurse[[#This Row],[NA TR Hours]],Nurse[[#This Row],[Med Aide/Tech Hours]])</f>
        <v>196.35673913043479</v>
      </c>
      <c r="K345" s="4">
        <f>SUM(Nurse[[#This Row],[RN Hours (excl. Admin, DON)]],Nurse[[#This Row],[LPN Hours (excl. Admin)]],Nurse[[#This Row],[CNA Hours]],Nurse[[#This Row],[NA TR Hours]],Nurse[[#This Row],[Med Aide/Tech Hours]])</f>
        <v>177.28065217391304</v>
      </c>
      <c r="L345" s="4">
        <f>SUM(Nurse[[#This Row],[RN Hours (excl. Admin, DON)]],Nurse[[#This Row],[RN Admin Hours]],Nurse[[#This Row],[RN DON Hours]])</f>
        <v>22.410326086956523</v>
      </c>
      <c r="M345" s="4">
        <v>6.3342391304347823</v>
      </c>
      <c r="N345" s="4">
        <v>11.423913043478262</v>
      </c>
      <c r="O345" s="4">
        <v>4.6521739130434785</v>
      </c>
      <c r="P345" s="4">
        <f>SUM(Nurse[[#This Row],[LPN Hours (excl. Admin)]],Nurse[[#This Row],[LPN Admin Hours]])</f>
        <v>74.34315217391304</v>
      </c>
      <c r="Q345" s="4">
        <v>71.34315217391304</v>
      </c>
      <c r="R345" s="4">
        <v>3</v>
      </c>
      <c r="S345" s="4">
        <f>SUM(Nurse[[#This Row],[CNA Hours]],Nurse[[#This Row],[NA TR Hours]],Nurse[[#This Row],[Med Aide/Tech Hours]])</f>
        <v>99.603260869565219</v>
      </c>
      <c r="T345" s="4">
        <v>96.027173913043484</v>
      </c>
      <c r="U345" s="4">
        <v>3.5760869565217392</v>
      </c>
      <c r="V345" s="4">
        <v>0</v>
      </c>
      <c r="W3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9.4273913043478252</v>
      </c>
      <c r="X345" s="4">
        <v>7.0652173913043473E-2</v>
      </c>
      <c r="Y345" s="4">
        <v>0</v>
      </c>
      <c r="Z345" s="4">
        <v>0</v>
      </c>
      <c r="AA345" s="4">
        <v>1.348586956521739</v>
      </c>
      <c r="AB345" s="4">
        <v>0</v>
      </c>
      <c r="AC345" s="4">
        <v>8.008152173913043</v>
      </c>
      <c r="AD345" s="4">
        <v>0</v>
      </c>
      <c r="AE345" s="4">
        <v>0</v>
      </c>
      <c r="AF345" s="1">
        <v>366198</v>
      </c>
      <c r="AG345" s="1">
        <v>5</v>
      </c>
      <c r="AH345"/>
    </row>
    <row r="346" spans="1:34" x14ac:dyDescent="0.25">
      <c r="A346" t="s">
        <v>964</v>
      </c>
      <c r="B346" t="s">
        <v>524</v>
      </c>
      <c r="C346" t="s">
        <v>1296</v>
      </c>
      <c r="D346" t="s">
        <v>1030</v>
      </c>
      <c r="E346" s="4">
        <v>86.695652173913047</v>
      </c>
      <c r="F346" s="4">
        <f>Nurse[[#This Row],[Total Nurse Staff Hours]]/Nurse[[#This Row],[MDS Census]]</f>
        <v>4.1103924272818455</v>
      </c>
      <c r="G346" s="4">
        <f>Nurse[[#This Row],[Total Direct Care Staff Hours]]/Nurse[[#This Row],[MDS Census]]</f>
        <v>3.9267163991975931</v>
      </c>
      <c r="H346" s="4">
        <f>Nurse[[#This Row],[Total RN Hours (w/ Admin, DON)]]/Nurse[[#This Row],[MDS Census]]</f>
        <v>0.62791499498495473</v>
      </c>
      <c r="I346" s="4">
        <f>Nurse[[#This Row],[RN Hours (excl. Admin, DON)]]/Nurse[[#This Row],[MDS Census]]</f>
        <v>0.55287738214643922</v>
      </c>
      <c r="J346" s="4">
        <f>SUM(Nurse[[#This Row],[RN Hours (excl. Admin, DON)]],Nurse[[#This Row],[RN Admin Hours]],Nurse[[#This Row],[RN DON Hours]],Nurse[[#This Row],[LPN Hours (excl. Admin)]],Nurse[[#This Row],[LPN Admin Hours]],Nurse[[#This Row],[CNA Hours]],Nurse[[#This Row],[NA TR Hours]],Nurse[[#This Row],[Med Aide/Tech Hours]])</f>
        <v>356.35315217391309</v>
      </c>
      <c r="K346" s="4">
        <f>SUM(Nurse[[#This Row],[RN Hours (excl. Admin, DON)]],Nurse[[#This Row],[LPN Hours (excl. Admin)]],Nurse[[#This Row],[CNA Hours]],Nurse[[#This Row],[NA TR Hours]],Nurse[[#This Row],[Med Aide/Tech Hours]])</f>
        <v>340.42923913043484</v>
      </c>
      <c r="L346" s="4">
        <f>SUM(Nurse[[#This Row],[RN Hours (excl. Admin, DON)]],Nurse[[#This Row],[RN Admin Hours]],Nurse[[#This Row],[RN DON Hours]])</f>
        <v>54.437499999999993</v>
      </c>
      <c r="M346" s="4">
        <v>47.932065217391298</v>
      </c>
      <c r="N346" s="4">
        <v>0</v>
      </c>
      <c r="O346" s="4">
        <v>6.5054347826086953</v>
      </c>
      <c r="P346" s="4">
        <f>SUM(Nurse[[#This Row],[LPN Hours (excl. Admin)]],Nurse[[#This Row],[LPN Admin Hours]])</f>
        <v>52.718804347826058</v>
      </c>
      <c r="Q346" s="4">
        <v>43.300326086956495</v>
      </c>
      <c r="R346" s="4">
        <v>9.4184782608695645</v>
      </c>
      <c r="S346" s="4">
        <f>SUM(Nurse[[#This Row],[CNA Hours]],Nurse[[#This Row],[NA TR Hours]],Nurse[[#This Row],[Med Aide/Tech Hours]])</f>
        <v>249.19684782608704</v>
      </c>
      <c r="T346" s="4">
        <v>212.00532608695659</v>
      </c>
      <c r="U346" s="4">
        <v>0</v>
      </c>
      <c r="V346" s="4">
        <v>37.191521739130437</v>
      </c>
      <c r="W3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46" s="4">
        <v>0</v>
      </c>
      <c r="Y346" s="4">
        <v>0</v>
      </c>
      <c r="Z346" s="4">
        <v>0</v>
      </c>
      <c r="AA346" s="4">
        <v>0</v>
      </c>
      <c r="AB346" s="4">
        <v>0</v>
      </c>
      <c r="AC346" s="4">
        <v>0</v>
      </c>
      <c r="AD346" s="4">
        <v>0</v>
      </c>
      <c r="AE346" s="4">
        <v>0</v>
      </c>
      <c r="AF346" s="1">
        <v>365963</v>
      </c>
      <c r="AG346" s="1">
        <v>5</v>
      </c>
      <c r="AH346"/>
    </row>
    <row r="347" spans="1:34" x14ac:dyDescent="0.25">
      <c r="A347" t="s">
        <v>964</v>
      </c>
      <c r="B347" t="s">
        <v>39</v>
      </c>
      <c r="C347" t="s">
        <v>1070</v>
      </c>
      <c r="D347" t="s">
        <v>1037</v>
      </c>
      <c r="E347" s="4">
        <v>103.98913043478261</v>
      </c>
      <c r="F347" s="4">
        <f>Nurse[[#This Row],[Total Nurse Staff Hours]]/Nurse[[#This Row],[MDS Census]]</f>
        <v>4.5570544580328214</v>
      </c>
      <c r="G347" s="4">
        <f>Nurse[[#This Row],[Total Direct Care Staff Hours]]/Nurse[[#This Row],[MDS Census]]</f>
        <v>4.1440775582732314</v>
      </c>
      <c r="H347" s="4">
        <f>Nurse[[#This Row],[Total RN Hours (w/ Admin, DON)]]/Nurse[[#This Row],[MDS Census]]</f>
        <v>0.74715584822828474</v>
      </c>
      <c r="I347" s="4">
        <f>Nurse[[#This Row],[RN Hours (excl. Admin, DON)]]/Nurse[[#This Row],[MDS Census]]</f>
        <v>0.48764921082889096</v>
      </c>
      <c r="J347" s="4">
        <f>SUM(Nurse[[#This Row],[RN Hours (excl. Admin, DON)]],Nurse[[#This Row],[RN Admin Hours]],Nurse[[#This Row],[RN DON Hours]],Nurse[[#This Row],[LPN Hours (excl. Admin)]],Nurse[[#This Row],[LPN Admin Hours]],Nurse[[#This Row],[CNA Hours]],Nurse[[#This Row],[NA TR Hours]],Nurse[[#This Row],[Med Aide/Tech Hours]])</f>
        <v>473.88413043478261</v>
      </c>
      <c r="K347" s="4">
        <f>SUM(Nurse[[#This Row],[RN Hours (excl. Admin, DON)]],Nurse[[#This Row],[LPN Hours (excl. Admin)]],Nurse[[#This Row],[CNA Hours]],Nurse[[#This Row],[NA TR Hours]],Nurse[[#This Row],[Med Aide/Tech Hours]])</f>
        <v>430.93902173913045</v>
      </c>
      <c r="L347" s="4">
        <f>SUM(Nurse[[#This Row],[RN Hours (excl. Admin, DON)]],Nurse[[#This Row],[RN Admin Hours]],Nurse[[#This Row],[RN DON Hours]])</f>
        <v>77.696086956521739</v>
      </c>
      <c r="M347" s="4">
        <v>50.710217391304347</v>
      </c>
      <c r="N347" s="4">
        <v>22.246739130434786</v>
      </c>
      <c r="O347" s="4">
        <v>4.7391304347826084</v>
      </c>
      <c r="P347" s="4">
        <f>SUM(Nurse[[#This Row],[LPN Hours (excl. Admin)]],Nurse[[#This Row],[LPN Admin Hours]])</f>
        <v>99.321195652173913</v>
      </c>
      <c r="Q347" s="4">
        <v>83.361956521739131</v>
      </c>
      <c r="R347" s="4">
        <v>15.959239130434783</v>
      </c>
      <c r="S347" s="4">
        <f>SUM(Nurse[[#This Row],[CNA Hours]],Nurse[[#This Row],[NA TR Hours]],Nurse[[#This Row],[Med Aide/Tech Hours]])</f>
        <v>296.86684782608694</v>
      </c>
      <c r="T347" s="4">
        <v>296.86684782608694</v>
      </c>
      <c r="U347" s="4">
        <v>0</v>
      </c>
      <c r="V347" s="4">
        <v>0</v>
      </c>
      <c r="W3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9.7346739130434781</v>
      </c>
      <c r="X347" s="4">
        <v>0.49826086956521742</v>
      </c>
      <c r="Y347" s="4">
        <v>0.4913043478260869</v>
      </c>
      <c r="Z347" s="4">
        <v>0</v>
      </c>
      <c r="AA347" s="4">
        <v>3.3945652173913046</v>
      </c>
      <c r="AB347" s="4">
        <v>0</v>
      </c>
      <c r="AC347" s="4">
        <v>5.3505434782608692</v>
      </c>
      <c r="AD347" s="4">
        <v>0</v>
      </c>
      <c r="AE347" s="4">
        <v>0</v>
      </c>
      <c r="AF347" s="1">
        <v>365093</v>
      </c>
      <c r="AG347" s="1">
        <v>5</v>
      </c>
      <c r="AH347"/>
    </row>
    <row r="348" spans="1:34" x14ac:dyDescent="0.25">
      <c r="A348" t="s">
        <v>964</v>
      </c>
      <c r="B348" t="s">
        <v>714</v>
      </c>
      <c r="C348" t="s">
        <v>1098</v>
      </c>
      <c r="D348" t="s">
        <v>999</v>
      </c>
      <c r="E348" s="4">
        <v>73.032608695652172</v>
      </c>
      <c r="F348" s="4">
        <f>Nurse[[#This Row],[Total Nurse Staff Hours]]/Nurse[[#This Row],[MDS Census]]</f>
        <v>2.6742952820360175</v>
      </c>
      <c r="G348" s="4">
        <f>Nurse[[#This Row],[Total Direct Care Staff Hours]]/Nurse[[#This Row],[MDS Census]]</f>
        <v>2.5957121595475519</v>
      </c>
      <c r="H348" s="4">
        <f>Nurse[[#This Row],[Total RN Hours (w/ Admin, DON)]]/Nurse[[#This Row],[MDS Census]]</f>
        <v>0.3323039142729573</v>
      </c>
      <c r="I348" s="4">
        <f>Nurse[[#This Row],[RN Hours (excl. Admin, DON)]]/Nurse[[#This Row],[MDS Census]]</f>
        <v>0.25372079178449175</v>
      </c>
      <c r="J348" s="4">
        <f>SUM(Nurse[[#This Row],[RN Hours (excl. Admin, DON)]],Nurse[[#This Row],[RN Admin Hours]],Nurse[[#This Row],[RN DON Hours]],Nurse[[#This Row],[LPN Hours (excl. Admin)]],Nurse[[#This Row],[LPN Admin Hours]],Nurse[[#This Row],[CNA Hours]],Nurse[[#This Row],[NA TR Hours]],Nurse[[#This Row],[Med Aide/Tech Hours]])</f>
        <v>195.31076086956523</v>
      </c>
      <c r="K348" s="4">
        <f>SUM(Nurse[[#This Row],[RN Hours (excl. Admin, DON)]],Nurse[[#This Row],[LPN Hours (excl. Admin)]],Nurse[[#This Row],[CNA Hours]],Nurse[[#This Row],[NA TR Hours]],Nurse[[#This Row],[Med Aide/Tech Hours]])</f>
        <v>189.57163043478261</v>
      </c>
      <c r="L348" s="4">
        <f>SUM(Nurse[[#This Row],[RN Hours (excl. Admin, DON)]],Nurse[[#This Row],[RN Admin Hours]],Nurse[[#This Row],[RN DON Hours]])</f>
        <v>24.269021739130434</v>
      </c>
      <c r="M348" s="4">
        <v>18.529891304347824</v>
      </c>
      <c r="N348" s="4">
        <v>0</v>
      </c>
      <c r="O348" s="4">
        <v>5.7391304347826084</v>
      </c>
      <c r="P348" s="4">
        <f>SUM(Nurse[[#This Row],[LPN Hours (excl. Admin)]],Nurse[[#This Row],[LPN Admin Hours]])</f>
        <v>31.788043478260871</v>
      </c>
      <c r="Q348" s="4">
        <v>31.788043478260871</v>
      </c>
      <c r="R348" s="4">
        <v>0</v>
      </c>
      <c r="S348" s="4">
        <f>SUM(Nurse[[#This Row],[CNA Hours]],Nurse[[#This Row],[NA TR Hours]],Nurse[[#This Row],[Med Aide/Tech Hours]])</f>
        <v>139.25369565217392</v>
      </c>
      <c r="T348" s="4">
        <v>139.25369565217392</v>
      </c>
      <c r="U348" s="4">
        <v>0</v>
      </c>
      <c r="V348" s="4">
        <v>0</v>
      </c>
      <c r="W3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48" s="4">
        <v>0</v>
      </c>
      <c r="Y348" s="4">
        <v>0</v>
      </c>
      <c r="Z348" s="4">
        <v>0</v>
      </c>
      <c r="AA348" s="4">
        <v>0</v>
      </c>
      <c r="AB348" s="4">
        <v>0</v>
      </c>
      <c r="AC348" s="4">
        <v>0</v>
      </c>
      <c r="AD348" s="4">
        <v>0</v>
      </c>
      <c r="AE348" s="4">
        <v>0</v>
      </c>
      <c r="AF348" s="1">
        <v>366236</v>
      </c>
      <c r="AG348" s="1">
        <v>5</v>
      </c>
      <c r="AH348"/>
    </row>
    <row r="349" spans="1:34" x14ac:dyDescent="0.25">
      <c r="A349" t="s">
        <v>964</v>
      </c>
      <c r="B349" t="s">
        <v>736</v>
      </c>
      <c r="C349" t="s">
        <v>1093</v>
      </c>
      <c r="D349" t="s">
        <v>982</v>
      </c>
      <c r="E349" s="4">
        <v>29</v>
      </c>
      <c r="F349" s="4">
        <f>Nurse[[#This Row],[Total Nurse Staff Hours]]/Nurse[[#This Row],[MDS Census]]</f>
        <v>4.8700224887556214</v>
      </c>
      <c r="G349" s="4">
        <f>Nurse[[#This Row],[Total Direct Care Staff Hours]]/Nurse[[#This Row],[MDS Census]]</f>
        <v>4.1952173913043467</v>
      </c>
      <c r="H349" s="4">
        <f>Nurse[[#This Row],[Total RN Hours (w/ Admin, DON)]]/Nurse[[#This Row],[MDS Census]]</f>
        <v>1.4828148425787104</v>
      </c>
      <c r="I349" s="4">
        <f>Nurse[[#This Row],[RN Hours (excl. Admin, DON)]]/Nurse[[#This Row],[MDS Census]]</f>
        <v>1.1333845577211392</v>
      </c>
      <c r="J349" s="4">
        <f>SUM(Nurse[[#This Row],[RN Hours (excl. Admin, DON)]],Nurse[[#This Row],[RN Admin Hours]],Nurse[[#This Row],[RN DON Hours]],Nurse[[#This Row],[LPN Hours (excl. Admin)]],Nurse[[#This Row],[LPN Admin Hours]],Nurse[[#This Row],[CNA Hours]],Nurse[[#This Row],[NA TR Hours]],Nurse[[#This Row],[Med Aide/Tech Hours]])</f>
        <v>141.23065217391303</v>
      </c>
      <c r="K349" s="4">
        <f>SUM(Nurse[[#This Row],[RN Hours (excl. Admin, DON)]],Nurse[[#This Row],[LPN Hours (excl. Admin)]],Nurse[[#This Row],[CNA Hours]],Nurse[[#This Row],[NA TR Hours]],Nurse[[#This Row],[Med Aide/Tech Hours]])</f>
        <v>121.66130434782606</v>
      </c>
      <c r="L349" s="4">
        <f>SUM(Nurse[[#This Row],[RN Hours (excl. Admin, DON)]],Nurse[[#This Row],[RN Admin Hours]],Nurse[[#This Row],[RN DON Hours]])</f>
        <v>43.001630434782605</v>
      </c>
      <c r="M349" s="4">
        <v>32.868152173913039</v>
      </c>
      <c r="N349" s="4">
        <v>4.9160869565217391</v>
      </c>
      <c r="O349" s="4">
        <v>5.2173913043478262</v>
      </c>
      <c r="P349" s="4">
        <f>SUM(Nurse[[#This Row],[LPN Hours (excl. Admin)]],Nurse[[#This Row],[LPN Admin Hours]])</f>
        <v>25.450217391304349</v>
      </c>
      <c r="Q349" s="4">
        <v>16.014347826086958</v>
      </c>
      <c r="R349" s="4">
        <v>9.4358695652173914</v>
      </c>
      <c r="S349" s="4">
        <f>SUM(Nurse[[#This Row],[CNA Hours]],Nurse[[#This Row],[NA TR Hours]],Nurse[[#This Row],[Med Aide/Tech Hours]])</f>
        <v>72.778804347826068</v>
      </c>
      <c r="T349" s="4">
        <v>72.778804347826068</v>
      </c>
      <c r="U349" s="4">
        <v>0</v>
      </c>
      <c r="V349" s="4">
        <v>0</v>
      </c>
      <c r="W3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13.484891304347828</v>
      </c>
      <c r="X349" s="4">
        <v>2.4438043478260876</v>
      </c>
      <c r="Y349" s="4">
        <v>0</v>
      </c>
      <c r="Z349" s="4">
        <v>0</v>
      </c>
      <c r="AA349" s="4">
        <v>4.1040217391304337</v>
      </c>
      <c r="AB349" s="4">
        <v>0</v>
      </c>
      <c r="AC349" s="4">
        <v>6.9370652173913072</v>
      </c>
      <c r="AD349" s="4">
        <v>0</v>
      </c>
      <c r="AE349" s="4">
        <v>0</v>
      </c>
      <c r="AF349" s="1">
        <v>366263</v>
      </c>
      <c r="AG349" s="1">
        <v>5</v>
      </c>
      <c r="AH349"/>
    </row>
    <row r="350" spans="1:34" x14ac:dyDescent="0.25">
      <c r="A350" t="s">
        <v>964</v>
      </c>
      <c r="B350" t="s">
        <v>367</v>
      </c>
      <c r="C350" t="s">
        <v>1131</v>
      </c>
      <c r="D350" t="s">
        <v>982</v>
      </c>
      <c r="E350" s="4">
        <v>49.358695652173914</v>
      </c>
      <c r="F350" s="4">
        <f>Nurse[[#This Row],[Total Nurse Staff Hours]]/Nurse[[#This Row],[MDS Census]]</f>
        <v>3.8192512662409159</v>
      </c>
      <c r="G350" s="4">
        <f>Nurse[[#This Row],[Total Direct Care Staff Hours]]/Nurse[[#This Row],[MDS Census]]</f>
        <v>3.7345232327681126</v>
      </c>
      <c r="H350" s="4">
        <f>Nurse[[#This Row],[Total RN Hours (w/ Admin, DON)]]/Nurse[[#This Row],[MDS Census]]</f>
        <v>0.5574212728473904</v>
      </c>
      <c r="I350" s="4">
        <f>Nurse[[#This Row],[RN Hours (excl. Admin, DON)]]/Nurse[[#This Row],[MDS Census]]</f>
        <v>0.47269323937458707</v>
      </c>
      <c r="J350" s="4">
        <f>SUM(Nurse[[#This Row],[RN Hours (excl. Admin, DON)]],Nurse[[#This Row],[RN Admin Hours]],Nurse[[#This Row],[RN DON Hours]],Nurse[[#This Row],[LPN Hours (excl. Admin)]],Nurse[[#This Row],[LPN Admin Hours]],Nurse[[#This Row],[CNA Hours]],Nurse[[#This Row],[NA TR Hours]],Nurse[[#This Row],[Med Aide/Tech Hours]])</f>
        <v>188.51326086956522</v>
      </c>
      <c r="K350" s="4">
        <f>SUM(Nurse[[#This Row],[RN Hours (excl. Admin, DON)]],Nurse[[#This Row],[LPN Hours (excl. Admin)]],Nurse[[#This Row],[CNA Hours]],Nurse[[#This Row],[NA TR Hours]],Nurse[[#This Row],[Med Aide/Tech Hours]])</f>
        <v>184.3311956521739</v>
      </c>
      <c r="L350" s="4">
        <f>SUM(Nurse[[#This Row],[RN Hours (excl. Admin, DON)]],Nurse[[#This Row],[RN Admin Hours]],Nurse[[#This Row],[RN DON Hours]])</f>
        <v>27.513586956521738</v>
      </c>
      <c r="M350" s="4">
        <v>23.331521739130434</v>
      </c>
      <c r="N350" s="4">
        <v>0.43478260869565216</v>
      </c>
      <c r="O350" s="4">
        <v>3.7472826086956523</v>
      </c>
      <c r="P350" s="4">
        <f>SUM(Nurse[[#This Row],[LPN Hours (excl. Admin)]],Nurse[[#This Row],[LPN Admin Hours]])</f>
        <v>25.361413043478262</v>
      </c>
      <c r="Q350" s="4">
        <v>25.361413043478262</v>
      </c>
      <c r="R350" s="4">
        <v>0</v>
      </c>
      <c r="S350" s="4">
        <f>SUM(Nurse[[#This Row],[CNA Hours]],Nurse[[#This Row],[NA TR Hours]],Nurse[[#This Row],[Med Aide/Tech Hours]])</f>
        <v>135.63826086956522</v>
      </c>
      <c r="T350" s="4">
        <v>135.63826086956522</v>
      </c>
      <c r="U350" s="4">
        <v>0</v>
      </c>
      <c r="V350" s="4">
        <v>0</v>
      </c>
      <c r="W3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6.304347826086957</v>
      </c>
      <c r="X350" s="4">
        <v>4.1711956521739131</v>
      </c>
      <c r="Y350" s="4">
        <v>0</v>
      </c>
      <c r="Z350" s="4">
        <v>0</v>
      </c>
      <c r="AA350" s="4">
        <v>2.1331521739130435</v>
      </c>
      <c r="AB350" s="4">
        <v>0</v>
      </c>
      <c r="AC350" s="4">
        <v>0</v>
      </c>
      <c r="AD350" s="4">
        <v>0</v>
      </c>
      <c r="AE350" s="4">
        <v>0</v>
      </c>
      <c r="AF350" s="1">
        <v>365716</v>
      </c>
      <c r="AG350" s="1">
        <v>5</v>
      </c>
      <c r="AH350"/>
    </row>
    <row r="351" spans="1:34" x14ac:dyDescent="0.25">
      <c r="A351" t="s">
        <v>964</v>
      </c>
      <c r="B351" t="s">
        <v>672</v>
      </c>
      <c r="C351" t="s">
        <v>1187</v>
      </c>
      <c r="D351" t="s">
        <v>1049</v>
      </c>
      <c r="E351" s="4">
        <v>31.108695652173914</v>
      </c>
      <c r="F351" s="4">
        <f>Nurse[[#This Row],[Total Nurse Staff Hours]]/Nurse[[#This Row],[MDS Census]]</f>
        <v>2.840670859538784</v>
      </c>
      <c r="G351" s="4">
        <f>Nurse[[#This Row],[Total Direct Care Staff Hours]]/Nurse[[#This Row],[MDS Census]]</f>
        <v>2.5828965758211035</v>
      </c>
      <c r="H351" s="4">
        <f>Nurse[[#This Row],[Total RN Hours (w/ Admin, DON)]]/Nurse[[#This Row],[MDS Census]]</f>
        <v>0.58149895178197053</v>
      </c>
      <c r="I351" s="4">
        <f>Nurse[[#This Row],[RN Hours (excl. Admin, DON)]]/Nurse[[#This Row],[MDS Census]]</f>
        <v>0.32372466806429068</v>
      </c>
      <c r="J351" s="4">
        <f>SUM(Nurse[[#This Row],[RN Hours (excl. Admin, DON)]],Nurse[[#This Row],[RN Admin Hours]],Nurse[[#This Row],[RN DON Hours]],Nurse[[#This Row],[LPN Hours (excl. Admin)]],Nurse[[#This Row],[LPN Admin Hours]],Nurse[[#This Row],[CNA Hours]],Nurse[[#This Row],[NA TR Hours]],Nurse[[#This Row],[Med Aide/Tech Hours]])</f>
        <v>88.369565217391298</v>
      </c>
      <c r="K351" s="4">
        <f>SUM(Nurse[[#This Row],[RN Hours (excl. Admin, DON)]],Nurse[[#This Row],[LPN Hours (excl. Admin)]],Nurse[[#This Row],[CNA Hours]],Nurse[[#This Row],[NA TR Hours]],Nurse[[#This Row],[Med Aide/Tech Hours]])</f>
        <v>80.35054347826086</v>
      </c>
      <c r="L351" s="4">
        <f>SUM(Nurse[[#This Row],[RN Hours (excl. Admin, DON)]],Nurse[[#This Row],[RN Admin Hours]],Nurse[[#This Row],[RN DON Hours]])</f>
        <v>18.089673913043477</v>
      </c>
      <c r="M351" s="4">
        <v>10.070652173913043</v>
      </c>
      <c r="N351" s="4">
        <v>3.4972826086956523</v>
      </c>
      <c r="O351" s="4">
        <v>4.5217391304347823</v>
      </c>
      <c r="P351" s="4">
        <f>SUM(Nurse[[#This Row],[LPN Hours (excl. Admin)]],Nurse[[#This Row],[LPN Admin Hours]])</f>
        <v>14.972826086956522</v>
      </c>
      <c r="Q351" s="4">
        <v>14.972826086956522</v>
      </c>
      <c r="R351" s="4">
        <v>0</v>
      </c>
      <c r="S351" s="4">
        <f>SUM(Nurse[[#This Row],[CNA Hours]],Nurse[[#This Row],[NA TR Hours]],Nurse[[#This Row],[Med Aide/Tech Hours]])</f>
        <v>55.307065217391305</v>
      </c>
      <c r="T351" s="4">
        <v>53.486413043478258</v>
      </c>
      <c r="U351" s="4">
        <v>1.8206521739130435</v>
      </c>
      <c r="V351" s="4">
        <v>0</v>
      </c>
      <c r="W3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51" s="4">
        <v>0</v>
      </c>
      <c r="Y351" s="4">
        <v>0</v>
      </c>
      <c r="Z351" s="4">
        <v>0</v>
      </c>
      <c r="AA351" s="4">
        <v>0</v>
      </c>
      <c r="AB351" s="4">
        <v>0</v>
      </c>
      <c r="AC351" s="4">
        <v>0</v>
      </c>
      <c r="AD351" s="4">
        <v>0</v>
      </c>
      <c r="AE351" s="4">
        <v>0</v>
      </c>
      <c r="AF351" s="1">
        <v>366181</v>
      </c>
      <c r="AG351" s="1">
        <v>5</v>
      </c>
      <c r="AH351"/>
    </row>
    <row r="352" spans="1:34" x14ac:dyDescent="0.25">
      <c r="A352" t="s">
        <v>964</v>
      </c>
      <c r="B352" t="s">
        <v>221</v>
      </c>
      <c r="C352" t="s">
        <v>1229</v>
      </c>
      <c r="D352" t="s">
        <v>1003</v>
      </c>
      <c r="E352" s="4">
        <v>63.293478260869563</v>
      </c>
      <c r="F352" s="4">
        <f>Nurse[[#This Row],[Total Nurse Staff Hours]]/Nurse[[#This Row],[MDS Census]]</f>
        <v>2.5803709428129831</v>
      </c>
      <c r="G352" s="4">
        <f>Nurse[[#This Row],[Total Direct Care Staff Hours]]/Nurse[[#This Row],[MDS Census]]</f>
        <v>2.4072642967542501</v>
      </c>
      <c r="H352" s="4">
        <f>Nurse[[#This Row],[Total RN Hours (w/ Admin, DON)]]/Nurse[[#This Row],[MDS Census]]</f>
        <v>0.60484286450283353</v>
      </c>
      <c r="I352" s="4">
        <f>Nurse[[#This Row],[RN Hours (excl. Admin, DON)]]/Nurse[[#This Row],[MDS Census]]</f>
        <v>0.44010819165378673</v>
      </c>
      <c r="J352" s="4">
        <f>SUM(Nurse[[#This Row],[RN Hours (excl. Admin, DON)]],Nurse[[#This Row],[RN Admin Hours]],Nurse[[#This Row],[RN DON Hours]],Nurse[[#This Row],[LPN Hours (excl. Admin)]],Nurse[[#This Row],[LPN Admin Hours]],Nurse[[#This Row],[CNA Hours]],Nurse[[#This Row],[NA TR Hours]],Nurse[[#This Row],[Med Aide/Tech Hours]])</f>
        <v>163.32065217391303</v>
      </c>
      <c r="K352" s="4">
        <f>SUM(Nurse[[#This Row],[RN Hours (excl. Admin, DON)]],Nurse[[#This Row],[LPN Hours (excl. Admin)]],Nurse[[#This Row],[CNA Hours]],Nurse[[#This Row],[NA TR Hours]],Nurse[[#This Row],[Med Aide/Tech Hours]])</f>
        <v>152.3641304347826</v>
      </c>
      <c r="L352" s="4">
        <f>SUM(Nurse[[#This Row],[RN Hours (excl. Admin, DON)]],Nurse[[#This Row],[RN Admin Hours]],Nurse[[#This Row],[RN DON Hours]])</f>
        <v>38.282608695652172</v>
      </c>
      <c r="M352" s="4">
        <v>27.855978260869566</v>
      </c>
      <c r="N352" s="4">
        <v>5.1222826086956523</v>
      </c>
      <c r="O352" s="4">
        <v>5.3043478260869561</v>
      </c>
      <c r="P352" s="4">
        <f>SUM(Nurse[[#This Row],[LPN Hours (excl. Admin)]],Nurse[[#This Row],[LPN Admin Hours]])</f>
        <v>31.880434782608695</v>
      </c>
      <c r="Q352" s="4">
        <v>31.350543478260871</v>
      </c>
      <c r="R352" s="4">
        <v>0.52989130434782605</v>
      </c>
      <c r="S352" s="4">
        <f>SUM(Nurse[[#This Row],[CNA Hours]],Nurse[[#This Row],[NA TR Hours]],Nurse[[#This Row],[Med Aide/Tech Hours]])</f>
        <v>93.157608695652172</v>
      </c>
      <c r="T352" s="4">
        <v>72.804347826086953</v>
      </c>
      <c r="U352" s="4">
        <v>20.353260869565219</v>
      </c>
      <c r="V352" s="4">
        <v>0</v>
      </c>
      <c r="W3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0.75543478260869557</v>
      </c>
      <c r="X352" s="4">
        <v>0.41032608695652173</v>
      </c>
      <c r="Y352" s="4">
        <v>0</v>
      </c>
      <c r="Z352" s="4">
        <v>0</v>
      </c>
      <c r="AA352" s="4">
        <v>0</v>
      </c>
      <c r="AB352" s="4">
        <v>0</v>
      </c>
      <c r="AC352" s="4">
        <v>0</v>
      </c>
      <c r="AD352" s="4">
        <v>0.34510869565217389</v>
      </c>
      <c r="AE352" s="4">
        <v>0</v>
      </c>
      <c r="AF352" s="1">
        <v>365492</v>
      </c>
      <c r="AG352" s="1">
        <v>5</v>
      </c>
      <c r="AH352"/>
    </row>
    <row r="353" spans="1:34" x14ac:dyDescent="0.25">
      <c r="A353" t="s">
        <v>964</v>
      </c>
      <c r="B353" t="s">
        <v>877</v>
      </c>
      <c r="C353" t="s">
        <v>1121</v>
      </c>
      <c r="D353" t="s">
        <v>980</v>
      </c>
      <c r="E353" s="4">
        <v>81.663043478260875</v>
      </c>
      <c r="F353" s="4">
        <f>Nurse[[#This Row],[Total Nurse Staff Hours]]/Nurse[[#This Row],[MDS Census]]</f>
        <v>3.9915812591508053</v>
      </c>
      <c r="G353" s="4">
        <f>Nurse[[#This Row],[Total Direct Care Staff Hours]]/Nurse[[#This Row],[MDS Census]]</f>
        <v>3.5476840143750832</v>
      </c>
      <c r="H353" s="4">
        <f>Nurse[[#This Row],[Total RN Hours (w/ Admin, DON)]]/Nurse[[#This Row],[MDS Census]]</f>
        <v>0.40256888060694795</v>
      </c>
      <c r="I353" s="4">
        <f>Nurse[[#This Row],[RN Hours (excl. Admin, DON)]]/Nurse[[#This Row],[MDS Census]]</f>
        <v>0.14578064687874351</v>
      </c>
      <c r="J353" s="4">
        <f>SUM(Nurse[[#This Row],[RN Hours (excl. Admin, DON)]],Nurse[[#This Row],[RN Admin Hours]],Nurse[[#This Row],[RN DON Hours]],Nurse[[#This Row],[LPN Hours (excl. Admin)]],Nurse[[#This Row],[LPN Admin Hours]],Nurse[[#This Row],[CNA Hours]],Nurse[[#This Row],[NA TR Hours]],Nurse[[#This Row],[Med Aide/Tech Hours]])</f>
        <v>325.9646739130435</v>
      </c>
      <c r="K353" s="4">
        <f>SUM(Nurse[[#This Row],[RN Hours (excl. Admin, DON)]],Nurse[[#This Row],[LPN Hours (excl. Admin)]],Nurse[[#This Row],[CNA Hours]],Nurse[[#This Row],[NA TR Hours]],Nurse[[#This Row],[Med Aide/Tech Hours]])</f>
        <v>289.7146739130435</v>
      </c>
      <c r="L353" s="4">
        <f>SUM(Nurse[[#This Row],[RN Hours (excl. Admin, DON)]],Nurse[[#This Row],[RN Admin Hours]],Nurse[[#This Row],[RN DON Hours]])</f>
        <v>32.875</v>
      </c>
      <c r="M353" s="4">
        <v>11.904891304347826</v>
      </c>
      <c r="N353" s="4">
        <v>17.144021739130434</v>
      </c>
      <c r="O353" s="4">
        <v>3.8260869565217392</v>
      </c>
      <c r="P353" s="4">
        <f>SUM(Nurse[[#This Row],[LPN Hours (excl. Admin)]],Nurse[[#This Row],[LPN Admin Hours]])</f>
        <v>92.872282608695656</v>
      </c>
      <c r="Q353" s="4">
        <v>77.592391304347828</v>
      </c>
      <c r="R353" s="4">
        <v>15.279891304347826</v>
      </c>
      <c r="S353" s="4">
        <f>SUM(Nurse[[#This Row],[CNA Hours]],Nurse[[#This Row],[NA TR Hours]],Nurse[[#This Row],[Med Aide/Tech Hours]])</f>
        <v>200.21739130434781</v>
      </c>
      <c r="T353" s="4">
        <v>194.72826086956522</v>
      </c>
      <c r="U353" s="4">
        <v>0</v>
      </c>
      <c r="V353" s="4">
        <v>5.4891304347826084</v>
      </c>
      <c r="W3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6.695652173913043</v>
      </c>
      <c r="X353" s="4">
        <v>3.7391304347826089</v>
      </c>
      <c r="Y353" s="4">
        <v>0</v>
      </c>
      <c r="Z353" s="4">
        <v>0</v>
      </c>
      <c r="AA353" s="4">
        <v>2.9565217391304346</v>
      </c>
      <c r="AB353" s="4">
        <v>0</v>
      </c>
      <c r="AC353" s="4">
        <v>0</v>
      </c>
      <c r="AD353" s="4">
        <v>0</v>
      </c>
      <c r="AE353" s="4">
        <v>0</v>
      </c>
      <c r="AF353" s="1">
        <v>366435</v>
      </c>
      <c r="AG353" s="1">
        <v>5</v>
      </c>
      <c r="AH353"/>
    </row>
    <row r="354" spans="1:34" x14ac:dyDescent="0.25">
      <c r="A354" t="s">
        <v>964</v>
      </c>
      <c r="B354" t="s">
        <v>431</v>
      </c>
      <c r="C354" t="s">
        <v>1170</v>
      </c>
      <c r="D354" t="s">
        <v>1043</v>
      </c>
      <c r="E354" s="4">
        <v>37.804347826086953</v>
      </c>
      <c r="F354" s="4">
        <f>Nurse[[#This Row],[Total Nurse Staff Hours]]/Nurse[[#This Row],[MDS Census]]</f>
        <v>2.9013168487636571</v>
      </c>
      <c r="G354" s="4">
        <f>Nurse[[#This Row],[Total Direct Care Staff Hours]]/Nurse[[#This Row],[MDS Census]]</f>
        <v>2.7252731454859114</v>
      </c>
      <c r="H354" s="4">
        <f>Nurse[[#This Row],[Total RN Hours (w/ Admin, DON)]]/Nurse[[#This Row],[MDS Census]]</f>
        <v>0.73430994824611839</v>
      </c>
      <c r="I354" s="4">
        <f>Nurse[[#This Row],[RN Hours (excl. Admin, DON)]]/Nurse[[#This Row],[MDS Census]]</f>
        <v>0.55826624496837263</v>
      </c>
      <c r="J354" s="4">
        <f>SUM(Nurse[[#This Row],[RN Hours (excl. Admin, DON)]],Nurse[[#This Row],[RN Admin Hours]],Nurse[[#This Row],[RN DON Hours]],Nurse[[#This Row],[LPN Hours (excl. Admin)]],Nurse[[#This Row],[LPN Admin Hours]],Nurse[[#This Row],[CNA Hours]],Nurse[[#This Row],[NA TR Hours]],Nurse[[#This Row],[Med Aide/Tech Hours]])</f>
        <v>109.68239130434782</v>
      </c>
      <c r="K354" s="4">
        <f>SUM(Nurse[[#This Row],[RN Hours (excl. Admin, DON)]],Nurse[[#This Row],[LPN Hours (excl. Admin)]],Nurse[[#This Row],[CNA Hours]],Nurse[[#This Row],[NA TR Hours]],Nurse[[#This Row],[Med Aide/Tech Hours]])</f>
        <v>103.02717391304347</v>
      </c>
      <c r="L354" s="4">
        <f>SUM(Nurse[[#This Row],[RN Hours (excl. Admin, DON)]],Nurse[[#This Row],[RN Admin Hours]],Nurse[[#This Row],[RN DON Hours]])</f>
        <v>27.760108695652171</v>
      </c>
      <c r="M354" s="4">
        <v>21.104891304347824</v>
      </c>
      <c r="N354" s="4">
        <v>2.5380434782608696</v>
      </c>
      <c r="O354" s="4">
        <v>4.1171739130434784</v>
      </c>
      <c r="P354" s="4">
        <f>SUM(Nurse[[#This Row],[LPN Hours (excl. Admin)]],Nurse[[#This Row],[LPN Admin Hours]])</f>
        <v>17.870000000000005</v>
      </c>
      <c r="Q354" s="4">
        <v>17.870000000000005</v>
      </c>
      <c r="R354" s="4">
        <v>0</v>
      </c>
      <c r="S354" s="4">
        <f>SUM(Nurse[[#This Row],[CNA Hours]],Nurse[[#This Row],[NA TR Hours]],Nurse[[#This Row],[Med Aide/Tech Hours]])</f>
        <v>64.052282608695648</v>
      </c>
      <c r="T354" s="4">
        <v>45.005543478260869</v>
      </c>
      <c r="U354" s="4">
        <v>19.04673913043478</v>
      </c>
      <c r="V354" s="4">
        <v>0</v>
      </c>
      <c r="W3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7.7613043478260879</v>
      </c>
      <c r="X354" s="4">
        <v>0</v>
      </c>
      <c r="Y354" s="4">
        <v>0</v>
      </c>
      <c r="Z354" s="4">
        <v>0</v>
      </c>
      <c r="AA354" s="4">
        <v>7.2368478260869571</v>
      </c>
      <c r="AB354" s="4">
        <v>0</v>
      </c>
      <c r="AC354" s="4">
        <v>0.52445652173913049</v>
      </c>
      <c r="AD354" s="4">
        <v>0</v>
      </c>
      <c r="AE354" s="4">
        <v>0</v>
      </c>
      <c r="AF354" s="1">
        <v>365809</v>
      </c>
      <c r="AG354" s="1">
        <v>5</v>
      </c>
      <c r="AH354"/>
    </row>
    <row r="355" spans="1:34" x14ac:dyDescent="0.25">
      <c r="A355" t="s">
        <v>964</v>
      </c>
      <c r="B355" t="s">
        <v>554</v>
      </c>
      <c r="C355" t="s">
        <v>1361</v>
      </c>
      <c r="D355" t="s">
        <v>1032</v>
      </c>
      <c r="E355" s="4">
        <v>153.4891304347826</v>
      </c>
      <c r="F355" s="4">
        <f>Nurse[[#This Row],[Total Nurse Staff Hours]]/Nurse[[#This Row],[MDS Census]]</f>
        <v>3.0321584873592524</v>
      </c>
      <c r="G355" s="4">
        <f>Nurse[[#This Row],[Total Direct Care Staff Hours]]/Nurse[[#This Row],[MDS Census]]</f>
        <v>2.8629601303023864</v>
      </c>
      <c r="H355" s="4">
        <f>Nurse[[#This Row],[Total RN Hours (w/ Admin, DON)]]/Nurse[[#This Row],[MDS Census]]</f>
        <v>0.26693931024714962</v>
      </c>
      <c r="I355" s="4">
        <f>Nurse[[#This Row],[RN Hours (excl. Admin, DON)]]/Nurse[[#This Row],[MDS Census]]</f>
        <v>0.23128319524113022</v>
      </c>
      <c r="J355" s="4">
        <f>SUM(Nurse[[#This Row],[RN Hours (excl. Admin, DON)]],Nurse[[#This Row],[RN Admin Hours]],Nurse[[#This Row],[RN DON Hours]],Nurse[[#This Row],[LPN Hours (excl. Admin)]],Nurse[[#This Row],[LPN Admin Hours]],Nurse[[#This Row],[CNA Hours]],Nurse[[#This Row],[NA TR Hours]],Nurse[[#This Row],[Med Aide/Tech Hours]])</f>
        <v>465.40336956521742</v>
      </c>
      <c r="K355" s="4">
        <f>SUM(Nurse[[#This Row],[RN Hours (excl. Admin, DON)]],Nurse[[#This Row],[LPN Hours (excl. Admin)]],Nurse[[#This Row],[CNA Hours]],Nurse[[#This Row],[NA TR Hours]],Nurse[[#This Row],[Med Aide/Tech Hours]])</f>
        <v>439.43326086956517</v>
      </c>
      <c r="L355" s="4">
        <f>SUM(Nurse[[#This Row],[RN Hours (excl. Admin, DON)]],Nurse[[#This Row],[RN Admin Hours]],Nurse[[#This Row],[RN DON Hours]])</f>
        <v>40.97228260869565</v>
      </c>
      <c r="M355" s="4">
        <v>35.499456521739127</v>
      </c>
      <c r="N355" s="4">
        <v>0.34239130434782611</v>
      </c>
      <c r="O355" s="4">
        <v>5.1304347826086953</v>
      </c>
      <c r="P355" s="4">
        <f>SUM(Nurse[[#This Row],[LPN Hours (excl. Admin)]],Nurse[[#This Row],[LPN Admin Hours]])</f>
        <v>158.11956521739131</v>
      </c>
      <c r="Q355" s="4">
        <v>137.62228260869566</v>
      </c>
      <c r="R355" s="4">
        <v>20.497282608695652</v>
      </c>
      <c r="S355" s="4">
        <f>SUM(Nurse[[#This Row],[CNA Hours]],Nurse[[#This Row],[NA TR Hours]],Nurse[[#This Row],[Med Aide/Tech Hours]])</f>
        <v>266.3115217391304</v>
      </c>
      <c r="T355" s="4">
        <v>183.61597826086955</v>
      </c>
      <c r="U355" s="4">
        <v>82.695543478260873</v>
      </c>
      <c r="V355" s="4">
        <v>0</v>
      </c>
      <c r="W3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55" s="4">
        <v>0</v>
      </c>
      <c r="Y355" s="4">
        <v>0</v>
      </c>
      <c r="Z355" s="4">
        <v>0</v>
      </c>
      <c r="AA355" s="4">
        <v>0</v>
      </c>
      <c r="AB355" s="4">
        <v>0</v>
      </c>
      <c r="AC355" s="4">
        <v>0</v>
      </c>
      <c r="AD355" s="4">
        <v>0</v>
      </c>
      <c r="AE355" s="4">
        <v>0</v>
      </c>
      <c r="AF355" s="1">
        <v>366008</v>
      </c>
      <c r="AG355" s="1">
        <v>5</v>
      </c>
      <c r="AH355"/>
    </row>
    <row r="356" spans="1:34" x14ac:dyDescent="0.25">
      <c r="A356" t="s">
        <v>964</v>
      </c>
      <c r="B356" t="s">
        <v>138</v>
      </c>
      <c r="C356" t="s">
        <v>1138</v>
      </c>
      <c r="D356" t="s">
        <v>1002</v>
      </c>
      <c r="E356" s="4">
        <v>65.369565217391298</v>
      </c>
      <c r="F356" s="4">
        <f>Nurse[[#This Row],[Total Nurse Staff Hours]]/Nurse[[#This Row],[MDS Census]]</f>
        <v>3.2856967076820758</v>
      </c>
      <c r="G356" s="4">
        <f>Nurse[[#This Row],[Total Direct Care Staff Hours]]/Nurse[[#This Row],[MDS Census]]</f>
        <v>3.0920236115729969</v>
      </c>
      <c r="H356" s="4">
        <f>Nurse[[#This Row],[Total RN Hours (w/ Admin, DON)]]/Nurse[[#This Row],[MDS Census]]</f>
        <v>0.72959428001330218</v>
      </c>
      <c r="I356" s="4">
        <f>Nurse[[#This Row],[RN Hours (excl. Admin, DON)]]/Nurse[[#This Row],[MDS Census]]</f>
        <v>0.5359211839042235</v>
      </c>
      <c r="J356" s="4">
        <f>SUM(Nurse[[#This Row],[RN Hours (excl. Admin, DON)]],Nurse[[#This Row],[RN Admin Hours]],Nurse[[#This Row],[RN DON Hours]],Nurse[[#This Row],[LPN Hours (excl. Admin)]],Nurse[[#This Row],[LPN Admin Hours]],Nurse[[#This Row],[CNA Hours]],Nurse[[#This Row],[NA TR Hours]],Nurse[[#This Row],[Med Aide/Tech Hours]])</f>
        <v>214.78456521739133</v>
      </c>
      <c r="K356" s="4">
        <f>SUM(Nurse[[#This Row],[RN Hours (excl. Admin, DON)]],Nurse[[#This Row],[LPN Hours (excl. Admin)]],Nurse[[#This Row],[CNA Hours]],Nurse[[#This Row],[NA TR Hours]],Nurse[[#This Row],[Med Aide/Tech Hours]])</f>
        <v>202.1242391304348</v>
      </c>
      <c r="L356" s="4">
        <f>SUM(Nurse[[#This Row],[RN Hours (excl. Admin, DON)]],Nurse[[#This Row],[RN Admin Hours]],Nurse[[#This Row],[RN DON Hours]])</f>
        <v>47.693260869565208</v>
      </c>
      <c r="M356" s="4">
        <v>35.032934782608692</v>
      </c>
      <c r="N356" s="4">
        <v>5.7989130434782608</v>
      </c>
      <c r="O356" s="4">
        <v>6.8614130434782608</v>
      </c>
      <c r="P356" s="4">
        <f>SUM(Nurse[[#This Row],[LPN Hours (excl. Admin)]],Nurse[[#This Row],[LPN Admin Hours]])</f>
        <v>50.772826086956528</v>
      </c>
      <c r="Q356" s="4">
        <v>50.772826086956528</v>
      </c>
      <c r="R356" s="4">
        <v>0</v>
      </c>
      <c r="S356" s="4">
        <f>SUM(Nurse[[#This Row],[CNA Hours]],Nurse[[#This Row],[NA TR Hours]],Nurse[[#This Row],[Med Aide/Tech Hours]])</f>
        <v>116.31847826086958</v>
      </c>
      <c r="T356" s="4">
        <v>116.31847826086958</v>
      </c>
      <c r="U356" s="4">
        <v>0</v>
      </c>
      <c r="V356" s="4">
        <v>0</v>
      </c>
      <c r="W3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17.038043478260871</v>
      </c>
      <c r="X356" s="4">
        <v>0</v>
      </c>
      <c r="Y356" s="4">
        <v>0</v>
      </c>
      <c r="Z356" s="4">
        <v>0</v>
      </c>
      <c r="AA356" s="4">
        <v>4.3913043478260869</v>
      </c>
      <c r="AB356" s="4">
        <v>0</v>
      </c>
      <c r="AC356" s="4">
        <v>12.646739130434783</v>
      </c>
      <c r="AD356" s="4">
        <v>0</v>
      </c>
      <c r="AE356" s="4">
        <v>0</v>
      </c>
      <c r="AF356" s="1">
        <v>365362</v>
      </c>
      <c r="AG356" s="1">
        <v>5</v>
      </c>
      <c r="AH356"/>
    </row>
    <row r="357" spans="1:34" x14ac:dyDescent="0.25">
      <c r="A357" t="s">
        <v>964</v>
      </c>
      <c r="B357" t="s">
        <v>291</v>
      </c>
      <c r="C357" t="s">
        <v>1097</v>
      </c>
      <c r="D357" t="s">
        <v>1017</v>
      </c>
      <c r="E357" s="4">
        <v>73.75</v>
      </c>
      <c r="F357" s="4">
        <f>Nurse[[#This Row],[Total Nurse Staff Hours]]/Nurse[[#This Row],[MDS Census]]</f>
        <v>3.461846720707443</v>
      </c>
      <c r="G357" s="4">
        <f>Nurse[[#This Row],[Total Direct Care Staff Hours]]/Nurse[[#This Row],[MDS Census]]</f>
        <v>3.392207811348563</v>
      </c>
      <c r="H357" s="4">
        <f>Nurse[[#This Row],[Total RN Hours (w/ Admin, DON)]]/Nurse[[#This Row],[MDS Census]]</f>
        <v>0.7025423728813559</v>
      </c>
      <c r="I357" s="4">
        <f>Nurse[[#This Row],[RN Hours (excl. Admin, DON)]]/Nurse[[#This Row],[MDS Census]]</f>
        <v>0.63290346352247606</v>
      </c>
      <c r="J357" s="4">
        <f>SUM(Nurse[[#This Row],[RN Hours (excl. Admin, DON)]],Nurse[[#This Row],[RN Admin Hours]],Nurse[[#This Row],[RN DON Hours]],Nurse[[#This Row],[LPN Hours (excl. Admin)]],Nurse[[#This Row],[LPN Admin Hours]],Nurse[[#This Row],[CNA Hours]],Nurse[[#This Row],[NA TR Hours]],Nurse[[#This Row],[Med Aide/Tech Hours]])</f>
        <v>255.31119565217392</v>
      </c>
      <c r="K357" s="4">
        <f>SUM(Nurse[[#This Row],[RN Hours (excl. Admin, DON)]],Nurse[[#This Row],[LPN Hours (excl. Admin)]],Nurse[[#This Row],[CNA Hours]],Nurse[[#This Row],[NA TR Hours]],Nurse[[#This Row],[Med Aide/Tech Hours]])</f>
        <v>250.17532608695652</v>
      </c>
      <c r="L357" s="4">
        <f>SUM(Nurse[[#This Row],[RN Hours (excl. Admin, DON)]],Nurse[[#This Row],[RN Admin Hours]],Nurse[[#This Row],[RN DON Hours]])</f>
        <v>51.8125</v>
      </c>
      <c r="M357" s="4">
        <v>46.676630434782609</v>
      </c>
      <c r="N357" s="4">
        <v>0</v>
      </c>
      <c r="O357" s="4">
        <v>5.1358695652173916</v>
      </c>
      <c r="P357" s="4">
        <f>SUM(Nurse[[#This Row],[LPN Hours (excl. Admin)]],Nurse[[#This Row],[LPN Admin Hours]])</f>
        <v>78.166630434782604</v>
      </c>
      <c r="Q357" s="4">
        <v>78.166630434782604</v>
      </c>
      <c r="R357" s="4">
        <v>0</v>
      </c>
      <c r="S357" s="4">
        <f>SUM(Nurse[[#This Row],[CNA Hours]],Nurse[[#This Row],[NA TR Hours]],Nurse[[#This Row],[Med Aide/Tech Hours]])</f>
        <v>125.3320652173913</v>
      </c>
      <c r="T357" s="4">
        <v>125.3320652173913</v>
      </c>
      <c r="U357" s="4">
        <v>0</v>
      </c>
      <c r="V357" s="4">
        <v>0</v>
      </c>
      <c r="W3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13.335652173913042</v>
      </c>
      <c r="X357" s="4">
        <v>0</v>
      </c>
      <c r="Y357" s="4">
        <v>0</v>
      </c>
      <c r="Z357" s="4">
        <v>0</v>
      </c>
      <c r="AA357" s="4">
        <v>1.7889130434782607</v>
      </c>
      <c r="AB357" s="4">
        <v>0</v>
      </c>
      <c r="AC357" s="4">
        <v>11.546739130434782</v>
      </c>
      <c r="AD357" s="4">
        <v>0</v>
      </c>
      <c r="AE357" s="4">
        <v>0</v>
      </c>
      <c r="AF357" s="1">
        <v>365604</v>
      </c>
      <c r="AG357" s="1">
        <v>5</v>
      </c>
      <c r="AH357"/>
    </row>
    <row r="358" spans="1:34" x14ac:dyDescent="0.25">
      <c r="A358" t="s">
        <v>964</v>
      </c>
      <c r="B358" t="s">
        <v>867</v>
      </c>
      <c r="C358" t="s">
        <v>1096</v>
      </c>
      <c r="D358" t="s">
        <v>1034</v>
      </c>
      <c r="E358" s="4">
        <v>43.467391304347828</v>
      </c>
      <c r="F358" s="4">
        <f>Nurse[[#This Row],[Total Nurse Staff Hours]]/Nurse[[#This Row],[MDS Census]]</f>
        <v>4.0915853963490871</v>
      </c>
      <c r="G358" s="4">
        <f>Nurse[[#This Row],[Total Direct Care Staff Hours]]/Nurse[[#This Row],[MDS Census]]</f>
        <v>3.4911852963240806</v>
      </c>
      <c r="H358" s="4">
        <f>Nurse[[#This Row],[Total RN Hours (w/ Admin, DON)]]/Nurse[[#This Row],[MDS Census]]</f>
        <v>0.88172043010752688</v>
      </c>
      <c r="I358" s="4">
        <f>Nurse[[#This Row],[RN Hours (excl. Admin, DON)]]/Nurse[[#This Row],[MDS Census]]</f>
        <v>0.49949987496874215</v>
      </c>
      <c r="J358" s="4">
        <f>SUM(Nurse[[#This Row],[RN Hours (excl. Admin, DON)]],Nurse[[#This Row],[RN Admin Hours]],Nurse[[#This Row],[RN DON Hours]],Nurse[[#This Row],[LPN Hours (excl. Admin)]],Nurse[[#This Row],[LPN Admin Hours]],Nurse[[#This Row],[CNA Hours]],Nurse[[#This Row],[NA TR Hours]],Nurse[[#This Row],[Med Aide/Tech Hours]])</f>
        <v>177.85054347826087</v>
      </c>
      <c r="K358" s="4">
        <f>SUM(Nurse[[#This Row],[RN Hours (excl. Admin, DON)]],Nurse[[#This Row],[LPN Hours (excl. Admin)]],Nurse[[#This Row],[CNA Hours]],Nurse[[#This Row],[NA TR Hours]],Nurse[[#This Row],[Med Aide/Tech Hours]])</f>
        <v>151.75271739130434</v>
      </c>
      <c r="L358" s="4">
        <f>SUM(Nurse[[#This Row],[RN Hours (excl. Admin, DON)]],Nurse[[#This Row],[RN Admin Hours]],Nurse[[#This Row],[RN DON Hours]])</f>
        <v>38.326086956521742</v>
      </c>
      <c r="M358" s="4">
        <v>21.711956521739129</v>
      </c>
      <c r="N358" s="4">
        <v>11.402173913043478</v>
      </c>
      <c r="O358" s="4">
        <v>5.2119565217391308</v>
      </c>
      <c r="P358" s="4">
        <f>SUM(Nurse[[#This Row],[LPN Hours (excl. Admin)]],Nurse[[#This Row],[LPN Admin Hours]])</f>
        <v>56.040760869565219</v>
      </c>
      <c r="Q358" s="4">
        <v>46.557065217391305</v>
      </c>
      <c r="R358" s="4">
        <v>9.4836956521739122</v>
      </c>
      <c r="S358" s="4">
        <f>SUM(Nurse[[#This Row],[CNA Hours]],Nurse[[#This Row],[NA TR Hours]],Nurse[[#This Row],[Med Aide/Tech Hours]])</f>
        <v>83.483695652173907</v>
      </c>
      <c r="T358" s="4">
        <v>83.483695652173907</v>
      </c>
      <c r="U358" s="4">
        <v>0</v>
      </c>
      <c r="V358" s="4">
        <v>0</v>
      </c>
      <c r="W3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58" s="4">
        <v>0</v>
      </c>
      <c r="Y358" s="4">
        <v>0</v>
      </c>
      <c r="Z358" s="4">
        <v>0</v>
      </c>
      <c r="AA358" s="4">
        <v>0</v>
      </c>
      <c r="AB358" s="4">
        <v>0</v>
      </c>
      <c r="AC358" s="4">
        <v>0</v>
      </c>
      <c r="AD358" s="4">
        <v>0</v>
      </c>
      <c r="AE358" s="4">
        <v>0</v>
      </c>
      <c r="AF358" s="1">
        <v>366425</v>
      </c>
      <c r="AG358" s="1">
        <v>5</v>
      </c>
      <c r="AH358"/>
    </row>
    <row r="359" spans="1:34" x14ac:dyDescent="0.25">
      <c r="A359" t="s">
        <v>964</v>
      </c>
      <c r="B359" t="s">
        <v>461</v>
      </c>
      <c r="C359" t="s">
        <v>1336</v>
      </c>
      <c r="D359" t="s">
        <v>1039</v>
      </c>
      <c r="E359" s="4">
        <v>103.21739130434783</v>
      </c>
      <c r="F359" s="4">
        <f>Nurse[[#This Row],[Total Nurse Staff Hours]]/Nurse[[#This Row],[MDS Census]]</f>
        <v>3.4303580454928375</v>
      </c>
      <c r="G359" s="4">
        <f>Nurse[[#This Row],[Total Direct Care Staff Hours]]/Nurse[[#This Row],[MDS Census]]</f>
        <v>3.32339195450716</v>
      </c>
      <c r="H359" s="4">
        <f>Nurse[[#This Row],[Total RN Hours (w/ Admin, DON)]]/Nurse[[#This Row],[MDS Census]]</f>
        <v>0.34200926705981466</v>
      </c>
      <c r="I359" s="4">
        <f>Nurse[[#This Row],[RN Hours (excl. Admin, DON)]]/Nurse[[#This Row],[MDS Census]]</f>
        <v>0.29051390058972199</v>
      </c>
      <c r="J359" s="4">
        <f>SUM(Nurse[[#This Row],[RN Hours (excl. Admin, DON)]],Nurse[[#This Row],[RN Admin Hours]],Nurse[[#This Row],[RN DON Hours]],Nurse[[#This Row],[LPN Hours (excl. Admin)]],Nurse[[#This Row],[LPN Admin Hours]],Nurse[[#This Row],[CNA Hours]],Nurse[[#This Row],[NA TR Hours]],Nurse[[#This Row],[Med Aide/Tech Hours]])</f>
        <v>354.07260869565204</v>
      </c>
      <c r="K359" s="4">
        <f>SUM(Nurse[[#This Row],[RN Hours (excl. Admin, DON)]],Nurse[[#This Row],[LPN Hours (excl. Admin)]],Nurse[[#This Row],[CNA Hours]],Nurse[[#This Row],[NA TR Hours]],Nurse[[#This Row],[Med Aide/Tech Hours]])</f>
        <v>343.03184782608685</v>
      </c>
      <c r="L359" s="4">
        <f>SUM(Nurse[[#This Row],[RN Hours (excl. Admin, DON)]],Nurse[[#This Row],[RN Admin Hours]],Nurse[[#This Row],[RN DON Hours]])</f>
        <v>35.30130434782609</v>
      </c>
      <c r="M359" s="4">
        <v>29.986086956521739</v>
      </c>
      <c r="N359" s="4">
        <v>0.86956521739130432</v>
      </c>
      <c r="O359" s="4">
        <v>4.4456521739130439</v>
      </c>
      <c r="P359" s="4">
        <f>SUM(Nurse[[#This Row],[LPN Hours (excl. Admin)]],Nurse[[#This Row],[LPN Admin Hours]])</f>
        <v>98.309999999999931</v>
      </c>
      <c r="Q359" s="4">
        <v>92.584456521739057</v>
      </c>
      <c r="R359" s="4">
        <v>5.7255434782608692</v>
      </c>
      <c r="S359" s="4">
        <f>SUM(Nurse[[#This Row],[CNA Hours]],Nurse[[#This Row],[NA TR Hours]],Nurse[[#This Row],[Med Aide/Tech Hours]])</f>
        <v>220.46130434782606</v>
      </c>
      <c r="T359" s="4">
        <v>146.72478260869565</v>
      </c>
      <c r="U359" s="4">
        <v>73.736521739130424</v>
      </c>
      <c r="V359" s="4">
        <v>0</v>
      </c>
      <c r="W3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1.6794565217391308</v>
      </c>
      <c r="X359" s="4">
        <v>0</v>
      </c>
      <c r="Y359" s="4">
        <v>0</v>
      </c>
      <c r="Z359" s="4">
        <v>0</v>
      </c>
      <c r="AA359" s="4">
        <v>1.6794565217391308</v>
      </c>
      <c r="AB359" s="4">
        <v>0</v>
      </c>
      <c r="AC359" s="4">
        <v>0</v>
      </c>
      <c r="AD359" s="4">
        <v>0</v>
      </c>
      <c r="AE359" s="4">
        <v>0</v>
      </c>
      <c r="AF359" s="1">
        <v>365853</v>
      </c>
      <c r="AG359" s="1">
        <v>5</v>
      </c>
      <c r="AH359"/>
    </row>
    <row r="360" spans="1:34" x14ac:dyDescent="0.25">
      <c r="A360" t="s">
        <v>964</v>
      </c>
      <c r="B360" t="s">
        <v>462</v>
      </c>
      <c r="C360" t="s">
        <v>1290</v>
      </c>
      <c r="D360" t="s">
        <v>1059</v>
      </c>
      <c r="E360" s="4">
        <v>43.826086956521742</v>
      </c>
      <c r="F360" s="4">
        <f>Nurse[[#This Row],[Total Nurse Staff Hours]]/Nurse[[#This Row],[MDS Census]]</f>
        <v>2.967175099206349</v>
      </c>
      <c r="G360" s="4">
        <f>Nurse[[#This Row],[Total Direct Care Staff Hours]]/Nurse[[#This Row],[MDS Census]]</f>
        <v>2.8628844246031746</v>
      </c>
      <c r="H360" s="4">
        <f>Nurse[[#This Row],[Total RN Hours (w/ Admin, DON)]]/Nurse[[#This Row],[MDS Census]]</f>
        <v>0.34612351190476198</v>
      </c>
      <c r="I360" s="4">
        <f>Nurse[[#This Row],[RN Hours (excl. Admin, DON)]]/Nurse[[#This Row],[MDS Census]]</f>
        <v>0.24183283730158733</v>
      </c>
      <c r="J360" s="4">
        <f>SUM(Nurse[[#This Row],[RN Hours (excl. Admin, DON)]],Nurse[[#This Row],[RN Admin Hours]],Nurse[[#This Row],[RN DON Hours]],Nurse[[#This Row],[LPN Hours (excl. Admin)]],Nurse[[#This Row],[LPN Admin Hours]],Nurse[[#This Row],[CNA Hours]],Nurse[[#This Row],[NA TR Hours]],Nurse[[#This Row],[Med Aide/Tech Hours]])</f>
        <v>130.03967391304349</v>
      </c>
      <c r="K360" s="4">
        <f>SUM(Nurse[[#This Row],[RN Hours (excl. Admin, DON)]],Nurse[[#This Row],[LPN Hours (excl. Admin)]],Nurse[[#This Row],[CNA Hours]],Nurse[[#This Row],[NA TR Hours]],Nurse[[#This Row],[Med Aide/Tech Hours]])</f>
        <v>125.46902173913044</v>
      </c>
      <c r="L360" s="4">
        <f>SUM(Nurse[[#This Row],[RN Hours (excl. Admin, DON)]],Nurse[[#This Row],[RN Admin Hours]],Nurse[[#This Row],[RN DON Hours]])</f>
        <v>15.169239130434786</v>
      </c>
      <c r="M360" s="4">
        <v>10.598586956521741</v>
      </c>
      <c r="N360" s="4">
        <v>4.5706521739130439</v>
      </c>
      <c r="O360" s="4">
        <v>0</v>
      </c>
      <c r="P360" s="4">
        <f>SUM(Nurse[[#This Row],[LPN Hours (excl. Admin)]],Nurse[[#This Row],[LPN Admin Hours]])</f>
        <v>35.508152173913047</v>
      </c>
      <c r="Q360" s="4">
        <v>35.508152173913047</v>
      </c>
      <c r="R360" s="4">
        <v>0</v>
      </c>
      <c r="S360" s="4">
        <f>SUM(Nurse[[#This Row],[CNA Hours]],Nurse[[#This Row],[NA TR Hours]],Nurse[[#This Row],[Med Aide/Tech Hours]])</f>
        <v>79.362282608695651</v>
      </c>
      <c r="T360" s="4">
        <v>58.017173913043479</v>
      </c>
      <c r="U360" s="4">
        <v>21.345108695652176</v>
      </c>
      <c r="V360" s="4">
        <v>0</v>
      </c>
      <c r="W3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0.65217391304347827</v>
      </c>
      <c r="X360" s="4">
        <v>0</v>
      </c>
      <c r="Y360" s="4">
        <v>0.65217391304347827</v>
      </c>
      <c r="Z360" s="4">
        <v>0</v>
      </c>
      <c r="AA360" s="4">
        <v>0</v>
      </c>
      <c r="AB360" s="4">
        <v>0</v>
      </c>
      <c r="AC360" s="4">
        <v>0</v>
      </c>
      <c r="AD360" s="4">
        <v>0</v>
      </c>
      <c r="AE360" s="4">
        <v>0</v>
      </c>
      <c r="AF360" s="1">
        <v>365854</v>
      </c>
      <c r="AG360" s="1">
        <v>5</v>
      </c>
      <c r="AH360"/>
    </row>
    <row r="361" spans="1:34" x14ac:dyDescent="0.25">
      <c r="A361" t="s">
        <v>964</v>
      </c>
      <c r="B361" t="s">
        <v>59</v>
      </c>
      <c r="C361" t="s">
        <v>1226</v>
      </c>
      <c r="D361" t="s">
        <v>1032</v>
      </c>
      <c r="E361" s="4">
        <v>115.89130434782609</v>
      </c>
      <c r="F361" s="4">
        <f>Nurse[[#This Row],[Total Nurse Staff Hours]]/Nurse[[#This Row],[MDS Census]]</f>
        <v>3.0422237854061147</v>
      </c>
      <c r="G361" s="4">
        <f>Nurse[[#This Row],[Total Direct Care Staff Hours]]/Nurse[[#This Row],[MDS Census]]</f>
        <v>2.9449624835865689</v>
      </c>
      <c r="H361" s="4">
        <f>Nurse[[#This Row],[Total RN Hours (w/ Admin, DON)]]/Nurse[[#This Row],[MDS Census]]</f>
        <v>0.37687957231288699</v>
      </c>
      <c r="I361" s="4">
        <f>Nurse[[#This Row],[RN Hours (excl. Admin, DON)]]/Nurse[[#This Row],[MDS Census]]</f>
        <v>0.3711583192646784</v>
      </c>
      <c r="J361" s="4">
        <f>SUM(Nurse[[#This Row],[RN Hours (excl. Admin, DON)]],Nurse[[#This Row],[RN Admin Hours]],Nurse[[#This Row],[RN DON Hours]],Nurse[[#This Row],[LPN Hours (excl. Admin)]],Nurse[[#This Row],[LPN Admin Hours]],Nurse[[#This Row],[CNA Hours]],Nurse[[#This Row],[NA TR Hours]],Nurse[[#This Row],[Med Aide/Tech Hours]])</f>
        <v>352.56728260869562</v>
      </c>
      <c r="K361" s="4">
        <f>SUM(Nurse[[#This Row],[RN Hours (excl. Admin, DON)]],Nurse[[#This Row],[LPN Hours (excl. Admin)]],Nurse[[#This Row],[CNA Hours]],Nurse[[#This Row],[NA TR Hours]],Nurse[[#This Row],[Med Aide/Tech Hours]])</f>
        <v>341.29554347826087</v>
      </c>
      <c r="L361" s="4">
        <f>SUM(Nurse[[#This Row],[RN Hours (excl. Admin, DON)]],Nurse[[#This Row],[RN Admin Hours]],Nurse[[#This Row],[RN DON Hours]])</f>
        <v>43.677065217391316</v>
      </c>
      <c r="M361" s="4">
        <v>43.014021739130449</v>
      </c>
      <c r="N361" s="4">
        <v>0.66304347826086951</v>
      </c>
      <c r="O361" s="4">
        <v>0</v>
      </c>
      <c r="P361" s="4">
        <f>SUM(Nurse[[#This Row],[LPN Hours (excl. Admin)]],Nurse[[#This Row],[LPN Admin Hours]])</f>
        <v>113.9136956521739</v>
      </c>
      <c r="Q361" s="4">
        <v>103.30499999999999</v>
      </c>
      <c r="R361" s="4">
        <v>10.608695652173912</v>
      </c>
      <c r="S361" s="4">
        <f>SUM(Nurse[[#This Row],[CNA Hours]],Nurse[[#This Row],[NA TR Hours]],Nurse[[#This Row],[Med Aide/Tech Hours]])</f>
        <v>194.97652173913042</v>
      </c>
      <c r="T361" s="4">
        <v>153.2641304347826</v>
      </c>
      <c r="U361" s="4">
        <v>41.712391304347818</v>
      </c>
      <c r="V361" s="4">
        <v>0</v>
      </c>
      <c r="W3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35.057065217391312</v>
      </c>
      <c r="X361" s="4">
        <v>2.8129347826086959</v>
      </c>
      <c r="Y361" s="4">
        <v>0</v>
      </c>
      <c r="Z361" s="4">
        <v>0</v>
      </c>
      <c r="AA361" s="4">
        <v>19.401195652173922</v>
      </c>
      <c r="AB361" s="4">
        <v>0</v>
      </c>
      <c r="AC361" s="4">
        <v>12.842934782608696</v>
      </c>
      <c r="AD361" s="4">
        <v>0</v>
      </c>
      <c r="AE361" s="4">
        <v>0</v>
      </c>
      <c r="AF361" s="1">
        <v>365192</v>
      </c>
      <c r="AG361" s="1">
        <v>5</v>
      </c>
      <c r="AH361"/>
    </row>
    <row r="362" spans="1:34" x14ac:dyDescent="0.25">
      <c r="A362" t="s">
        <v>964</v>
      </c>
      <c r="B362" t="s">
        <v>576</v>
      </c>
      <c r="C362" t="s">
        <v>1160</v>
      </c>
      <c r="D362" t="s">
        <v>1042</v>
      </c>
      <c r="E362" s="4">
        <v>34.326086956521742</v>
      </c>
      <c r="F362" s="4">
        <f>Nurse[[#This Row],[Total Nurse Staff Hours]]/Nurse[[#This Row],[MDS Census]]</f>
        <v>3.0355098163394554</v>
      </c>
      <c r="G362" s="4">
        <f>Nurse[[#This Row],[Total Direct Care Staff Hours]]/Nurse[[#This Row],[MDS Census]]</f>
        <v>2.9848448385053827</v>
      </c>
      <c r="H362" s="4">
        <f>Nurse[[#This Row],[Total RN Hours (w/ Admin, DON)]]/Nurse[[#This Row],[MDS Census]]</f>
        <v>0.33486383787207091</v>
      </c>
      <c r="I362" s="4">
        <f>Nurse[[#This Row],[RN Hours (excl. Admin, DON)]]/Nurse[[#This Row],[MDS Census]]</f>
        <v>0.33486383787207091</v>
      </c>
      <c r="J362" s="4">
        <f>SUM(Nurse[[#This Row],[RN Hours (excl. Admin, DON)]],Nurse[[#This Row],[RN Admin Hours]],Nurse[[#This Row],[RN DON Hours]],Nurse[[#This Row],[LPN Hours (excl. Admin)]],Nurse[[#This Row],[LPN Admin Hours]],Nurse[[#This Row],[CNA Hours]],Nurse[[#This Row],[NA TR Hours]],Nurse[[#This Row],[Med Aide/Tech Hours]])</f>
        <v>104.19717391304349</v>
      </c>
      <c r="K362" s="4">
        <f>SUM(Nurse[[#This Row],[RN Hours (excl. Admin, DON)]],Nurse[[#This Row],[LPN Hours (excl. Admin)]],Nurse[[#This Row],[CNA Hours]],Nurse[[#This Row],[NA TR Hours]],Nurse[[#This Row],[Med Aide/Tech Hours]])</f>
        <v>102.45804347826086</v>
      </c>
      <c r="L362" s="4">
        <f>SUM(Nurse[[#This Row],[RN Hours (excl. Admin, DON)]],Nurse[[#This Row],[RN Admin Hours]],Nurse[[#This Row],[RN DON Hours]])</f>
        <v>11.494565217391305</v>
      </c>
      <c r="M362" s="4">
        <v>11.494565217391305</v>
      </c>
      <c r="N362" s="4">
        <v>0</v>
      </c>
      <c r="O362" s="4">
        <v>0</v>
      </c>
      <c r="P362" s="4">
        <f>SUM(Nurse[[#This Row],[LPN Hours (excl. Admin)]],Nurse[[#This Row],[LPN Admin Hours]])</f>
        <v>31.78141304347826</v>
      </c>
      <c r="Q362" s="4">
        <v>30.04228260869565</v>
      </c>
      <c r="R362" s="4">
        <v>1.7391304347826086</v>
      </c>
      <c r="S362" s="4">
        <f>SUM(Nurse[[#This Row],[CNA Hours]],Nurse[[#This Row],[NA TR Hours]],Nurse[[#This Row],[Med Aide/Tech Hours]])</f>
        <v>60.921195652173914</v>
      </c>
      <c r="T362" s="4">
        <v>60.921195652173914</v>
      </c>
      <c r="U362" s="4">
        <v>0</v>
      </c>
      <c r="V362" s="4">
        <v>0</v>
      </c>
      <c r="W3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62" s="4">
        <v>0</v>
      </c>
      <c r="Y362" s="4">
        <v>0</v>
      </c>
      <c r="Z362" s="4">
        <v>0</v>
      </c>
      <c r="AA362" s="4">
        <v>0</v>
      </c>
      <c r="AB362" s="4">
        <v>0</v>
      </c>
      <c r="AC362" s="4">
        <v>0</v>
      </c>
      <c r="AD362" s="4">
        <v>0</v>
      </c>
      <c r="AE362" s="4">
        <v>0</v>
      </c>
      <c r="AF362" s="1">
        <v>366038</v>
      </c>
      <c r="AG362" s="1">
        <v>5</v>
      </c>
      <c r="AH362"/>
    </row>
    <row r="363" spans="1:34" x14ac:dyDescent="0.25">
      <c r="A363" t="s">
        <v>964</v>
      </c>
      <c r="B363" t="s">
        <v>245</v>
      </c>
      <c r="C363" t="s">
        <v>1075</v>
      </c>
      <c r="D363" t="s">
        <v>1033</v>
      </c>
      <c r="E363" s="4">
        <v>73.510869565217391</v>
      </c>
      <c r="F363" s="4">
        <f>Nurse[[#This Row],[Total Nurse Staff Hours]]/Nurse[[#This Row],[MDS Census]]</f>
        <v>3.1200887180245456</v>
      </c>
      <c r="G363" s="4">
        <f>Nurse[[#This Row],[Total Direct Care Staff Hours]]/Nurse[[#This Row],[MDS Census]]</f>
        <v>2.816906698210853</v>
      </c>
      <c r="H363" s="4">
        <f>Nurse[[#This Row],[Total RN Hours (w/ Admin, DON)]]/Nurse[[#This Row],[MDS Census]]</f>
        <v>0.29003548720981814</v>
      </c>
      <c r="I363" s="4">
        <f>Nurse[[#This Row],[RN Hours (excl. Admin, DON)]]/Nurse[[#This Row],[MDS Census]]</f>
        <v>6.4925328996007697E-2</v>
      </c>
      <c r="J363" s="4">
        <f>SUM(Nurse[[#This Row],[RN Hours (excl. Admin, DON)]],Nurse[[#This Row],[RN Admin Hours]],Nurse[[#This Row],[RN DON Hours]],Nurse[[#This Row],[LPN Hours (excl. Admin)]],Nurse[[#This Row],[LPN Admin Hours]],Nurse[[#This Row],[CNA Hours]],Nurse[[#This Row],[NA TR Hours]],Nurse[[#This Row],[Med Aide/Tech Hours]])</f>
        <v>229.36043478260871</v>
      </c>
      <c r="K363" s="4">
        <f>SUM(Nurse[[#This Row],[RN Hours (excl. Admin, DON)]],Nurse[[#This Row],[LPN Hours (excl. Admin)]],Nurse[[#This Row],[CNA Hours]],Nurse[[#This Row],[NA TR Hours]],Nurse[[#This Row],[Med Aide/Tech Hours]])</f>
        <v>207.07326086956522</v>
      </c>
      <c r="L363" s="4">
        <f>SUM(Nurse[[#This Row],[RN Hours (excl. Admin, DON)]],Nurse[[#This Row],[RN Admin Hours]],Nurse[[#This Row],[RN DON Hours]])</f>
        <v>21.32076086956522</v>
      </c>
      <c r="M363" s="4">
        <v>4.7727173913043481</v>
      </c>
      <c r="N363" s="4">
        <v>10.374130434782609</v>
      </c>
      <c r="O363" s="4">
        <v>6.1739130434782608</v>
      </c>
      <c r="P363" s="4">
        <f>SUM(Nurse[[#This Row],[LPN Hours (excl. Admin)]],Nurse[[#This Row],[LPN Admin Hours]])</f>
        <v>69.897391304347821</v>
      </c>
      <c r="Q363" s="4">
        <v>64.158260869565211</v>
      </c>
      <c r="R363" s="4">
        <v>5.7391304347826084</v>
      </c>
      <c r="S363" s="4">
        <f>SUM(Nurse[[#This Row],[CNA Hours]],Nurse[[#This Row],[NA TR Hours]],Nurse[[#This Row],[Med Aide/Tech Hours]])</f>
        <v>138.14228260869567</v>
      </c>
      <c r="T363" s="4">
        <v>138.14228260869567</v>
      </c>
      <c r="U363" s="4">
        <v>0</v>
      </c>
      <c r="V363" s="4">
        <v>0</v>
      </c>
      <c r="W3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63" s="4">
        <v>0</v>
      </c>
      <c r="Y363" s="4">
        <v>0</v>
      </c>
      <c r="Z363" s="4">
        <v>0</v>
      </c>
      <c r="AA363" s="4">
        <v>0</v>
      </c>
      <c r="AB363" s="4">
        <v>0</v>
      </c>
      <c r="AC363" s="4">
        <v>0</v>
      </c>
      <c r="AD363" s="4">
        <v>0</v>
      </c>
      <c r="AE363" s="4">
        <v>0</v>
      </c>
      <c r="AF363" s="1">
        <v>365532</v>
      </c>
      <c r="AG363" s="1">
        <v>5</v>
      </c>
      <c r="AH363"/>
    </row>
    <row r="364" spans="1:34" x14ac:dyDescent="0.25">
      <c r="A364" t="s">
        <v>964</v>
      </c>
      <c r="B364" t="s">
        <v>95</v>
      </c>
      <c r="C364" t="s">
        <v>1126</v>
      </c>
      <c r="D364" t="s">
        <v>1017</v>
      </c>
      <c r="E364" s="4">
        <v>56.891304347826086</v>
      </c>
      <c r="F364" s="4">
        <f>Nurse[[#This Row],[Total Nurse Staff Hours]]/Nurse[[#This Row],[MDS Census]]</f>
        <v>3.1327875429881549</v>
      </c>
      <c r="G364" s="4">
        <f>Nurse[[#This Row],[Total Direct Care Staff Hours]]/Nurse[[#This Row],[MDS Census]]</f>
        <v>2.9507088269010318</v>
      </c>
      <c r="H364" s="4">
        <f>Nurse[[#This Row],[Total RN Hours (w/ Admin, DON)]]/Nurse[[#This Row],[MDS Census]]</f>
        <v>0.56687046236148264</v>
      </c>
      <c r="I364" s="4">
        <f>Nurse[[#This Row],[RN Hours (excl. Admin, DON)]]/Nurse[[#This Row],[MDS Census]]</f>
        <v>0.38479174627435997</v>
      </c>
      <c r="J364" s="4">
        <f>SUM(Nurse[[#This Row],[RN Hours (excl. Admin, DON)]],Nurse[[#This Row],[RN Admin Hours]],Nurse[[#This Row],[RN DON Hours]],Nurse[[#This Row],[LPN Hours (excl. Admin)]],Nurse[[#This Row],[LPN Admin Hours]],Nurse[[#This Row],[CNA Hours]],Nurse[[#This Row],[NA TR Hours]],Nurse[[#This Row],[Med Aide/Tech Hours]])</f>
        <v>178.22836956521741</v>
      </c>
      <c r="K364" s="4">
        <f>SUM(Nurse[[#This Row],[RN Hours (excl. Admin, DON)]],Nurse[[#This Row],[LPN Hours (excl. Admin)]],Nurse[[#This Row],[CNA Hours]],Nurse[[#This Row],[NA TR Hours]],Nurse[[#This Row],[Med Aide/Tech Hours]])</f>
        <v>167.86967391304347</v>
      </c>
      <c r="L364" s="4">
        <f>SUM(Nurse[[#This Row],[RN Hours (excl. Admin, DON)]],Nurse[[#This Row],[RN Admin Hours]],Nurse[[#This Row],[RN DON Hours]])</f>
        <v>32.25</v>
      </c>
      <c r="M364" s="4">
        <v>21.891304347826086</v>
      </c>
      <c r="N364" s="4">
        <v>10.358695652173912</v>
      </c>
      <c r="O364" s="4">
        <v>0</v>
      </c>
      <c r="P364" s="4">
        <f>SUM(Nurse[[#This Row],[LPN Hours (excl. Admin)]],Nurse[[#This Row],[LPN Admin Hours]])</f>
        <v>62.768804347826084</v>
      </c>
      <c r="Q364" s="4">
        <v>62.768804347826084</v>
      </c>
      <c r="R364" s="4">
        <v>0</v>
      </c>
      <c r="S364" s="4">
        <f>SUM(Nurse[[#This Row],[CNA Hours]],Nurse[[#This Row],[NA TR Hours]],Nurse[[#This Row],[Med Aide/Tech Hours]])</f>
        <v>83.209565217391301</v>
      </c>
      <c r="T364" s="4">
        <v>83.209565217391301</v>
      </c>
      <c r="U364" s="4">
        <v>0</v>
      </c>
      <c r="V364" s="4">
        <v>0</v>
      </c>
      <c r="W3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33.744565217391305</v>
      </c>
      <c r="X364" s="4">
        <v>2.0652173913043477</v>
      </c>
      <c r="Y364" s="4">
        <v>0</v>
      </c>
      <c r="Z364" s="4">
        <v>0</v>
      </c>
      <c r="AA364" s="4">
        <v>12.730978260869565</v>
      </c>
      <c r="AB364" s="4">
        <v>0</v>
      </c>
      <c r="AC364" s="4">
        <v>18.948369565217391</v>
      </c>
      <c r="AD364" s="4">
        <v>0</v>
      </c>
      <c r="AE364" s="4">
        <v>0</v>
      </c>
      <c r="AF364" s="1">
        <v>365291</v>
      </c>
      <c r="AG364" s="1">
        <v>5</v>
      </c>
      <c r="AH364"/>
    </row>
    <row r="365" spans="1:34" x14ac:dyDescent="0.25">
      <c r="A365" t="s">
        <v>964</v>
      </c>
      <c r="B365" t="s">
        <v>154</v>
      </c>
      <c r="C365" t="s">
        <v>1102</v>
      </c>
      <c r="D365" t="s">
        <v>1052</v>
      </c>
      <c r="E365" s="4">
        <v>14.956521739130435</v>
      </c>
      <c r="F365" s="4">
        <f>Nurse[[#This Row],[Total Nurse Staff Hours]]/Nurse[[#This Row],[MDS Census]]</f>
        <v>1.4415261627906977</v>
      </c>
      <c r="G365" s="4">
        <f>Nurse[[#This Row],[Total Direct Care Staff Hours]]/Nurse[[#This Row],[MDS Census]]</f>
        <v>1.2787354651162788</v>
      </c>
      <c r="H365" s="4">
        <f>Nurse[[#This Row],[Total RN Hours (w/ Admin, DON)]]/Nurse[[#This Row],[MDS Census]]</f>
        <v>0.416765988372093</v>
      </c>
      <c r="I365" s="4">
        <f>Nurse[[#This Row],[RN Hours (excl. Admin, DON)]]/Nurse[[#This Row],[MDS Census]]</f>
        <v>0.28885901162790689</v>
      </c>
      <c r="J365" s="4">
        <f>SUM(Nurse[[#This Row],[RN Hours (excl. Admin, DON)]],Nurse[[#This Row],[RN Admin Hours]],Nurse[[#This Row],[RN DON Hours]],Nurse[[#This Row],[LPN Hours (excl. Admin)]],Nurse[[#This Row],[LPN Admin Hours]],Nurse[[#This Row],[CNA Hours]],Nurse[[#This Row],[NA TR Hours]],Nurse[[#This Row],[Med Aide/Tech Hours]])</f>
        <v>21.560217391304349</v>
      </c>
      <c r="K365" s="4">
        <f>SUM(Nurse[[#This Row],[RN Hours (excl. Admin, DON)]],Nurse[[#This Row],[LPN Hours (excl. Admin)]],Nurse[[#This Row],[CNA Hours]],Nurse[[#This Row],[NA TR Hours]],Nurse[[#This Row],[Med Aide/Tech Hours]])</f>
        <v>19.125434782608693</v>
      </c>
      <c r="L365" s="4">
        <f>SUM(Nurse[[#This Row],[RN Hours (excl. Admin, DON)]],Nurse[[#This Row],[RN Admin Hours]],Nurse[[#This Row],[RN DON Hours]])</f>
        <v>6.2333695652173908</v>
      </c>
      <c r="M365" s="4">
        <v>4.3203260869565208</v>
      </c>
      <c r="N365" s="4">
        <v>0</v>
      </c>
      <c r="O365" s="4">
        <v>1.9130434782608696</v>
      </c>
      <c r="P365" s="4">
        <f>SUM(Nurse[[#This Row],[LPN Hours (excl. Admin)]],Nurse[[#This Row],[LPN Admin Hours]])</f>
        <v>4.5478260869565208</v>
      </c>
      <c r="Q365" s="4">
        <v>4.0260869565217385</v>
      </c>
      <c r="R365" s="4">
        <v>0.52173913043478259</v>
      </c>
      <c r="S365" s="4">
        <f>SUM(Nurse[[#This Row],[CNA Hours]],Nurse[[#This Row],[NA TR Hours]],Nurse[[#This Row],[Med Aide/Tech Hours]])</f>
        <v>10.779021739130435</v>
      </c>
      <c r="T365" s="4">
        <v>10.779021739130435</v>
      </c>
      <c r="U365" s="4">
        <v>0</v>
      </c>
      <c r="V365" s="4">
        <v>0</v>
      </c>
      <c r="W3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65" s="4">
        <v>0</v>
      </c>
      <c r="Y365" s="4">
        <v>0</v>
      </c>
      <c r="Z365" s="4">
        <v>0</v>
      </c>
      <c r="AA365" s="4">
        <v>0</v>
      </c>
      <c r="AB365" s="4">
        <v>0</v>
      </c>
      <c r="AC365" s="4">
        <v>0</v>
      </c>
      <c r="AD365" s="4">
        <v>0</v>
      </c>
      <c r="AE365" s="4">
        <v>0</v>
      </c>
      <c r="AF365" s="1">
        <v>365390</v>
      </c>
      <c r="AG365" s="1">
        <v>5</v>
      </c>
      <c r="AH365"/>
    </row>
    <row r="366" spans="1:34" x14ac:dyDescent="0.25">
      <c r="A366" t="s">
        <v>964</v>
      </c>
      <c r="B366" t="s">
        <v>787</v>
      </c>
      <c r="C366" t="s">
        <v>1405</v>
      </c>
      <c r="D366" t="s">
        <v>1039</v>
      </c>
      <c r="E366" s="4">
        <v>50.934782608695649</v>
      </c>
      <c r="F366" s="4">
        <f>Nurse[[#This Row],[Total Nurse Staff Hours]]/Nurse[[#This Row],[MDS Census]]</f>
        <v>3.6542893725992318</v>
      </c>
      <c r="G366" s="4">
        <f>Nurse[[#This Row],[Total Direct Care Staff Hours]]/Nurse[[#This Row],[MDS Census]]</f>
        <v>3.5571916346564239</v>
      </c>
      <c r="H366" s="4">
        <f>Nurse[[#This Row],[Total RN Hours (w/ Admin, DON)]]/Nurse[[#This Row],[MDS Census]]</f>
        <v>0.34592402902262059</v>
      </c>
      <c r="I366" s="4">
        <f>Nurse[[#This Row],[RN Hours (excl. Admin, DON)]]/Nurse[[#This Row],[MDS Census]]</f>
        <v>0.24882629107981225</v>
      </c>
      <c r="J366" s="4">
        <f>SUM(Nurse[[#This Row],[RN Hours (excl. Admin, DON)]],Nurse[[#This Row],[RN Admin Hours]],Nurse[[#This Row],[RN DON Hours]],Nurse[[#This Row],[LPN Hours (excl. Admin)]],Nurse[[#This Row],[LPN Admin Hours]],Nurse[[#This Row],[CNA Hours]],Nurse[[#This Row],[NA TR Hours]],Nurse[[#This Row],[Med Aide/Tech Hours]])</f>
        <v>186.13043478260869</v>
      </c>
      <c r="K366" s="4">
        <f>SUM(Nurse[[#This Row],[RN Hours (excl. Admin, DON)]],Nurse[[#This Row],[LPN Hours (excl. Admin)]],Nurse[[#This Row],[CNA Hours]],Nurse[[#This Row],[NA TR Hours]],Nurse[[#This Row],[Med Aide/Tech Hours]])</f>
        <v>181.18478260869566</v>
      </c>
      <c r="L366" s="4">
        <f>SUM(Nurse[[#This Row],[RN Hours (excl. Admin, DON)]],Nurse[[#This Row],[RN Admin Hours]],Nurse[[#This Row],[RN DON Hours]])</f>
        <v>17.619565217391305</v>
      </c>
      <c r="M366" s="4">
        <v>12.673913043478262</v>
      </c>
      <c r="N366" s="4">
        <v>4.9456521739130439</v>
      </c>
      <c r="O366" s="4">
        <v>0</v>
      </c>
      <c r="P366" s="4">
        <f>SUM(Nurse[[#This Row],[LPN Hours (excl. Admin)]],Nurse[[#This Row],[LPN Admin Hours]])</f>
        <v>65.682065217391298</v>
      </c>
      <c r="Q366" s="4">
        <v>65.682065217391298</v>
      </c>
      <c r="R366" s="4">
        <v>0</v>
      </c>
      <c r="S366" s="4">
        <f>SUM(Nurse[[#This Row],[CNA Hours]],Nurse[[#This Row],[NA TR Hours]],Nurse[[#This Row],[Med Aide/Tech Hours]])</f>
        <v>102.82880434782609</v>
      </c>
      <c r="T366" s="4">
        <v>102.82880434782609</v>
      </c>
      <c r="U366" s="4">
        <v>0</v>
      </c>
      <c r="V366" s="4">
        <v>0</v>
      </c>
      <c r="W3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66" s="4">
        <v>0</v>
      </c>
      <c r="Y366" s="4">
        <v>0</v>
      </c>
      <c r="Z366" s="4">
        <v>0</v>
      </c>
      <c r="AA366" s="4">
        <v>0</v>
      </c>
      <c r="AB366" s="4">
        <v>0</v>
      </c>
      <c r="AC366" s="4">
        <v>0</v>
      </c>
      <c r="AD366" s="4">
        <v>0</v>
      </c>
      <c r="AE366" s="4">
        <v>0</v>
      </c>
      <c r="AF366" s="1">
        <v>366329</v>
      </c>
      <c r="AG366" s="1">
        <v>5</v>
      </c>
      <c r="AH366"/>
    </row>
    <row r="367" spans="1:34" x14ac:dyDescent="0.25">
      <c r="A367" t="s">
        <v>964</v>
      </c>
      <c r="B367" t="s">
        <v>583</v>
      </c>
      <c r="C367" t="s">
        <v>1129</v>
      </c>
      <c r="D367" t="s">
        <v>1032</v>
      </c>
      <c r="E367" s="4">
        <v>13.260869565217391</v>
      </c>
      <c r="F367" s="4">
        <f>Nurse[[#This Row],[Total Nurse Staff Hours]]/Nurse[[#This Row],[MDS Census]]</f>
        <v>9.2628934426229517</v>
      </c>
      <c r="G367" s="4">
        <f>Nurse[[#This Row],[Total Direct Care Staff Hours]]/Nurse[[#This Row],[MDS Census]]</f>
        <v>7.7537950819672155</v>
      </c>
      <c r="H367" s="4">
        <f>Nurse[[#This Row],[Total RN Hours (w/ Admin, DON)]]/Nurse[[#This Row],[MDS Census]]</f>
        <v>5.9839180327868862</v>
      </c>
      <c r="I367" s="4">
        <f>Nurse[[#This Row],[RN Hours (excl. Admin, DON)]]/Nurse[[#This Row],[MDS Census]]</f>
        <v>4.4748196721311491</v>
      </c>
      <c r="J367" s="4">
        <f>SUM(Nurse[[#This Row],[RN Hours (excl. Admin, DON)]],Nurse[[#This Row],[RN Admin Hours]],Nurse[[#This Row],[RN DON Hours]],Nurse[[#This Row],[LPN Hours (excl. Admin)]],Nurse[[#This Row],[LPN Admin Hours]],Nurse[[#This Row],[CNA Hours]],Nurse[[#This Row],[NA TR Hours]],Nurse[[#This Row],[Med Aide/Tech Hours]])</f>
        <v>122.83402173913043</v>
      </c>
      <c r="K367" s="4">
        <f>SUM(Nurse[[#This Row],[RN Hours (excl. Admin, DON)]],Nurse[[#This Row],[LPN Hours (excl. Admin)]],Nurse[[#This Row],[CNA Hours]],Nurse[[#This Row],[NA TR Hours]],Nurse[[#This Row],[Med Aide/Tech Hours]])</f>
        <v>102.82206521739133</v>
      </c>
      <c r="L367" s="4">
        <f>SUM(Nurse[[#This Row],[RN Hours (excl. Admin, DON)]],Nurse[[#This Row],[RN Admin Hours]],Nurse[[#This Row],[RN DON Hours]])</f>
        <v>79.35195652173914</v>
      </c>
      <c r="M367" s="4">
        <v>59.340000000000018</v>
      </c>
      <c r="N367" s="4">
        <v>14.760869565217389</v>
      </c>
      <c r="O367" s="4">
        <v>5.2510869565217391</v>
      </c>
      <c r="P367" s="4">
        <f>SUM(Nurse[[#This Row],[LPN Hours (excl. Admin)]],Nurse[[#This Row],[LPN Admin Hours]])</f>
        <v>3.625</v>
      </c>
      <c r="Q367" s="4">
        <v>3.625</v>
      </c>
      <c r="R367" s="4">
        <v>0</v>
      </c>
      <c r="S367" s="4">
        <f>SUM(Nurse[[#This Row],[CNA Hours]],Nurse[[#This Row],[NA TR Hours]],Nurse[[#This Row],[Med Aide/Tech Hours]])</f>
        <v>39.857065217391302</v>
      </c>
      <c r="T367" s="4">
        <v>39.857065217391302</v>
      </c>
      <c r="U367" s="4">
        <v>0</v>
      </c>
      <c r="V367" s="4">
        <v>0</v>
      </c>
      <c r="W3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67" s="4">
        <v>0</v>
      </c>
      <c r="Y367" s="4">
        <v>0</v>
      </c>
      <c r="Z367" s="4">
        <v>0</v>
      </c>
      <c r="AA367" s="4">
        <v>0</v>
      </c>
      <c r="AB367" s="4">
        <v>0</v>
      </c>
      <c r="AC367" s="4">
        <v>0</v>
      </c>
      <c r="AD367" s="4">
        <v>0</v>
      </c>
      <c r="AE367" s="4">
        <v>0</v>
      </c>
      <c r="AF367" s="1">
        <v>366049</v>
      </c>
      <c r="AG367" s="1">
        <v>5</v>
      </c>
      <c r="AH367"/>
    </row>
    <row r="368" spans="1:34" x14ac:dyDescent="0.25">
      <c r="A368" t="s">
        <v>964</v>
      </c>
      <c r="B368" t="s">
        <v>96</v>
      </c>
      <c r="C368" t="s">
        <v>1238</v>
      </c>
      <c r="D368" t="s">
        <v>1017</v>
      </c>
      <c r="E368" s="4">
        <v>96.347826086956516</v>
      </c>
      <c r="F368" s="4">
        <f>Nurse[[#This Row],[Total Nurse Staff Hours]]/Nurse[[#This Row],[MDS Census]]</f>
        <v>2.9804704422382673</v>
      </c>
      <c r="G368" s="4">
        <f>Nurse[[#This Row],[Total Direct Care Staff Hours]]/Nurse[[#This Row],[MDS Census]]</f>
        <v>2.7590737815884476</v>
      </c>
      <c r="H368" s="4">
        <f>Nurse[[#This Row],[Total RN Hours (w/ Admin, DON)]]/Nurse[[#This Row],[MDS Census]]</f>
        <v>0.36801444043321291</v>
      </c>
      <c r="I368" s="4">
        <f>Nurse[[#This Row],[RN Hours (excl. Admin, DON)]]/Nurse[[#This Row],[MDS Census]]</f>
        <v>0.30957581227436815</v>
      </c>
      <c r="J368" s="4">
        <f>SUM(Nurse[[#This Row],[RN Hours (excl. Admin, DON)]],Nurse[[#This Row],[RN Admin Hours]],Nurse[[#This Row],[RN DON Hours]],Nurse[[#This Row],[LPN Hours (excl. Admin)]],Nurse[[#This Row],[LPN Admin Hours]],Nurse[[#This Row],[CNA Hours]],Nurse[[#This Row],[NA TR Hours]],Nurse[[#This Row],[Med Aide/Tech Hours]])</f>
        <v>287.16184782608696</v>
      </c>
      <c r="K368" s="4">
        <f>SUM(Nurse[[#This Row],[RN Hours (excl. Admin, DON)]],Nurse[[#This Row],[LPN Hours (excl. Admin)]],Nurse[[#This Row],[CNA Hours]],Nurse[[#This Row],[NA TR Hours]],Nurse[[#This Row],[Med Aide/Tech Hours]])</f>
        <v>265.83076086956521</v>
      </c>
      <c r="L368" s="4">
        <f>SUM(Nurse[[#This Row],[RN Hours (excl. Admin, DON)]],Nurse[[#This Row],[RN Admin Hours]],Nurse[[#This Row],[RN DON Hours]])</f>
        <v>35.457391304347816</v>
      </c>
      <c r="M368" s="4">
        <v>29.82695652173912</v>
      </c>
      <c r="N368" s="4">
        <v>0.5</v>
      </c>
      <c r="O368" s="4">
        <v>5.1304347826086953</v>
      </c>
      <c r="P368" s="4">
        <f>SUM(Nurse[[#This Row],[LPN Hours (excl. Admin)]],Nurse[[#This Row],[LPN Admin Hours]])</f>
        <v>89.62</v>
      </c>
      <c r="Q368" s="4">
        <v>73.919347826086963</v>
      </c>
      <c r="R368" s="4">
        <v>15.700652173913042</v>
      </c>
      <c r="S368" s="4">
        <f>SUM(Nurse[[#This Row],[CNA Hours]],Nurse[[#This Row],[NA TR Hours]],Nurse[[#This Row],[Med Aide/Tech Hours]])</f>
        <v>162.08445652173913</v>
      </c>
      <c r="T368" s="4">
        <v>143.24413043478262</v>
      </c>
      <c r="U368" s="4">
        <v>18.840326086956519</v>
      </c>
      <c r="V368" s="4">
        <v>0</v>
      </c>
      <c r="W3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68" s="4">
        <v>0</v>
      </c>
      <c r="Y368" s="4">
        <v>0</v>
      </c>
      <c r="Z368" s="4">
        <v>0</v>
      </c>
      <c r="AA368" s="4">
        <v>0</v>
      </c>
      <c r="AB368" s="4">
        <v>0</v>
      </c>
      <c r="AC368" s="4">
        <v>0</v>
      </c>
      <c r="AD368" s="4">
        <v>0</v>
      </c>
      <c r="AE368" s="4">
        <v>0</v>
      </c>
      <c r="AF368" s="1">
        <v>365292</v>
      </c>
      <c r="AG368" s="1">
        <v>5</v>
      </c>
      <c r="AH368"/>
    </row>
    <row r="369" spans="1:34" x14ac:dyDescent="0.25">
      <c r="A369" t="s">
        <v>964</v>
      </c>
      <c r="B369" t="s">
        <v>263</v>
      </c>
      <c r="C369" t="s">
        <v>1292</v>
      </c>
      <c r="D369" t="s">
        <v>987</v>
      </c>
      <c r="E369" s="4">
        <v>95.478260869565219</v>
      </c>
      <c r="F369" s="4">
        <f>Nurse[[#This Row],[Total Nurse Staff Hours]]/Nurse[[#This Row],[MDS Census]]</f>
        <v>3.0345332422586528</v>
      </c>
      <c r="G369" s="4">
        <f>Nurse[[#This Row],[Total Direct Care Staff Hours]]/Nurse[[#This Row],[MDS Census]]</f>
        <v>2.812037795992715</v>
      </c>
      <c r="H369" s="4">
        <f>Nurse[[#This Row],[Total RN Hours (w/ Admin, DON)]]/Nurse[[#This Row],[MDS Census]]</f>
        <v>0.52540300546448082</v>
      </c>
      <c r="I369" s="4">
        <f>Nurse[[#This Row],[RN Hours (excl. Admin, DON)]]/Nurse[[#This Row],[MDS Census]]</f>
        <v>0.34797814207650263</v>
      </c>
      <c r="J369" s="4">
        <f>SUM(Nurse[[#This Row],[RN Hours (excl. Admin, DON)]],Nurse[[#This Row],[RN Admin Hours]],Nurse[[#This Row],[RN DON Hours]],Nurse[[#This Row],[LPN Hours (excl. Admin)]],Nurse[[#This Row],[LPN Admin Hours]],Nurse[[#This Row],[CNA Hours]],Nurse[[#This Row],[NA TR Hours]],Nurse[[#This Row],[Med Aide/Tech Hours]])</f>
        <v>289.73195652173922</v>
      </c>
      <c r="K369" s="4">
        <f>SUM(Nurse[[#This Row],[RN Hours (excl. Admin, DON)]],Nurse[[#This Row],[LPN Hours (excl. Admin)]],Nurse[[#This Row],[CNA Hours]],Nurse[[#This Row],[NA TR Hours]],Nurse[[#This Row],[Med Aide/Tech Hours]])</f>
        <v>268.48847826086967</v>
      </c>
      <c r="L369" s="4">
        <f>SUM(Nurse[[#This Row],[RN Hours (excl. Admin, DON)]],Nurse[[#This Row],[RN Admin Hours]],Nurse[[#This Row],[RN DON Hours]])</f>
        <v>50.164565217391299</v>
      </c>
      <c r="M369" s="4">
        <v>33.224347826086948</v>
      </c>
      <c r="N369" s="4">
        <v>12.690217391304348</v>
      </c>
      <c r="O369" s="4">
        <v>4.25</v>
      </c>
      <c r="P369" s="4">
        <f>SUM(Nurse[[#This Row],[LPN Hours (excl. Admin)]],Nurse[[#This Row],[LPN Admin Hours]])</f>
        <v>72.217173913043482</v>
      </c>
      <c r="Q369" s="4">
        <v>67.91391304347826</v>
      </c>
      <c r="R369" s="4">
        <v>4.3032608695652161</v>
      </c>
      <c r="S369" s="4">
        <f>SUM(Nurse[[#This Row],[CNA Hours]],Nurse[[#This Row],[NA TR Hours]],Nurse[[#This Row],[Med Aide/Tech Hours]])</f>
        <v>167.35021739130443</v>
      </c>
      <c r="T369" s="4">
        <v>167.35021739130443</v>
      </c>
      <c r="U369" s="4">
        <v>0</v>
      </c>
      <c r="V369" s="4">
        <v>0</v>
      </c>
      <c r="W3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19.703804347826086</v>
      </c>
      <c r="X369" s="4">
        <v>0.34782608695652173</v>
      </c>
      <c r="Y369" s="4">
        <v>2.0652173913043477</v>
      </c>
      <c r="Z369" s="4">
        <v>0</v>
      </c>
      <c r="AA369" s="4">
        <v>0.51358695652173914</v>
      </c>
      <c r="AB369" s="4">
        <v>0</v>
      </c>
      <c r="AC369" s="4">
        <v>16.777173913043477</v>
      </c>
      <c r="AD369" s="4">
        <v>0</v>
      </c>
      <c r="AE369" s="4">
        <v>0</v>
      </c>
      <c r="AF369" s="1">
        <v>365564</v>
      </c>
      <c r="AG369" s="1">
        <v>5</v>
      </c>
      <c r="AH369"/>
    </row>
    <row r="370" spans="1:34" x14ac:dyDescent="0.25">
      <c r="A370" t="s">
        <v>964</v>
      </c>
      <c r="B370" t="s">
        <v>641</v>
      </c>
      <c r="C370" t="s">
        <v>1343</v>
      </c>
      <c r="D370" t="s">
        <v>1018</v>
      </c>
      <c r="E370" s="4">
        <v>54.402173913043477</v>
      </c>
      <c r="F370" s="4">
        <f>Nurse[[#This Row],[Total Nurse Staff Hours]]/Nurse[[#This Row],[MDS Census]]</f>
        <v>3.6552487512487515</v>
      </c>
      <c r="G370" s="4">
        <f>Nurse[[#This Row],[Total Direct Care Staff Hours]]/Nurse[[#This Row],[MDS Census]]</f>
        <v>3.4890149850149852</v>
      </c>
      <c r="H370" s="4">
        <f>Nurse[[#This Row],[Total RN Hours (w/ Admin, DON)]]/Nurse[[#This Row],[MDS Census]]</f>
        <v>0.44321678321678326</v>
      </c>
      <c r="I370" s="4">
        <f>Nurse[[#This Row],[RN Hours (excl. Admin, DON)]]/Nurse[[#This Row],[MDS Census]]</f>
        <v>0.27698301698301703</v>
      </c>
      <c r="J370" s="4">
        <f>SUM(Nurse[[#This Row],[RN Hours (excl. Admin, DON)]],Nurse[[#This Row],[RN Admin Hours]],Nurse[[#This Row],[RN DON Hours]],Nurse[[#This Row],[LPN Hours (excl. Admin)]],Nurse[[#This Row],[LPN Admin Hours]],Nurse[[#This Row],[CNA Hours]],Nurse[[#This Row],[NA TR Hours]],Nurse[[#This Row],[Med Aide/Tech Hours]])</f>
        <v>198.85347826086957</v>
      </c>
      <c r="K370" s="4">
        <f>SUM(Nurse[[#This Row],[RN Hours (excl. Admin, DON)]],Nurse[[#This Row],[LPN Hours (excl. Admin)]],Nurse[[#This Row],[CNA Hours]],Nurse[[#This Row],[NA TR Hours]],Nurse[[#This Row],[Med Aide/Tech Hours]])</f>
        <v>189.81</v>
      </c>
      <c r="L370" s="4">
        <f>SUM(Nurse[[#This Row],[RN Hours (excl. Admin, DON)]],Nurse[[#This Row],[RN Admin Hours]],Nurse[[#This Row],[RN DON Hours]])</f>
        <v>24.111956521739131</v>
      </c>
      <c r="M370" s="4">
        <v>15.068478260869567</v>
      </c>
      <c r="N370" s="4">
        <v>4.6521739130434785</v>
      </c>
      <c r="O370" s="4">
        <v>4.3913043478260869</v>
      </c>
      <c r="P370" s="4">
        <f>SUM(Nurse[[#This Row],[LPN Hours (excl. Admin)]],Nurse[[#This Row],[LPN Admin Hours]])</f>
        <v>50.727173913043465</v>
      </c>
      <c r="Q370" s="4">
        <v>50.727173913043465</v>
      </c>
      <c r="R370" s="4">
        <v>0</v>
      </c>
      <c r="S370" s="4">
        <f>SUM(Nurse[[#This Row],[CNA Hours]],Nurse[[#This Row],[NA TR Hours]],Nurse[[#This Row],[Med Aide/Tech Hours]])</f>
        <v>124.01434782608696</v>
      </c>
      <c r="T370" s="4">
        <v>123.96434782608696</v>
      </c>
      <c r="U370" s="4">
        <v>4.9999999999999996E-2</v>
      </c>
      <c r="V370" s="4">
        <v>0</v>
      </c>
      <c r="W3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70" s="4">
        <v>0</v>
      </c>
      <c r="Y370" s="4">
        <v>0</v>
      </c>
      <c r="Z370" s="4">
        <v>0</v>
      </c>
      <c r="AA370" s="4">
        <v>0</v>
      </c>
      <c r="AB370" s="4">
        <v>0</v>
      </c>
      <c r="AC370" s="4">
        <v>0</v>
      </c>
      <c r="AD370" s="4">
        <v>0</v>
      </c>
      <c r="AE370" s="4">
        <v>0</v>
      </c>
      <c r="AF370" s="1">
        <v>366134</v>
      </c>
      <c r="AG370" s="1">
        <v>5</v>
      </c>
      <c r="AH370"/>
    </row>
    <row r="371" spans="1:34" x14ac:dyDescent="0.25">
      <c r="A371" t="s">
        <v>964</v>
      </c>
      <c r="B371" t="s">
        <v>794</v>
      </c>
      <c r="C371" t="s">
        <v>1069</v>
      </c>
      <c r="D371" t="s">
        <v>989</v>
      </c>
      <c r="E371" s="4">
        <v>44.380434782608695</v>
      </c>
      <c r="F371" s="4">
        <f>Nurse[[#This Row],[Total Nurse Staff Hours]]/Nurse[[#This Row],[MDS Census]]</f>
        <v>2.9270144501591964</v>
      </c>
      <c r="G371" s="4">
        <f>Nurse[[#This Row],[Total Direct Care Staff Hours]]/Nurse[[#This Row],[MDS Census]]</f>
        <v>2.7090987019348516</v>
      </c>
      <c r="H371" s="4">
        <f>Nurse[[#This Row],[Total RN Hours (w/ Admin, DON)]]/Nurse[[#This Row],[MDS Census]]</f>
        <v>0.32592456527063435</v>
      </c>
      <c r="I371" s="4">
        <f>Nurse[[#This Row],[RN Hours (excl. Admin, DON)]]/Nurse[[#This Row],[MDS Census]]</f>
        <v>0.22109968160666177</v>
      </c>
      <c r="J371" s="4">
        <f>SUM(Nurse[[#This Row],[RN Hours (excl. Admin, DON)]],Nurse[[#This Row],[RN Admin Hours]],Nurse[[#This Row],[RN DON Hours]],Nurse[[#This Row],[LPN Hours (excl. Admin)]],Nurse[[#This Row],[LPN Admin Hours]],Nurse[[#This Row],[CNA Hours]],Nurse[[#This Row],[NA TR Hours]],Nurse[[#This Row],[Med Aide/Tech Hours]])</f>
        <v>129.90217391304347</v>
      </c>
      <c r="K371" s="4">
        <f>SUM(Nurse[[#This Row],[RN Hours (excl. Admin, DON)]],Nurse[[#This Row],[LPN Hours (excl. Admin)]],Nurse[[#This Row],[CNA Hours]],Nurse[[#This Row],[NA TR Hours]],Nurse[[#This Row],[Med Aide/Tech Hours]])</f>
        <v>120.23097826086956</v>
      </c>
      <c r="L371" s="4">
        <f>SUM(Nurse[[#This Row],[RN Hours (excl. Admin, DON)]],Nurse[[#This Row],[RN Admin Hours]],Nurse[[#This Row],[RN DON Hours]])</f>
        <v>14.464673913043478</v>
      </c>
      <c r="M371" s="4">
        <v>9.8125</v>
      </c>
      <c r="N371" s="4">
        <v>0</v>
      </c>
      <c r="O371" s="4">
        <v>4.6521739130434785</v>
      </c>
      <c r="P371" s="4">
        <f>SUM(Nurse[[#This Row],[LPN Hours (excl. Admin)]],Nurse[[#This Row],[LPN Admin Hours]])</f>
        <v>38.785326086956523</v>
      </c>
      <c r="Q371" s="4">
        <v>33.766304347826086</v>
      </c>
      <c r="R371" s="4">
        <v>5.0190217391304346</v>
      </c>
      <c r="S371" s="4">
        <f>SUM(Nurse[[#This Row],[CNA Hours]],Nurse[[#This Row],[NA TR Hours]],Nurse[[#This Row],[Med Aide/Tech Hours]])</f>
        <v>76.652173913043484</v>
      </c>
      <c r="T371" s="4">
        <v>67.967391304347828</v>
      </c>
      <c r="U371" s="4">
        <v>8.6847826086956523</v>
      </c>
      <c r="V371" s="4">
        <v>0</v>
      </c>
      <c r="W3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71" s="4">
        <v>0</v>
      </c>
      <c r="Y371" s="4">
        <v>0</v>
      </c>
      <c r="Z371" s="4">
        <v>0</v>
      </c>
      <c r="AA371" s="4">
        <v>0</v>
      </c>
      <c r="AB371" s="4">
        <v>0</v>
      </c>
      <c r="AC371" s="4">
        <v>0</v>
      </c>
      <c r="AD371" s="4">
        <v>0</v>
      </c>
      <c r="AE371" s="4">
        <v>0</v>
      </c>
      <c r="AF371" s="1">
        <v>366340</v>
      </c>
      <c r="AG371" s="1">
        <v>5</v>
      </c>
      <c r="AH371"/>
    </row>
    <row r="372" spans="1:34" x14ac:dyDescent="0.25">
      <c r="A372" t="s">
        <v>964</v>
      </c>
      <c r="B372" t="s">
        <v>550</v>
      </c>
      <c r="C372" t="s">
        <v>1117</v>
      </c>
      <c r="D372" t="s">
        <v>986</v>
      </c>
      <c r="E372" s="4">
        <v>66.608695652173907</v>
      </c>
      <c r="F372" s="4">
        <f>Nurse[[#This Row],[Total Nurse Staff Hours]]/Nurse[[#This Row],[MDS Census]]</f>
        <v>4.1613397519582236</v>
      </c>
      <c r="G372" s="4">
        <f>Nurse[[#This Row],[Total Direct Care Staff Hours]]/Nurse[[#This Row],[MDS Census]]</f>
        <v>3.849787859007832</v>
      </c>
      <c r="H372" s="4">
        <f>Nurse[[#This Row],[Total RN Hours (w/ Admin, DON)]]/Nurse[[#This Row],[MDS Census]]</f>
        <v>0.78169712793733681</v>
      </c>
      <c r="I372" s="4">
        <f>Nurse[[#This Row],[RN Hours (excl. Admin, DON)]]/Nurse[[#This Row],[MDS Census]]</f>
        <v>0.4701452349869451</v>
      </c>
      <c r="J372" s="4">
        <f>SUM(Nurse[[#This Row],[RN Hours (excl. Admin, DON)]],Nurse[[#This Row],[RN Admin Hours]],Nurse[[#This Row],[RN DON Hours]],Nurse[[#This Row],[LPN Hours (excl. Admin)]],Nurse[[#This Row],[LPN Admin Hours]],Nurse[[#This Row],[CNA Hours]],Nurse[[#This Row],[NA TR Hours]],Nurse[[#This Row],[Med Aide/Tech Hours]])</f>
        <v>277.18141304347819</v>
      </c>
      <c r="K372" s="4">
        <f>SUM(Nurse[[#This Row],[RN Hours (excl. Admin, DON)]],Nurse[[#This Row],[LPN Hours (excl. Admin)]],Nurse[[#This Row],[CNA Hours]],Nurse[[#This Row],[NA TR Hours]],Nurse[[#This Row],[Med Aide/Tech Hours]])</f>
        <v>256.42934782608688</v>
      </c>
      <c r="L372" s="4">
        <f>SUM(Nurse[[#This Row],[RN Hours (excl. Admin, DON)]],Nurse[[#This Row],[RN Admin Hours]],Nurse[[#This Row],[RN DON Hours]])</f>
        <v>52.067826086956515</v>
      </c>
      <c r="M372" s="4">
        <v>31.31576086956521</v>
      </c>
      <c r="N372" s="4">
        <v>15.273804347826088</v>
      </c>
      <c r="O372" s="4">
        <v>5.4782608695652177</v>
      </c>
      <c r="P372" s="4">
        <f>SUM(Nurse[[#This Row],[LPN Hours (excl. Admin)]],Nurse[[#This Row],[LPN Admin Hours]])</f>
        <v>69.483586956521719</v>
      </c>
      <c r="Q372" s="4">
        <v>69.483586956521719</v>
      </c>
      <c r="R372" s="4">
        <v>0</v>
      </c>
      <c r="S372" s="4">
        <f>SUM(Nurse[[#This Row],[CNA Hours]],Nurse[[#This Row],[NA TR Hours]],Nurse[[#This Row],[Med Aide/Tech Hours]])</f>
        <v>155.63</v>
      </c>
      <c r="T372" s="4">
        <v>149.70271739130433</v>
      </c>
      <c r="U372" s="4">
        <v>5.9272826086956529</v>
      </c>
      <c r="V372" s="4">
        <v>0</v>
      </c>
      <c r="W3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21.649673913043479</v>
      </c>
      <c r="X372" s="4">
        <v>0</v>
      </c>
      <c r="Y372" s="4">
        <v>0</v>
      </c>
      <c r="Z372" s="4">
        <v>0</v>
      </c>
      <c r="AA372" s="4">
        <v>18.964891304347827</v>
      </c>
      <c r="AB372" s="4">
        <v>0</v>
      </c>
      <c r="AC372" s="4">
        <v>2.6847826086956523</v>
      </c>
      <c r="AD372" s="4">
        <v>0</v>
      </c>
      <c r="AE372" s="4">
        <v>0</v>
      </c>
      <c r="AF372" s="1">
        <v>366001</v>
      </c>
      <c r="AG372" s="1">
        <v>5</v>
      </c>
      <c r="AH372"/>
    </row>
    <row r="373" spans="1:34" x14ac:dyDescent="0.25">
      <c r="A373" t="s">
        <v>964</v>
      </c>
      <c r="B373" t="s">
        <v>290</v>
      </c>
      <c r="C373" t="s">
        <v>1215</v>
      </c>
      <c r="D373" t="s">
        <v>997</v>
      </c>
      <c r="E373" s="4">
        <v>65.010869565217391</v>
      </c>
      <c r="F373" s="4">
        <f>Nurse[[#This Row],[Total Nurse Staff Hours]]/Nurse[[#This Row],[MDS Census]]</f>
        <v>2.730506604246782</v>
      </c>
      <c r="G373" s="4">
        <f>Nurse[[#This Row],[Total Direct Care Staff Hours]]/Nurse[[#This Row],[MDS Census]]</f>
        <v>2.6247550576826622</v>
      </c>
      <c r="H373" s="4">
        <f>Nurse[[#This Row],[Total RN Hours (w/ Admin, DON)]]/Nurse[[#This Row],[MDS Census]]</f>
        <v>0.27225547567296443</v>
      </c>
      <c r="I373" s="4">
        <f>Nurse[[#This Row],[RN Hours (excl. Admin, DON)]]/Nurse[[#This Row],[MDS Census]]</f>
        <v>0.16650392910884471</v>
      </c>
      <c r="J373" s="4">
        <f>SUM(Nurse[[#This Row],[RN Hours (excl. Admin, DON)]],Nurse[[#This Row],[RN Admin Hours]],Nurse[[#This Row],[RN DON Hours]],Nurse[[#This Row],[LPN Hours (excl. Admin)]],Nurse[[#This Row],[LPN Admin Hours]],Nurse[[#This Row],[CNA Hours]],Nurse[[#This Row],[NA TR Hours]],Nurse[[#This Row],[Med Aide/Tech Hours]])</f>
        <v>177.5126086956522</v>
      </c>
      <c r="K373" s="4">
        <f>SUM(Nurse[[#This Row],[RN Hours (excl. Admin, DON)]],Nurse[[#This Row],[LPN Hours (excl. Admin)]],Nurse[[#This Row],[CNA Hours]],Nurse[[#This Row],[NA TR Hours]],Nurse[[#This Row],[Med Aide/Tech Hours]])</f>
        <v>170.6376086956522</v>
      </c>
      <c r="L373" s="4">
        <f>SUM(Nurse[[#This Row],[RN Hours (excl. Admin, DON)]],Nurse[[#This Row],[RN Admin Hours]],Nurse[[#This Row],[RN DON Hours]])</f>
        <v>17.699565217391307</v>
      </c>
      <c r="M373" s="4">
        <v>10.824565217391307</v>
      </c>
      <c r="N373" s="4">
        <v>2.2608695652173911</v>
      </c>
      <c r="O373" s="4">
        <v>4.6141304347826084</v>
      </c>
      <c r="P373" s="4">
        <f>SUM(Nurse[[#This Row],[LPN Hours (excl. Admin)]],Nurse[[#This Row],[LPN Admin Hours]])</f>
        <v>64.319565217391315</v>
      </c>
      <c r="Q373" s="4">
        <v>64.319565217391315</v>
      </c>
      <c r="R373" s="4">
        <v>0</v>
      </c>
      <c r="S373" s="4">
        <f>SUM(Nurse[[#This Row],[CNA Hours]],Nurse[[#This Row],[NA TR Hours]],Nurse[[#This Row],[Med Aide/Tech Hours]])</f>
        <v>95.49347826086958</v>
      </c>
      <c r="T373" s="4">
        <v>95.49347826086958</v>
      </c>
      <c r="U373" s="4">
        <v>0</v>
      </c>
      <c r="V373" s="4">
        <v>0</v>
      </c>
      <c r="W3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83.923913043478251</v>
      </c>
      <c r="X373" s="4">
        <v>7.1175000000000006</v>
      </c>
      <c r="Y373" s="4">
        <v>0</v>
      </c>
      <c r="Z373" s="4">
        <v>0.70108695652173914</v>
      </c>
      <c r="AA373" s="4">
        <v>29.484782608695649</v>
      </c>
      <c r="AB373" s="4">
        <v>0</v>
      </c>
      <c r="AC373" s="4">
        <v>46.620543478260863</v>
      </c>
      <c r="AD373" s="4">
        <v>0</v>
      </c>
      <c r="AE373" s="4">
        <v>0</v>
      </c>
      <c r="AF373" s="1">
        <v>365601</v>
      </c>
      <c r="AG373" s="1">
        <v>5</v>
      </c>
      <c r="AH373"/>
    </row>
    <row r="374" spans="1:34" x14ac:dyDescent="0.25">
      <c r="A374" t="s">
        <v>964</v>
      </c>
      <c r="B374" t="s">
        <v>701</v>
      </c>
      <c r="C374" t="s">
        <v>1213</v>
      </c>
      <c r="D374" t="s">
        <v>1008</v>
      </c>
      <c r="E374" s="4">
        <v>84.282608695652172</v>
      </c>
      <c r="F374" s="4">
        <f>Nurse[[#This Row],[Total Nurse Staff Hours]]/Nurse[[#This Row],[MDS Census]]</f>
        <v>3.8468209956151664</v>
      </c>
      <c r="G374" s="4">
        <f>Nurse[[#This Row],[Total Direct Care Staff Hours]]/Nurse[[#This Row],[MDS Census]]</f>
        <v>3.6985104462213054</v>
      </c>
      <c r="H374" s="4">
        <f>Nurse[[#This Row],[Total RN Hours (w/ Admin, DON)]]/Nurse[[#This Row],[MDS Census]]</f>
        <v>0.2491294815579056</v>
      </c>
      <c r="I374" s="4">
        <f>Nurse[[#This Row],[RN Hours (excl. Admin, DON)]]/Nurse[[#This Row],[MDS Census]]</f>
        <v>0.18309904565385607</v>
      </c>
      <c r="J374" s="4">
        <f>SUM(Nurse[[#This Row],[RN Hours (excl. Admin, DON)]],Nurse[[#This Row],[RN Admin Hours]],Nurse[[#This Row],[RN DON Hours]],Nurse[[#This Row],[LPN Hours (excl. Admin)]],Nurse[[#This Row],[LPN Admin Hours]],Nurse[[#This Row],[CNA Hours]],Nurse[[#This Row],[NA TR Hours]],Nurse[[#This Row],[Med Aide/Tech Hours]])</f>
        <v>324.22010869565219</v>
      </c>
      <c r="K374" s="4">
        <f>SUM(Nurse[[#This Row],[RN Hours (excl. Admin, DON)]],Nurse[[#This Row],[LPN Hours (excl. Admin)]],Nurse[[#This Row],[CNA Hours]],Nurse[[#This Row],[NA TR Hours]],Nurse[[#This Row],[Med Aide/Tech Hours]])</f>
        <v>311.72010869565219</v>
      </c>
      <c r="L374" s="4">
        <f>SUM(Nurse[[#This Row],[RN Hours (excl. Admin, DON)]],Nurse[[#This Row],[RN Admin Hours]],Nurse[[#This Row],[RN DON Hours]])</f>
        <v>20.997282608695652</v>
      </c>
      <c r="M374" s="4">
        <v>15.432065217391305</v>
      </c>
      <c r="N374" s="4">
        <v>0</v>
      </c>
      <c r="O374" s="4">
        <v>5.5652173913043477</v>
      </c>
      <c r="P374" s="4">
        <f>SUM(Nurse[[#This Row],[LPN Hours (excl. Admin)]],Nurse[[#This Row],[LPN Admin Hours]])</f>
        <v>118.23641304347827</v>
      </c>
      <c r="Q374" s="4">
        <v>111.30163043478261</v>
      </c>
      <c r="R374" s="4">
        <v>6.9347826086956523</v>
      </c>
      <c r="S374" s="4">
        <f>SUM(Nurse[[#This Row],[CNA Hours]],Nurse[[#This Row],[NA TR Hours]],Nurse[[#This Row],[Med Aide/Tech Hours]])</f>
        <v>184.98641304347825</v>
      </c>
      <c r="T374" s="4">
        <v>161.44021739130434</v>
      </c>
      <c r="U374" s="4">
        <v>23.546195652173914</v>
      </c>
      <c r="V374" s="4">
        <v>0</v>
      </c>
      <c r="W3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30.067934782608695</v>
      </c>
      <c r="X374" s="4">
        <v>0</v>
      </c>
      <c r="Y374" s="4">
        <v>0</v>
      </c>
      <c r="Z374" s="4">
        <v>0</v>
      </c>
      <c r="AA374" s="4">
        <v>30.067934782608695</v>
      </c>
      <c r="AB374" s="4">
        <v>0</v>
      </c>
      <c r="AC374" s="4">
        <v>0</v>
      </c>
      <c r="AD374" s="4">
        <v>0</v>
      </c>
      <c r="AE374" s="4">
        <v>0</v>
      </c>
      <c r="AF374" s="1">
        <v>366220</v>
      </c>
      <c r="AG374" s="1">
        <v>5</v>
      </c>
      <c r="AH374"/>
    </row>
    <row r="375" spans="1:34" x14ac:dyDescent="0.25">
      <c r="A375" t="s">
        <v>964</v>
      </c>
      <c r="B375" t="s">
        <v>31</v>
      </c>
      <c r="C375" t="s">
        <v>1213</v>
      </c>
      <c r="D375" t="s">
        <v>1008</v>
      </c>
      <c r="E375" s="4">
        <v>76.5</v>
      </c>
      <c r="F375" s="4">
        <f>Nurse[[#This Row],[Total Nurse Staff Hours]]/Nurse[[#This Row],[MDS Census]]</f>
        <v>3.0511238988348963</v>
      </c>
      <c r="G375" s="4">
        <f>Nurse[[#This Row],[Total Direct Care Staff Hours]]/Nurse[[#This Row],[MDS Census]]</f>
        <v>2.6707246376811593</v>
      </c>
      <c r="H375" s="4">
        <f>Nurse[[#This Row],[Total RN Hours (w/ Admin, DON)]]/Nurse[[#This Row],[MDS Census]]</f>
        <v>0.22762148337595911</v>
      </c>
      <c r="I375" s="4">
        <f>Nurse[[#This Row],[RN Hours (excl. Admin, DON)]]/Nurse[[#This Row],[MDS Census]]</f>
        <v>1.4350667803353225E-2</v>
      </c>
      <c r="J375" s="4">
        <f>SUM(Nurse[[#This Row],[RN Hours (excl. Admin, DON)]],Nurse[[#This Row],[RN Admin Hours]],Nurse[[#This Row],[RN DON Hours]],Nurse[[#This Row],[LPN Hours (excl. Admin)]],Nurse[[#This Row],[LPN Admin Hours]],Nurse[[#This Row],[CNA Hours]],Nurse[[#This Row],[NA TR Hours]],Nurse[[#This Row],[Med Aide/Tech Hours]])</f>
        <v>233.41097826086957</v>
      </c>
      <c r="K375" s="4">
        <f>SUM(Nurse[[#This Row],[RN Hours (excl. Admin, DON)]],Nurse[[#This Row],[LPN Hours (excl. Admin)]],Nurse[[#This Row],[CNA Hours]],Nurse[[#This Row],[NA TR Hours]],Nurse[[#This Row],[Med Aide/Tech Hours]])</f>
        <v>204.3104347826087</v>
      </c>
      <c r="L375" s="4">
        <f>SUM(Nurse[[#This Row],[RN Hours (excl. Admin, DON)]],Nurse[[#This Row],[RN Admin Hours]],Nurse[[#This Row],[RN DON Hours]])</f>
        <v>17.413043478260871</v>
      </c>
      <c r="M375" s="4">
        <v>1.0978260869565217</v>
      </c>
      <c r="N375" s="4">
        <v>11.619565217391305</v>
      </c>
      <c r="O375" s="4">
        <v>4.6956521739130439</v>
      </c>
      <c r="P375" s="4">
        <f>SUM(Nurse[[#This Row],[LPN Hours (excl. Admin)]],Nurse[[#This Row],[LPN Admin Hours]])</f>
        <v>87.118804347826085</v>
      </c>
      <c r="Q375" s="4">
        <v>74.333478260869569</v>
      </c>
      <c r="R375" s="4">
        <v>12.785326086956522</v>
      </c>
      <c r="S375" s="4">
        <f>SUM(Nurse[[#This Row],[CNA Hours]],Nurse[[#This Row],[NA TR Hours]],Nurse[[#This Row],[Med Aide/Tech Hours]])</f>
        <v>128.87913043478261</v>
      </c>
      <c r="T375" s="4">
        <v>99.609782608695653</v>
      </c>
      <c r="U375" s="4">
        <v>29.26934782608696</v>
      </c>
      <c r="V375" s="4">
        <v>0</v>
      </c>
      <c r="W3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38.749021739130434</v>
      </c>
      <c r="X375" s="4">
        <v>0</v>
      </c>
      <c r="Y375" s="4">
        <v>0.18478260869565216</v>
      </c>
      <c r="Z375" s="4">
        <v>0</v>
      </c>
      <c r="AA375" s="4">
        <v>19.654130434782608</v>
      </c>
      <c r="AB375" s="4">
        <v>0</v>
      </c>
      <c r="AC375" s="4">
        <v>18.910108695652173</v>
      </c>
      <c r="AD375" s="4">
        <v>0</v>
      </c>
      <c r="AE375" s="4">
        <v>0</v>
      </c>
      <c r="AF375" s="1">
        <v>365065</v>
      </c>
      <c r="AG375" s="1">
        <v>5</v>
      </c>
      <c r="AH375"/>
    </row>
    <row r="376" spans="1:34" x14ac:dyDescent="0.25">
      <c r="A376" t="s">
        <v>964</v>
      </c>
      <c r="B376" t="s">
        <v>923</v>
      </c>
      <c r="C376" t="s">
        <v>1079</v>
      </c>
      <c r="D376" t="s">
        <v>1008</v>
      </c>
      <c r="E376" s="4">
        <v>18.673913043478262</v>
      </c>
      <c r="F376" s="4">
        <f>Nurse[[#This Row],[Total Nurse Staff Hours]]/Nurse[[#This Row],[MDS Census]]</f>
        <v>5.4067112922002334</v>
      </c>
      <c r="G376" s="4">
        <f>Nurse[[#This Row],[Total Direct Care Staff Hours]]/Nurse[[#This Row],[MDS Census]]</f>
        <v>4.291105937136205</v>
      </c>
      <c r="H376" s="4">
        <f>Nurse[[#This Row],[Total RN Hours (w/ Admin, DON)]]/Nurse[[#This Row],[MDS Census]]</f>
        <v>1.2967462165308496</v>
      </c>
      <c r="I376" s="4">
        <f>Nurse[[#This Row],[RN Hours (excl. Admin, DON)]]/Nurse[[#This Row],[MDS Census]]</f>
        <v>0.59213038416763675</v>
      </c>
      <c r="J376" s="4">
        <f>SUM(Nurse[[#This Row],[RN Hours (excl. Admin, DON)]],Nurse[[#This Row],[RN Admin Hours]],Nurse[[#This Row],[RN DON Hours]],Nurse[[#This Row],[LPN Hours (excl. Admin)]],Nurse[[#This Row],[LPN Admin Hours]],Nurse[[#This Row],[CNA Hours]],Nurse[[#This Row],[NA TR Hours]],Nurse[[#This Row],[Med Aide/Tech Hours]])</f>
        <v>100.96445652173914</v>
      </c>
      <c r="K376" s="4">
        <f>SUM(Nurse[[#This Row],[RN Hours (excl. Admin, DON)]],Nurse[[#This Row],[LPN Hours (excl. Admin)]],Nurse[[#This Row],[CNA Hours]],Nurse[[#This Row],[NA TR Hours]],Nurse[[#This Row],[Med Aide/Tech Hours]])</f>
        <v>80.131739130434795</v>
      </c>
      <c r="L376" s="4">
        <f>SUM(Nurse[[#This Row],[RN Hours (excl. Admin, DON)]],Nurse[[#This Row],[RN Admin Hours]],Nurse[[#This Row],[RN DON Hours]])</f>
        <v>24.215326086956519</v>
      </c>
      <c r="M376" s="4">
        <v>11.057391304347826</v>
      </c>
      <c r="N376" s="4">
        <v>7.7666304347826083</v>
      </c>
      <c r="O376" s="4">
        <v>5.3913043478260869</v>
      </c>
      <c r="P376" s="4">
        <f>SUM(Nurse[[#This Row],[LPN Hours (excl. Admin)]],Nurse[[#This Row],[LPN Admin Hours]])</f>
        <v>33.03565217391305</v>
      </c>
      <c r="Q376" s="4">
        <v>25.360869565217396</v>
      </c>
      <c r="R376" s="4">
        <v>7.6747826086956517</v>
      </c>
      <c r="S376" s="4">
        <f>SUM(Nurse[[#This Row],[CNA Hours]],Nurse[[#This Row],[NA TR Hours]],Nurse[[#This Row],[Med Aide/Tech Hours]])</f>
        <v>43.713478260869572</v>
      </c>
      <c r="T376" s="4">
        <v>43.713478260869572</v>
      </c>
      <c r="U376" s="4">
        <v>0</v>
      </c>
      <c r="V376" s="4">
        <v>0</v>
      </c>
      <c r="W3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76" s="4">
        <v>0</v>
      </c>
      <c r="Y376" s="4">
        <v>0</v>
      </c>
      <c r="Z376" s="4">
        <v>0</v>
      </c>
      <c r="AA376" s="4">
        <v>0</v>
      </c>
      <c r="AB376" s="4">
        <v>0</v>
      </c>
      <c r="AC376" s="4">
        <v>0</v>
      </c>
      <c r="AD376" s="4">
        <v>0</v>
      </c>
      <c r="AE376" s="4">
        <v>0</v>
      </c>
      <c r="AF376" s="1">
        <v>366483</v>
      </c>
      <c r="AG376" s="1">
        <v>5</v>
      </c>
      <c r="AH376"/>
    </row>
    <row r="377" spans="1:34" x14ac:dyDescent="0.25">
      <c r="A377" t="s">
        <v>964</v>
      </c>
      <c r="B377" t="s">
        <v>434</v>
      </c>
      <c r="C377" t="s">
        <v>1100</v>
      </c>
      <c r="D377" t="s">
        <v>991</v>
      </c>
      <c r="E377" s="4">
        <v>59.434782608695649</v>
      </c>
      <c r="F377" s="4">
        <f>Nurse[[#This Row],[Total Nurse Staff Hours]]/Nurse[[#This Row],[MDS Census]]</f>
        <v>3.03912216532553</v>
      </c>
      <c r="G377" s="4">
        <f>Nurse[[#This Row],[Total Direct Care Staff Hours]]/Nurse[[#This Row],[MDS Census]]</f>
        <v>3.0237143379663491</v>
      </c>
      <c r="H377" s="4">
        <f>Nurse[[#This Row],[Total RN Hours (w/ Admin, DON)]]/Nurse[[#This Row],[MDS Census]]</f>
        <v>0.16669714703730801</v>
      </c>
      <c r="I377" s="4">
        <f>Nurse[[#This Row],[RN Hours (excl. Admin, DON)]]/Nurse[[#This Row],[MDS Census]]</f>
        <v>0.1517465252377469</v>
      </c>
      <c r="J377" s="4">
        <f>SUM(Nurse[[#This Row],[RN Hours (excl. Admin, DON)]],Nurse[[#This Row],[RN Admin Hours]],Nurse[[#This Row],[RN DON Hours]],Nurse[[#This Row],[LPN Hours (excl. Admin)]],Nurse[[#This Row],[LPN Admin Hours]],Nurse[[#This Row],[CNA Hours]],Nurse[[#This Row],[NA TR Hours]],Nurse[[#This Row],[Med Aide/Tech Hours]])</f>
        <v>180.62956521739127</v>
      </c>
      <c r="K377" s="4">
        <f>SUM(Nurse[[#This Row],[RN Hours (excl. Admin, DON)]],Nurse[[#This Row],[LPN Hours (excl. Admin)]],Nurse[[#This Row],[CNA Hours]],Nurse[[#This Row],[NA TR Hours]],Nurse[[#This Row],[Med Aide/Tech Hours]])</f>
        <v>179.71380434782606</v>
      </c>
      <c r="L377" s="4">
        <f>SUM(Nurse[[#This Row],[RN Hours (excl. Admin, DON)]],Nurse[[#This Row],[RN Admin Hours]],Nurse[[#This Row],[RN DON Hours]])</f>
        <v>9.9076086956521756</v>
      </c>
      <c r="M377" s="4">
        <v>9.0190217391304355</v>
      </c>
      <c r="N377" s="4">
        <v>0.45652173913043476</v>
      </c>
      <c r="O377" s="4">
        <v>0.43206521739130432</v>
      </c>
      <c r="P377" s="4">
        <f>SUM(Nurse[[#This Row],[LPN Hours (excl. Admin)]],Nurse[[#This Row],[LPN Admin Hours]])</f>
        <v>45.477934782608699</v>
      </c>
      <c r="Q377" s="4">
        <v>45.450760869565222</v>
      </c>
      <c r="R377" s="4">
        <v>2.717391304347826E-2</v>
      </c>
      <c r="S377" s="4">
        <f>SUM(Nurse[[#This Row],[CNA Hours]],Nurse[[#This Row],[NA TR Hours]],Nurse[[#This Row],[Med Aide/Tech Hours]])</f>
        <v>125.2440217391304</v>
      </c>
      <c r="T377" s="4">
        <v>125.2440217391304</v>
      </c>
      <c r="U377" s="4">
        <v>0</v>
      </c>
      <c r="V377" s="4">
        <v>0</v>
      </c>
      <c r="W3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0.45652173913043476</v>
      </c>
      <c r="X377" s="4">
        <v>0</v>
      </c>
      <c r="Y377" s="4">
        <v>0.45652173913043476</v>
      </c>
      <c r="Z377" s="4">
        <v>0</v>
      </c>
      <c r="AA377" s="4">
        <v>0</v>
      </c>
      <c r="AB377" s="4">
        <v>0</v>
      </c>
      <c r="AC377" s="4">
        <v>0</v>
      </c>
      <c r="AD377" s="4">
        <v>0</v>
      </c>
      <c r="AE377" s="4">
        <v>0</v>
      </c>
      <c r="AF377" s="1">
        <v>365813</v>
      </c>
      <c r="AG377" s="1">
        <v>5</v>
      </c>
      <c r="AH377"/>
    </row>
    <row r="378" spans="1:34" x14ac:dyDescent="0.25">
      <c r="A378" t="s">
        <v>964</v>
      </c>
      <c r="B378" t="s">
        <v>400</v>
      </c>
      <c r="C378" t="s">
        <v>1335</v>
      </c>
      <c r="D378" t="s">
        <v>1032</v>
      </c>
      <c r="E378" s="4">
        <v>75.978260869565219</v>
      </c>
      <c r="F378" s="4">
        <f>Nurse[[#This Row],[Total Nurse Staff Hours]]/Nurse[[#This Row],[MDS Census]]</f>
        <v>3.4207796852646637</v>
      </c>
      <c r="G378" s="4">
        <f>Nurse[[#This Row],[Total Direct Care Staff Hours]]/Nurse[[#This Row],[MDS Census]]</f>
        <v>3.1080829756795416</v>
      </c>
      <c r="H378" s="4">
        <f>Nurse[[#This Row],[Total RN Hours (w/ Admin, DON)]]/Nurse[[#This Row],[MDS Census]]</f>
        <v>0.62113733905579394</v>
      </c>
      <c r="I378" s="4">
        <f>Nurse[[#This Row],[RN Hours (excl. Admin, DON)]]/Nurse[[#This Row],[MDS Census]]</f>
        <v>0.47235336194563665</v>
      </c>
      <c r="J378" s="4">
        <f>SUM(Nurse[[#This Row],[RN Hours (excl. Admin, DON)]],Nurse[[#This Row],[RN Admin Hours]],Nurse[[#This Row],[RN DON Hours]],Nurse[[#This Row],[LPN Hours (excl. Admin)]],Nurse[[#This Row],[LPN Admin Hours]],Nurse[[#This Row],[CNA Hours]],Nurse[[#This Row],[NA TR Hours]],Nurse[[#This Row],[Med Aide/Tech Hours]])</f>
        <v>259.90489130434781</v>
      </c>
      <c r="K378" s="4">
        <f>SUM(Nurse[[#This Row],[RN Hours (excl. Admin, DON)]],Nurse[[#This Row],[LPN Hours (excl. Admin)]],Nurse[[#This Row],[CNA Hours]],Nurse[[#This Row],[NA TR Hours]],Nurse[[#This Row],[Med Aide/Tech Hours]])</f>
        <v>236.14673913043475</v>
      </c>
      <c r="L378" s="4">
        <f>SUM(Nurse[[#This Row],[RN Hours (excl. Admin, DON)]],Nurse[[#This Row],[RN Admin Hours]],Nurse[[#This Row],[RN DON Hours]])</f>
        <v>47.192934782608695</v>
      </c>
      <c r="M378" s="4">
        <v>35.888586956521742</v>
      </c>
      <c r="N378" s="4">
        <v>5.6521739130434785</v>
      </c>
      <c r="O378" s="4">
        <v>5.6521739130434785</v>
      </c>
      <c r="P378" s="4">
        <f>SUM(Nurse[[#This Row],[LPN Hours (excl. Admin)]],Nurse[[#This Row],[LPN Admin Hours]])</f>
        <v>67.345978260869558</v>
      </c>
      <c r="Q378" s="4">
        <v>54.892173913043464</v>
      </c>
      <c r="R378" s="4">
        <v>12.453804347826088</v>
      </c>
      <c r="S378" s="4">
        <f>SUM(Nurse[[#This Row],[CNA Hours]],Nurse[[#This Row],[NA TR Hours]],Nurse[[#This Row],[Med Aide/Tech Hours]])</f>
        <v>145.36597826086955</v>
      </c>
      <c r="T378" s="4">
        <v>145.36597826086955</v>
      </c>
      <c r="U378" s="4">
        <v>0</v>
      </c>
      <c r="V378" s="4">
        <v>0</v>
      </c>
      <c r="W3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67.059782608695642</v>
      </c>
      <c r="X378" s="4">
        <v>4.3478260869565215</v>
      </c>
      <c r="Y378" s="4">
        <v>0</v>
      </c>
      <c r="Z378" s="4">
        <v>0</v>
      </c>
      <c r="AA378" s="4">
        <v>22.354130434782608</v>
      </c>
      <c r="AB378" s="4">
        <v>0</v>
      </c>
      <c r="AC378" s="4">
        <v>40.357826086956514</v>
      </c>
      <c r="AD378" s="4">
        <v>0</v>
      </c>
      <c r="AE378" s="4">
        <v>0</v>
      </c>
      <c r="AF378" s="1">
        <v>365759</v>
      </c>
      <c r="AG378" s="1">
        <v>5</v>
      </c>
      <c r="AH378"/>
    </row>
    <row r="379" spans="1:34" x14ac:dyDescent="0.25">
      <c r="A379" t="s">
        <v>964</v>
      </c>
      <c r="B379" t="s">
        <v>428</v>
      </c>
      <c r="C379" t="s">
        <v>1324</v>
      </c>
      <c r="D379" t="s">
        <v>1063</v>
      </c>
      <c r="E379" s="4">
        <v>137.56521739130434</v>
      </c>
      <c r="F379" s="4">
        <f>Nurse[[#This Row],[Total Nurse Staff Hours]]/Nurse[[#This Row],[MDS Census]]</f>
        <v>3.6327702275600502</v>
      </c>
      <c r="G379" s="4">
        <f>Nurse[[#This Row],[Total Direct Care Staff Hours]]/Nurse[[#This Row],[MDS Census]]</f>
        <v>3.5145654235145383</v>
      </c>
      <c r="H379" s="4">
        <f>Nurse[[#This Row],[Total RN Hours (w/ Admin, DON)]]/Nurse[[#This Row],[MDS Census]]</f>
        <v>0.54832253476611892</v>
      </c>
      <c r="I379" s="4">
        <f>Nurse[[#This Row],[RN Hours (excl. Admin, DON)]]/Nurse[[#This Row],[MDS Census]]</f>
        <v>0.43011773072060683</v>
      </c>
      <c r="J379" s="4">
        <f>SUM(Nurse[[#This Row],[RN Hours (excl. Admin, DON)]],Nurse[[#This Row],[RN Admin Hours]],Nurse[[#This Row],[RN DON Hours]],Nurse[[#This Row],[LPN Hours (excl. Admin)]],Nurse[[#This Row],[LPN Admin Hours]],Nurse[[#This Row],[CNA Hours]],Nurse[[#This Row],[NA TR Hours]],Nurse[[#This Row],[Med Aide/Tech Hours]])</f>
        <v>499.74282608695648</v>
      </c>
      <c r="K379" s="4">
        <f>SUM(Nurse[[#This Row],[RN Hours (excl. Admin, DON)]],Nurse[[#This Row],[LPN Hours (excl. Admin)]],Nurse[[#This Row],[CNA Hours]],Nurse[[#This Row],[NA TR Hours]],Nurse[[#This Row],[Med Aide/Tech Hours]])</f>
        <v>483.48195652173911</v>
      </c>
      <c r="L379" s="4">
        <f>SUM(Nurse[[#This Row],[RN Hours (excl. Admin, DON)]],Nurse[[#This Row],[RN Admin Hours]],Nurse[[#This Row],[RN DON Hours]])</f>
        <v>75.43010869565218</v>
      </c>
      <c r="M379" s="4">
        <v>59.169239130434782</v>
      </c>
      <c r="N379" s="4">
        <v>10.782608695652174</v>
      </c>
      <c r="O379" s="4">
        <v>5.4782608695652177</v>
      </c>
      <c r="P379" s="4">
        <f>SUM(Nurse[[#This Row],[LPN Hours (excl. Admin)]],Nurse[[#This Row],[LPN Admin Hours]])</f>
        <v>168.12923913043483</v>
      </c>
      <c r="Q379" s="4">
        <v>168.12923913043483</v>
      </c>
      <c r="R379" s="4">
        <v>0</v>
      </c>
      <c r="S379" s="4">
        <f>SUM(Nurse[[#This Row],[CNA Hours]],Nurse[[#This Row],[NA TR Hours]],Nurse[[#This Row],[Med Aide/Tech Hours]])</f>
        <v>256.18347826086949</v>
      </c>
      <c r="T379" s="4">
        <v>256.18347826086949</v>
      </c>
      <c r="U379" s="4">
        <v>0</v>
      </c>
      <c r="V379" s="4">
        <v>0</v>
      </c>
      <c r="W3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82.237391304347824</v>
      </c>
      <c r="X379" s="4">
        <v>3.783369565217392</v>
      </c>
      <c r="Y379" s="4">
        <v>0</v>
      </c>
      <c r="Z379" s="4">
        <v>0</v>
      </c>
      <c r="AA379" s="4">
        <v>28.134673913043468</v>
      </c>
      <c r="AB379" s="4">
        <v>0</v>
      </c>
      <c r="AC379" s="4">
        <v>50.319347826086968</v>
      </c>
      <c r="AD379" s="4">
        <v>0</v>
      </c>
      <c r="AE379" s="4">
        <v>0</v>
      </c>
      <c r="AF379" s="1">
        <v>365800</v>
      </c>
      <c r="AG379" s="1">
        <v>5</v>
      </c>
      <c r="AH379"/>
    </row>
    <row r="380" spans="1:34" x14ac:dyDescent="0.25">
      <c r="A380" t="s">
        <v>964</v>
      </c>
      <c r="B380" t="s">
        <v>384</v>
      </c>
      <c r="C380" t="s">
        <v>1309</v>
      </c>
      <c r="D380" t="s">
        <v>1034</v>
      </c>
      <c r="E380" s="4">
        <v>103.89130434782609</v>
      </c>
      <c r="F380" s="4">
        <f>Nurse[[#This Row],[Total Nurse Staff Hours]]/Nurse[[#This Row],[MDS Census]]</f>
        <v>3.0331858129315763</v>
      </c>
      <c r="G380" s="4">
        <f>Nurse[[#This Row],[Total Direct Care Staff Hours]]/Nurse[[#This Row],[MDS Census]]</f>
        <v>2.9272379158819843</v>
      </c>
      <c r="H380" s="4">
        <f>Nurse[[#This Row],[Total RN Hours (w/ Admin, DON)]]/Nurse[[#This Row],[MDS Census]]</f>
        <v>0.41632768361581923</v>
      </c>
      <c r="I380" s="4">
        <f>Nurse[[#This Row],[RN Hours (excl. Admin, DON)]]/Nurse[[#This Row],[MDS Census]]</f>
        <v>0.36108600125549278</v>
      </c>
      <c r="J380" s="4">
        <f>SUM(Nurse[[#This Row],[RN Hours (excl. Admin, DON)]],Nurse[[#This Row],[RN Admin Hours]],Nurse[[#This Row],[RN DON Hours]],Nurse[[#This Row],[LPN Hours (excl. Admin)]],Nurse[[#This Row],[LPN Admin Hours]],Nurse[[#This Row],[CNA Hours]],Nurse[[#This Row],[NA TR Hours]],Nurse[[#This Row],[Med Aide/Tech Hours]])</f>
        <v>315.12163043478267</v>
      </c>
      <c r="K380" s="4">
        <f>SUM(Nurse[[#This Row],[RN Hours (excl. Admin, DON)]],Nurse[[#This Row],[LPN Hours (excl. Admin)]],Nurse[[#This Row],[CNA Hours]],Nurse[[#This Row],[NA TR Hours]],Nurse[[#This Row],[Med Aide/Tech Hours]])</f>
        <v>304.11456521739137</v>
      </c>
      <c r="L380" s="4">
        <f>SUM(Nurse[[#This Row],[RN Hours (excl. Admin, DON)]],Nurse[[#This Row],[RN Admin Hours]],Nurse[[#This Row],[RN DON Hours]])</f>
        <v>43.252826086956524</v>
      </c>
      <c r="M380" s="4">
        <v>37.513695652173915</v>
      </c>
      <c r="N380" s="4">
        <v>0</v>
      </c>
      <c r="O380" s="4">
        <v>5.7391304347826084</v>
      </c>
      <c r="P380" s="4">
        <f>SUM(Nurse[[#This Row],[LPN Hours (excl. Admin)]],Nurse[[#This Row],[LPN Admin Hours]])</f>
        <v>98.099782608695634</v>
      </c>
      <c r="Q380" s="4">
        <v>92.831847826086943</v>
      </c>
      <c r="R380" s="4">
        <v>5.2679347826086946</v>
      </c>
      <c r="S380" s="4">
        <f>SUM(Nurse[[#This Row],[CNA Hours]],Nurse[[#This Row],[NA TR Hours]],Nurse[[#This Row],[Med Aide/Tech Hours]])</f>
        <v>173.76902173913049</v>
      </c>
      <c r="T380" s="4">
        <v>173.76902173913049</v>
      </c>
      <c r="U380" s="4">
        <v>0</v>
      </c>
      <c r="V380" s="4">
        <v>0</v>
      </c>
      <c r="W3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41.733369565217394</v>
      </c>
      <c r="X380" s="4">
        <v>1.278695652173913</v>
      </c>
      <c r="Y380" s="4">
        <v>0</v>
      </c>
      <c r="Z380" s="4">
        <v>0</v>
      </c>
      <c r="AA380" s="4">
        <v>2.0420652173913045</v>
      </c>
      <c r="AB380" s="4">
        <v>0</v>
      </c>
      <c r="AC380" s="4">
        <v>38.412608695652175</v>
      </c>
      <c r="AD380" s="4">
        <v>0</v>
      </c>
      <c r="AE380" s="4">
        <v>0</v>
      </c>
      <c r="AF380" s="1">
        <v>365739</v>
      </c>
      <c r="AG380" s="1">
        <v>5</v>
      </c>
      <c r="AH380"/>
    </row>
    <row r="381" spans="1:34" x14ac:dyDescent="0.25">
      <c r="A381" t="s">
        <v>964</v>
      </c>
      <c r="B381" t="s">
        <v>382</v>
      </c>
      <c r="C381" t="s">
        <v>1140</v>
      </c>
      <c r="D381" t="s">
        <v>1026</v>
      </c>
      <c r="E381" s="4">
        <v>51.217391304347828</v>
      </c>
      <c r="F381" s="4">
        <f>Nurse[[#This Row],[Total Nurse Staff Hours]]/Nurse[[#This Row],[MDS Census]]</f>
        <v>2.8716129032258064</v>
      </c>
      <c r="G381" s="4">
        <f>Nurse[[#This Row],[Total Direct Care Staff Hours]]/Nurse[[#This Row],[MDS Census]]</f>
        <v>2.6407130730050934</v>
      </c>
      <c r="H381" s="4">
        <f>Nurse[[#This Row],[Total RN Hours (w/ Admin, DON)]]/Nurse[[#This Row],[MDS Census]]</f>
        <v>0.26315789473684209</v>
      </c>
      <c r="I381" s="4">
        <f>Nurse[[#This Row],[RN Hours (excl. Admin, DON)]]/Nurse[[#This Row],[MDS Census]]</f>
        <v>0.13555814940577249</v>
      </c>
      <c r="J381" s="4">
        <f>SUM(Nurse[[#This Row],[RN Hours (excl. Admin, DON)]],Nurse[[#This Row],[RN Admin Hours]],Nurse[[#This Row],[RN DON Hours]],Nurse[[#This Row],[LPN Hours (excl. Admin)]],Nurse[[#This Row],[LPN Admin Hours]],Nurse[[#This Row],[CNA Hours]],Nurse[[#This Row],[NA TR Hours]],Nurse[[#This Row],[Med Aide/Tech Hours]])</f>
        <v>147.07652173913044</v>
      </c>
      <c r="K381" s="4">
        <f>SUM(Nurse[[#This Row],[RN Hours (excl. Admin, DON)]],Nurse[[#This Row],[LPN Hours (excl. Admin)]],Nurse[[#This Row],[CNA Hours]],Nurse[[#This Row],[NA TR Hours]],Nurse[[#This Row],[Med Aide/Tech Hours]])</f>
        <v>135.25043478260869</v>
      </c>
      <c r="L381" s="4">
        <f>SUM(Nurse[[#This Row],[RN Hours (excl. Admin, DON)]],Nurse[[#This Row],[RN Admin Hours]],Nurse[[#This Row],[RN DON Hours]])</f>
        <v>13.478260869565217</v>
      </c>
      <c r="M381" s="4">
        <v>6.9429347826086953</v>
      </c>
      <c r="N381" s="4">
        <v>1.5652173913043479</v>
      </c>
      <c r="O381" s="4">
        <v>4.9701086956521738</v>
      </c>
      <c r="P381" s="4">
        <f>SUM(Nurse[[#This Row],[LPN Hours (excl. Admin)]],Nurse[[#This Row],[LPN Admin Hours]])</f>
        <v>57.077826086956513</v>
      </c>
      <c r="Q381" s="4">
        <v>51.787065217391294</v>
      </c>
      <c r="R381" s="4">
        <v>5.2907608695652177</v>
      </c>
      <c r="S381" s="4">
        <f>SUM(Nurse[[#This Row],[CNA Hours]],Nurse[[#This Row],[NA TR Hours]],Nurse[[#This Row],[Med Aide/Tech Hours]])</f>
        <v>76.520434782608703</v>
      </c>
      <c r="T381" s="4">
        <v>76.520434782608703</v>
      </c>
      <c r="U381" s="4">
        <v>0</v>
      </c>
      <c r="V381" s="4">
        <v>0</v>
      </c>
      <c r="W3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24.611847826086958</v>
      </c>
      <c r="X381" s="4">
        <v>0</v>
      </c>
      <c r="Y381" s="4">
        <v>1.5652173913043479</v>
      </c>
      <c r="Z381" s="4">
        <v>1.9130434782608696</v>
      </c>
      <c r="AA381" s="4">
        <v>13.471847826086957</v>
      </c>
      <c r="AB381" s="4">
        <v>0</v>
      </c>
      <c r="AC381" s="4">
        <v>7.6617391304347828</v>
      </c>
      <c r="AD381" s="4">
        <v>0</v>
      </c>
      <c r="AE381" s="4">
        <v>0</v>
      </c>
      <c r="AF381" s="1">
        <v>365737</v>
      </c>
      <c r="AG381" s="1">
        <v>5</v>
      </c>
      <c r="AH381"/>
    </row>
    <row r="382" spans="1:34" x14ac:dyDescent="0.25">
      <c r="A382" t="s">
        <v>964</v>
      </c>
      <c r="B382" t="s">
        <v>329</v>
      </c>
      <c r="C382" t="s">
        <v>1315</v>
      </c>
      <c r="D382" t="s">
        <v>1032</v>
      </c>
      <c r="E382" s="4">
        <v>125.33695652173913</v>
      </c>
      <c r="F382" s="4">
        <f>Nurse[[#This Row],[Total Nurse Staff Hours]]/Nurse[[#This Row],[MDS Census]]</f>
        <v>2.9622348451998954</v>
      </c>
      <c r="G382" s="4">
        <f>Nurse[[#This Row],[Total Direct Care Staff Hours]]/Nurse[[#This Row],[MDS Census]]</f>
        <v>2.7943569508282016</v>
      </c>
      <c r="H382" s="4">
        <f>Nurse[[#This Row],[Total RN Hours (w/ Admin, DON)]]/Nurse[[#This Row],[MDS Census]]</f>
        <v>0.32804266759170925</v>
      </c>
      <c r="I382" s="4">
        <f>Nurse[[#This Row],[RN Hours (excl. Admin, DON)]]/Nurse[[#This Row],[MDS Census]]</f>
        <v>0.1601647732200156</v>
      </c>
      <c r="J382" s="4">
        <f>SUM(Nurse[[#This Row],[RN Hours (excl. Admin, DON)]],Nurse[[#This Row],[RN Admin Hours]],Nurse[[#This Row],[RN DON Hours]],Nurse[[#This Row],[LPN Hours (excl. Admin)]],Nurse[[#This Row],[LPN Admin Hours]],Nurse[[#This Row],[CNA Hours]],Nurse[[#This Row],[NA TR Hours]],Nurse[[#This Row],[Med Aide/Tech Hours]])</f>
        <v>371.27749999999992</v>
      </c>
      <c r="K382" s="4">
        <f>SUM(Nurse[[#This Row],[RN Hours (excl. Admin, DON)]],Nurse[[#This Row],[LPN Hours (excl. Admin)]],Nurse[[#This Row],[CNA Hours]],Nurse[[#This Row],[NA TR Hours]],Nurse[[#This Row],[Med Aide/Tech Hours]])</f>
        <v>350.23619565217382</v>
      </c>
      <c r="L382" s="4">
        <f>SUM(Nurse[[#This Row],[RN Hours (excl. Admin, DON)]],Nurse[[#This Row],[RN Admin Hours]],Nurse[[#This Row],[RN DON Hours]])</f>
        <v>41.11586956521738</v>
      </c>
      <c r="M382" s="4">
        <v>20.074565217391303</v>
      </c>
      <c r="N382" s="4">
        <v>15.563043478260862</v>
      </c>
      <c r="O382" s="4">
        <v>5.4782608695652177</v>
      </c>
      <c r="P382" s="4">
        <f>SUM(Nurse[[#This Row],[LPN Hours (excl. Admin)]],Nurse[[#This Row],[LPN Admin Hours]])</f>
        <v>98.048478260869558</v>
      </c>
      <c r="Q382" s="4">
        <v>98.048478260869558</v>
      </c>
      <c r="R382" s="4">
        <v>0</v>
      </c>
      <c r="S382" s="4">
        <f>SUM(Nurse[[#This Row],[CNA Hours]],Nurse[[#This Row],[NA TR Hours]],Nurse[[#This Row],[Med Aide/Tech Hours]])</f>
        <v>232.11315217391297</v>
      </c>
      <c r="T382" s="4">
        <v>232.11315217391297</v>
      </c>
      <c r="U382" s="4">
        <v>0</v>
      </c>
      <c r="V382" s="4">
        <v>0</v>
      </c>
      <c r="W3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72.365434782608688</v>
      </c>
      <c r="X382" s="4">
        <v>0.44521739130434784</v>
      </c>
      <c r="Y382" s="4">
        <v>0</v>
      </c>
      <c r="Z382" s="4">
        <v>0</v>
      </c>
      <c r="AA382" s="4">
        <v>43.709021739130428</v>
      </c>
      <c r="AB382" s="4">
        <v>0</v>
      </c>
      <c r="AC382" s="4">
        <v>28.21119565217391</v>
      </c>
      <c r="AD382" s="4">
        <v>0</v>
      </c>
      <c r="AE382" s="4">
        <v>0</v>
      </c>
      <c r="AF382" s="1">
        <v>365661</v>
      </c>
      <c r="AG382" s="1">
        <v>5</v>
      </c>
      <c r="AH382"/>
    </row>
    <row r="383" spans="1:34" x14ac:dyDescent="0.25">
      <c r="A383" t="s">
        <v>964</v>
      </c>
      <c r="B383" t="s">
        <v>690</v>
      </c>
      <c r="C383" t="s">
        <v>1198</v>
      </c>
      <c r="D383" t="s">
        <v>1040</v>
      </c>
      <c r="E383" s="4">
        <v>86.25</v>
      </c>
      <c r="F383" s="4">
        <f>Nurse[[#This Row],[Total Nurse Staff Hours]]/Nurse[[#This Row],[MDS Census]]</f>
        <v>4.4850976685570254</v>
      </c>
      <c r="G383" s="4">
        <f>Nurse[[#This Row],[Total Direct Care Staff Hours]]/Nurse[[#This Row],[MDS Census]]</f>
        <v>4.2366565847511026</v>
      </c>
      <c r="H383" s="4">
        <f>Nurse[[#This Row],[Total RN Hours (w/ Admin, DON)]]/Nurse[[#This Row],[MDS Census]]</f>
        <v>1.1849892879647135</v>
      </c>
      <c r="I383" s="4">
        <f>Nurse[[#This Row],[RN Hours (excl. Admin, DON)]]/Nurse[[#This Row],[MDS Census]]</f>
        <v>0.97906112161310677</v>
      </c>
      <c r="J383" s="4">
        <f>SUM(Nurse[[#This Row],[RN Hours (excl. Admin, DON)]],Nurse[[#This Row],[RN Admin Hours]],Nurse[[#This Row],[RN DON Hours]],Nurse[[#This Row],[LPN Hours (excl. Admin)]],Nurse[[#This Row],[LPN Admin Hours]],Nurse[[#This Row],[CNA Hours]],Nurse[[#This Row],[NA TR Hours]],Nurse[[#This Row],[Med Aide/Tech Hours]])</f>
        <v>386.83967391304344</v>
      </c>
      <c r="K383" s="4">
        <f>SUM(Nurse[[#This Row],[RN Hours (excl. Admin, DON)]],Nurse[[#This Row],[LPN Hours (excl. Admin)]],Nurse[[#This Row],[CNA Hours]],Nurse[[#This Row],[NA TR Hours]],Nurse[[#This Row],[Med Aide/Tech Hours]])</f>
        <v>365.41163043478258</v>
      </c>
      <c r="L383" s="4">
        <f>SUM(Nurse[[#This Row],[RN Hours (excl. Admin, DON)]],Nurse[[#This Row],[RN Admin Hours]],Nurse[[#This Row],[RN DON Hours]])</f>
        <v>102.20532608695655</v>
      </c>
      <c r="M383" s="4">
        <v>84.444021739130463</v>
      </c>
      <c r="N383" s="4">
        <v>12.552934782608695</v>
      </c>
      <c r="O383" s="4">
        <v>5.2083695652173914</v>
      </c>
      <c r="P383" s="4">
        <f>SUM(Nurse[[#This Row],[LPN Hours (excl. Admin)]],Nurse[[#This Row],[LPN Admin Hours]])</f>
        <v>57.502282608695651</v>
      </c>
      <c r="Q383" s="4">
        <v>53.835543478260867</v>
      </c>
      <c r="R383" s="4">
        <v>3.6667391304347823</v>
      </c>
      <c r="S383" s="4">
        <f>SUM(Nurse[[#This Row],[CNA Hours]],Nurse[[#This Row],[NA TR Hours]],Nurse[[#This Row],[Med Aide/Tech Hours]])</f>
        <v>227.13206521739119</v>
      </c>
      <c r="T383" s="4">
        <v>206.12391304347815</v>
      </c>
      <c r="U383" s="4">
        <v>21.008152173913043</v>
      </c>
      <c r="V383" s="4">
        <v>0</v>
      </c>
      <c r="W3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83" s="4">
        <v>0</v>
      </c>
      <c r="Y383" s="4">
        <v>0</v>
      </c>
      <c r="Z383" s="4">
        <v>0</v>
      </c>
      <c r="AA383" s="4">
        <v>0</v>
      </c>
      <c r="AB383" s="4">
        <v>0</v>
      </c>
      <c r="AC383" s="4">
        <v>0</v>
      </c>
      <c r="AD383" s="4">
        <v>0</v>
      </c>
      <c r="AE383" s="4">
        <v>0</v>
      </c>
      <c r="AF383" s="1">
        <v>366200</v>
      </c>
      <c r="AG383" s="1">
        <v>5</v>
      </c>
      <c r="AH383"/>
    </row>
    <row r="384" spans="1:34" x14ac:dyDescent="0.25">
      <c r="A384" t="s">
        <v>964</v>
      </c>
      <c r="B384" t="s">
        <v>453</v>
      </c>
      <c r="C384" t="s">
        <v>1108</v>
      </c>
      <c r="D384" t="s">
        <v>1040</v>
      </c>
      <c r="E384" s="4">
        <v>74.163043478260875</v>
      </c>
      <c r="F384" s="4">
        <f>Nurse[[#This Row],[Total Nurse Staff Hours]]/Nurse[[#This Row],[MDS Census]]</f>
        <v>4.3659416678880252</v>
      </c>
      <c r="G384" s="4">
        <f>Nurse[[#This Row],[Total Direct Care Staff Hours]]/Nurse[[#This Row],[MDS Census]]</f>
        <v>3.9493228784991934</v>
      </c>
      <c r="H384" s="4">
        <f>Nurse[[#This Row],[Total RN Hours (w/ Admin, DON)]]/Nurse[[#This Row],[MDS Census]]</f>
        <v>1.2212252674776491</v>
      </c>
      <c r="I384" s="4">
        <f>Nurse[[#This Row],[RN Hours (excl. Admin, DON)]]/Nurse[[#This Row],[MDS Census]]</f>
        <v>0.92933460354682706</v>
      </c>
      <c r="J384" s="4">
        <f>SUM(Nurse[[#This Row],[RN Hours (excl. Admin, DON)]],Nurse[[#This Row],[RN Admin Hours]],Nurse[[#This Row],[RN DON Hours]],Nurse[[#This Row],[LPN Hours (excl. Admin)]],Nurse[[#This Row],[LPN Admin Hours]],Nurse[[#This Row],[CNA Hours]],Nurse[[#This Row],[NA TR Hours]],Nurse[[#This Row],[Med Aide/Tech Hours]])</f>
        <v>323.79152173913042</v>
      </c>
      <c r="K384" s="4">
        <f>SUM(Nurse[[#This Row],[RN Hours (excl. Admin, DON)]],Nurse[[#This Row],[LPN Hours (excl. Admin)]],Nurse[[#This Row],[CNA Hours]],Nurse[[#This Row],[NA TR Hours]],Nurse[[#This Row],[Med Aide/Tech Hours]])</f>
        <v>292.89380434782606</v>
      </c>
      <c r="L384" s="4">
        <f>SUM(Nurse[[#This Row],[RN Hours (excl. Admin, DON)]],Nurse[[#This Row],[RN Admin Hours]],Nurse[[#This Row],[RN DON Hours]])</f>
        <v>90.569782608695661</v>
      </c>
      <c r="M384" s="4">
        <v>68.922282608695667</v>
      </c>
      <c r="N384" s="4">
        <v>14.685543478260872</v>
      </c>
      <c r="O384" s="4">
        <v>6.9619565217391308</v>
      </c>
      <c r="P384" s="4">
        <f>SUM(Nurse[[#This Row],[LPN Hours (excl. Admin)]],Nurse[[#This Row],[LPN Admin Hours]])</f>
        <v>50.224456521739128</v>
      </c>
      <c r="Q384" s="4">
        <v>40.974239130434782</v>
      </c>
      <c r="R384" s="4">
        <v>9.2502173913043482</v>
      </c>
      <c r="S384" s="4">
        <f>SUM(Nurse[[#This Row],[CNA Hours]],Nurse[[#This Row],[NA TR Hours]],Nurse[[#This Row],[Med Aide/Tech Hours]])</f>
        <v>182.99728260869563</v>
      </c>
      <c r="T384" s="4">
        <v>158.15380434782605</v>
      </c>
      <c r="U384" s="4">
        <v>24.843478260869563</v>
      </c>
      <c r="V384" s="4">
        <v>0</v>
      </c>
      <c r="W3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84" s="4">
        <v>0</v>
      </c>
      <c r="Y384" s="4">
        <v>0</v>
      </c>
      <c r="Z384" s="4">
        <v>0</v>
      </c>
      <c r="AA384" s="4">
        <v>0</v>
      </c>
      <c r="AB384" s="4">
        <v>0</v>
      </c>
      <c r="AC384" s="4">
        <v>0</v>
      </c>
      <c r="AD384" s="4">
        <v>0</v>
      </c>
      <c r="AE384" s="4">
        <v>0</v>
      </c>
      <c r="AF384" s="1">
        <v>365838</v>
      </c>
      <c r="AG384" s="1">
        <v>5</v>
      </c>
      <c r="AH384"/>
    </row>
    <row r="385" spans="1:34" x14ac:dyDescent="0.25">
      <c r="A385" t="s">
        <v>964</v>
      </c>
      <c r="B385" t="s">
        <v>264</v>
      </c>
      <c r="C385" t="s">
        <v>1293</v>
      </c>
      <c r="D385" t="s">
        <v>1043</v>
      </c>
      <c r="E385" s="4">
        <v>41.021739130434781</v>
      </c>
      <c r="F385" s="4">
        <f>Nurse[[#This Row],[Total Nurse Staff Hours]]/Nurse[[#This Row],[MDS Census]]</f>
        <v>3.5730445151033394</v>
      </c>
      <c r="G385" s="4">
        <f>Nurse[[#This Row],[Total Direct Care Staff Hours]]/Nurse[[#This Row],[MDS Census]]</f>
        <v>3.2810757816640175</v>
      </c>
      <c r="H385" s="4">
        <f>Nurse[[#This Row],[Total RN Hours (w/ Admin, DON)]]/Nurse[[#This Row],[MDS Census]]</f>
        <v>0.30163222045574989</v>
      </c>
      <c r="I385" s="4">
        <f>Nurse[[#This Row],[RN Hours (excl. Admin, DON)]]/Nurse[[#This Row],[MDS Census]]</f>
        <v>9.6634870164281923E-3</v>
      </c>
      <c r="J385" s="4">
        <f>SUM(Nurse[[#This Row],[RN Hours (excl. Admin, DON)]],Nurse[[#This Row],[RN Admin Hours]],Nurse[[#This Row],[RN DON Hours]],Nurse[[#This Row],[LPN Hours (excl. Admin)]],Nurse[[#This Row],[LPN Admin Hours]],Nurse[[#This Row],[CNA Hours]],Nurse[[#This Row],[NA TR Hours]],Nurse[[#This Row],[Med Aide/Tech Hours]])</f>
        <v>146.57250000000002</v>
      </c>
      <c r="K385" s="4">
        <f>SUM(Nurse[[#This Row],[RN Hours (excl. Admin, DON)]],Nurse[[#This Row],[LPN Hours (excl. Admin)]],Nurse[[#This Row],[CNA Hours]],Nurse[[#This Row],[NA TR Hours]],Nurse[[#This Row],[Med Aide/Tech Hours]])</f>
        <v>134.59543478260872</v>
      </c>
      <c r="L385" s="4">
        <f>SUM(Nurse[[#This Row],[RN Hours (excl. Admin, DON)]],Nurse[[#This Row],[RN Admin Hours]],Nurse[[#This Row],[RN DON Hours]])</f>
        <v>12.373478260869565</v>
      </c>
      <c r="M385" s="4">
        <v>0.39641304347826084</v>
      </c>
      <c r="N385" s="4">
        <v>3.7477173913043487</v>
      </c>
      <c r="O385" s="4">
        <v>8.2293478260869559</v>
      </c>
      <c r="P385" s="4">
        <f>SUM(Nurse[[#This Row],[LPN Hours (excl. Admin)]],Nurse[[#This Row],[LPN Admin Hours]])</f>
        <v>42.591304347826103</v>
      </c>
      <c r="Q385" s="4">
        <v>42.591304347826103</v>
      </c>
      <c r="R385" s="4">
        <v>0</v>
      </c>
      <c r="S385" s="4">
        <f>SUM(Nurse[[#This Row],[CNA Hours]],Nurse[[#This Row],[NA TR Hours]],Nurse[[#This Row],[Med Aide/Tech Hours]])</f>
        <v>91.607717391304348</v>
      </c>
      <c r="T385" s="4">
        <v>91.607717391304348</v>
      </c>
      <c r="U385" s="4">
        <v>0</v>
      </c>
      <c r="V385" s="4">
        <v>0</v>
      </c>
      <c r="W3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85" s="4">
        <v>0</v>
      </c>
      <c r="Y385" s="4">
        <v>0</v>
      </c>
      <c r="Z385" s="4">
        <v>0</v>
      </c>
      <c r="AA385" s="4">
        <v>0</v>
      </c>
      <c r="AB385" s="4">
        <v>0</v>
      </c>
      <c r="AC385" s="4">
        <v>0</v>
      </c>
      <c r="AD385" s="4">
        <v>0</v>
      </c>
      <c r="AE385" s="4">
        <v>0</v>
      </c>
      <c r="AF385" s="1">
        <v>365566</v>
      </c>
      <c r="AG385" s="1">
        <v>5</v>
      </c>
      <c r="AH385"/>
    </row>
    <row r="386" spans="1:34" x14ac:dyDescent="0.25">
      <c r="A386" t="s">
        <v>964</v>
      </c>
      <c r="B386" t="s">
        <v>0</v>
      </c>
      <c r="C386" t="s">
        <v>499</v>
      </c>
      <c r="D386" t="s">
        <v>1032</v>
      </c>
      <c r="E386" s="4">
        <v>49.684782608695649</v>
      </c>
      <c r="F386" s="4">
        <f>Nurse[[#This Row],[Total Nurse Staff Hours]]/Nurse[[#This Row],[MDS Census]]</f>
        <v>1.6330671625464888</v>
      </c>
      <c r="G386" s="4">
        <f>Nurse[[#This Row],[Total Direct Care Staff Hours]]/Nurse[[#This Row],[MDS Census]]</f>
        <v>1.4824436665937433</v>
      </c>
      <c r="H386" s="4">
        <f>Nurse[[#This Row],[Total RN Hours (w/ Admin, DON)]]/Nurse[[#This Row],[MDS Census]]</f>
        <v>0.19486983154670753</v>
      </c>
      <c r="I386" s="4">
        <f>Nurse[[#This Row],[RN Hours (excl. Admin, DON)]]/Nurse[[#This Row],[MDS Census]]</f>
        <v>9.1610150951651717E-2</v>
      </c>
      <c r="J386" s="4">
        <f>SUM(Nurse[[#This Row],[RN Hours (excl. Admin, DON)]],Nurse[[#This Row],[RN Admin Hours]],Nurse[[#This Row],[RN DON Hours]],Nurse[[#This Row],[LPN Hours (excl. Admin)]],Nurse[[#This Row],[LPN Admin Hours]],Nurse[[#This Row],[CNA Hours]],Nurse[[#This Row],[NA TR Hours]],Nurse[[#This Row],[Med Aide/Tech Hours]])</f>
        <v>81.138586956521735</v>
      </c>
      <c r="K386" s="4">
        <f>SUM(Nurse[[#This Row],[RN Hours (excl. Admin, DON)]],Nurse[[#This Row],[LPN Hours (excl. Admin)]],Nurse[[#This Row],[CNA Hours]],Nurse[[#This Row],[NA TR Hours]],Nurse[[#This Row],[Med Aide/Tech Hours]])</f>
        <v>73.654891304347828</v>
      </c>
      <c r="L386" s="4">
        <f>SUM(Nurse[[#This Row],[RN Hours (excl. Admin, DON)]],Nurse[[#This Row],[RN Admin Hours]],Nurse[[#This Row],[RN DON Hours]])</f>
        <v>9.6820652173913047</v>
      </c>
      <c r="M386" s="4">
        <v>4.5516304347826084</v>
      </c>
      <c r="N386" s="4">
        <v>0</v>
      </c>
      <c r="O386" s="4">
        <v>5.1304347826086953</v>
      </c>
      <c r="P386" s="4">
        <f>SUM(Nurse[[#This Row],[LPN Hours (excl. Admin)]],Nurse[[#This Row],[LPN Admin Hours]])</f>
        <v>23.184782608695652</v>
      </c>
      <c r="Q386" s="4">
        <v>20.831521739130434</v>
      </c>
      <c r="R386" s="4">
        <v>2.3532608695652173</v>
      </c>
      <c r="S386" s="4">
        <f>SUM(Nurse[[#This Row],[CNA Hours]],Nurse[[#This Row],[NA TR Hours]],Nurse[[#This Row],[Med Aide/Tech Hours]])</f>
        <v>48.271739130434781</v>
      </c>
      <c r="T386" s="4">
        <v>48.271739130434781</v>
      </c>
      <c r="U386" s="4">
        <v>0</v>
      </c>
      <c r="V386" s="4">
        <v>0</v>
      </c>
      <c r="W3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86" s="4">
        <v>0</v>
      </c>
      <c r="Y386" s="4">
        <v>0</v>
      </c>
      <c r="Z386" s="4">
        <v>0</v>
      </c>
      <c r="AA386" s="4">
        <v>0</v>
      </c>
      <c r="AB386" s="4">
        <v>0</v>
      </c>
      <c r="AC386" s="4">
        <v>0</v>
      </c>
      <c r="AD386" s="4">
        <v>0</v>
      </c>
      <c r="AE386" s="4">
        <v>0</v>
      </c>
      <c r="AF386" s="1">
        <v>365401</v>
      </c>
      <c r="AG386" s="1">
        <v>5</v>
      </c>
      <c r="AH386"/>
    </row>
    <row r="387" spans="1:34" x14ac:dyDescent="0.25">
      <c r="A387" t="s">
        <v>964</v>
      </c>
      <c r="B387" t="s">
        <v>43</v>
      </c>
      <c r="C387" t="s">
        <v>1222</v>
      </c>
      <c r="D387" t="s">
        <v>1039</v>
      </c>
      <c r="E387" s="4">
        <v>52.902173913043477</v>
      </c>
      <c r="F387" s="4">
        <f>Nurse[[#This Row],[Total Nurse Staff Hours]]/Nurse[[#This Row],[MDS Census]]</f>
        <v>4.3695459215122252</v>
      </c>
      <c r="G387" s="4">
        <f>Nurse[[#This Row],[Total Direct Care Staff Hours]]/Nurse[[#This Row],[MDS Census]]</f>
        <v>4.0424450380110954</v>
      </c>
      <c r="H387" s="4">
        <f>Nurse[[#This Row],[Total RN Hours (w/ Admin, DON)]]/Nurse[[#This Row],[MDS Census]]</f>
        <v>1.0315903020341073</v>
      </c>
      <c r="I387" s="4">
        <f>Nurse[[#This Row],[RN Hours (excl. Admin, DON)]]/Nurse[[#This Row],[MDS Census]]</f>
        <v>0.80475652352578597</v>
      </c>
      <c r="J387" s="4">
        <f>SUM(Nurse[[#This Row],[RN Hours (excl. Admin, DON)]],Nurse[[#This Row],[RN Admin Hours]],Nurse[[#This Row],[RN DON Hours]],Nurse[[#This Row],[LPN Hours (excl. Admin)]],Nurse[[#This Row],[LPN Admin Hours]],Nurse[[#This Row],[CNA Hours]],Nurse[[#This Row],[NA TR Hours]],Nurse[[#This Row],[Med Aide/Tech Hours]])</f>
        <v>231.15847826086957</v>
      </c>
      <c r="K387" s="4">
        <f>SUM(Nurse[[#This Row],[RN Hours (excl. Admin, DON)]],Nurse[[#This Row],[LPN Hours (excl. Admin)]],Nurse[[#This Row],[CNA Hours]],Nurse[[#This Row],[NA TR Hours]],Nurse[[#This Row],[Med Aide/Tech Hours]])</f>
        <v>213.85413043478263</v>
      </c>
      <c r="L387" s="4">
        <f>SUM(Nurse[[#This Row],[RN Hours (excl. Admin, DON)]],Nurse[[#This Row],[RN Admin Hours]],Nurse[[#This Row],[RN DON Hours]])</f>
        <v>54.573369565217391</v>
      </c>
      <c r="M387" s="4">
        <v>42.573369565217391</v>
      </c>
      <c r="N387" s="4">
        <v>0</v>
      </c>
      <c r="O387" s="4">
        <v>12</v>
      </c>
      <c r="P387" s="4">
        <f>SUM(Nurse[[#This Row],[LPN Hours (excl. Admin)]],Nurse[[#This Row],[LPN Admin Hours]])</f>
        <v>50.703804347826086</v>
      </c>
      <c r="Q387" s="4">
        <v>45.399456521739133</v>
      </c>
      <c r="R387" s="4">
        <v>5.3043478260869561</v>
      </c>
      <c r="S387" s="4">
        <f>SUM(Nurse[[#This Row],[CNA Hours]],Nurse[[#This Row],[NA TR Hours]],Nurse[[#This Row],[Med Aide/Tech Hours]])</f>
        <v>125.88130434782609</v>
      </c>
      <c r="T387" s="4">
        <v>125.88130434782609</v>
      </c>
      <c r="U387" s="4">
        <v>0</v>
      </c>
      <c r="V387" s="4">
        <v>0</v>
      </c>
      <c r="W3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87" s="4">
        <v>0</v>
      </c>
      <c r="Y387" s="4">
        <v>0</v>
      </c>
      <c r="Z387" s="4">
        <v>0</v>
      </c>
      <c r="AA387" s="4">
        <v>0</v>
      </c>
      <c r="AB387" s="4">
        <v>0</v>
      </c>
      <c r="AC387" s="4">
        <v>0</v>
      </c>
      <c r="AD387" s="4">
        <v>0</v>
      </c>
      <c r="AE387" s="4">
        <v>0</v>
      </c>
      <c r="AF387" s="1">
        <v>365114</v>
      </c>
      <c r="AG387" s="1">
        <v>5</v>
      </c>
      <c r="AH387"/>
    </row>
    <row r="388" spans="1:34" x14ac:dyDescent="0.25">
      <c r="A388" t="s">
        <v>964</v>
      </c>
      <c r="B388" t="s">
        <v>442</v>
      </c>
      <c r="C388" t="s">
        <v>499</v>
      </c>
      <c r="D388" t="s">
        <v>1032</v>
      </c>
      <c r="E388" s="4">
        <v>48.717391304347828</v>
      </c>
      <c r="F388" s="4">
        <f>Nurse[[#This Row],[Total Nurse Staff Hours]]/Nurse[[#This Row],[MDS Census]]</f>
        <v>2.3942994199018295</v>
      </c>
      <c r="G388" s="4">
        <f>Nurse[[#This Row],[Total Direct Care Staff Hours]]/Nurse[[#This Row],[MDS Census]]</f>
        <v>2.2657853636769296</v>
      </c>
      <c r="H388" s="4">
        <f>Nurse[[#This Row],[Total RN Hours (w/ Admin, DON)]]/Nurse[[#This Row],[MDS Census]]</f>
        <v>0.14530343596608655</v>
      </c>
      <c r="I388" s="4">
        <f>Nurse[[#This Row],[RN Hours (excl. Admin, DON)]]/Nurse[[#This Row],[MDS Census]]</f>
        <v>1.678937974118697E-2</v>
      </c>
      <c r="J388" s="4">
        <f>SUM(Nurse[[#This Row],[RN Hours (excl. Admin, DON)]],Nurse[[#This Row],[RN Admin Hours]],Nurse[[#This Row],[RN DON Hours]],Nurse[[#This Row],[LPN Hours (excl. Admin)]],Nurse[[#This Row],[LPN Admin Hours]],Nurse[[#This Row],[CNA Hours]],Nurse[[#This Row],[NA TR Hours]],Nurse[[#This Row],[Med Aide/Tech Hours]])</f>
        <v>116.64402173913044</v>
      </c>
      <c r="K388" s="4">
        <f>SUM(Nurse[[#This Row],[RN Hours (excl. Admin, DON)]],Nurse[[#This Row],[LPN Hours (excl. Admin)]],Nurse[[#This Row],[CNA Hours]],Nurse[[#This Row],[NA TR Hours]],Nurse[[#This Row],[Med Aide/Tech Hours]])</f>
        <v>110.38315217391303</v>
      </c>
      <c r="L388" s="4">
        <f>SUM(Nurse[[#This Row],[RN Hours (excl. Admin, DON)]],Nurse[[#This Row],[RN Admin Hours]],Nurse[[#This Row],[RN DON Hours]])</f>
        <v>7.0788043478260869</v>
      </c>
      <c r="M388" s="4">
        <v>0.81793478260869568</v>
      </c>
      <c r="N388" s="4">
        <v>0</v>
      </c>
      <c r="O388" s="4">
        <v>6.2608695652173916</v>
      </c>
      <c r="P388" s="4">
        <f>SUM(Nurse[[#This Row],[LPN Hours (excl. Admin)]],Nurse[[#This Row],[LPN Admin Hours]])</f>
        <v>29.331521739130434</v>
      </c>
      <c r="Q388" s="4">
        <v>29.331521739130434</v>
      </c>
      <c r="R388" s="4">
        <v>0</v>
      </c>
      <c r="S388" s="4">
        <f>SUM(Nurse[[#This Row],[CNA Hours]],Nurse[[#This Row],[NA TR Hours]],Nurse[[#This Row],[Med Aide/Tech Hours]])</f>
        <v>80.233695652173907</v>
      </c>
      <c r="T388" s="4">
        <v>80.233695652173907</v>
      </c>
      <c r="U388" s="4">
        <v>0</v>
      </c>
      <c r="V388" s="4">
        <v>0</v>
      </c>
      <c r="W3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88" s="4">
        <v>0</v>
      </c>
      <c r="Y388" s="4">
        <v>0</v>
      </c>
      <c r="Z388" s="4">
        <v>0</v>
      </c>
      <c r="AA388" s="4">
        <v>0</v>
      </c>
      <c r="AB388" s="4">
        <v>0</v>
      </c>
      <c r="AC388" s="4">
        <v>0</v>
      </c>
      <c r="AD388" s="4">
        <v>0</v>
      </c>
      <c r="AE388" s="4">
        <v>0</v>
      </c>
      <c r="AF388" s="1">
        <v>365825</v>
      </c>
      <c r="AG388" s="1">
        <v>5</v>
      </c>
      <c r="AH388"/>
    </row>
    <row r="389" spans="1:34" x14ac:dyDescent="0.25">
      <c r="A389" t="s">
        <v>964</v>
      </c>
      <c r="B389" t="s">
        <v>848</v>
      </c>
      <c r="C389" t="s">
        <v>1112</v>
      </c>
      <c r="D389" t="s">
        <v>1034</v>
      </c>
      <c r="E389" s="4">
        <v>77.663043478260875</v>
      </c>
      <c r="F389" s="4">
        <f>Nurse[[#This Row],[Total Nurse Staff Hours]]/Nurse[[#This Row],[MDS Census]]</f>
        <v>2.6861889433170045</v>
      </c>
      <c r="G389" s="4">
        <f>Nurse[[#This Row],[Total Direct Care Staff Hours]]/Nurse[[#This Row],[MDS Census]]</f>
        <v>2.4121511546536039</v>
      </c>
      <c r="H389" s="4">
        <f>Nurse[[#This Row],[Total RN Hours (w/ Admin, DON)]]/Nurse[[#This Row],[MDS Census]]</f>
        <v>0.58068579426172151</v>
      </c>
      <c r="I389" s="4">
        <f>Nurse[[#This Row],[RN Hours (excl. Admin, DON)]]/Nurse[[#This Row],[MDS Census]]</f>
        <v>0.38726382085374383</v>
      </c>
      <c r="J389" s="4">
        <f>SUM(Nurse[[#This Row],[RN Hours (excl. Admin, DON)]],Nurse[[#This Row],[RN Admin Hours]],Nurse[[#This Row],[RN DON Hours]],Nurse[[#This Row],[LPN Hours (excl. Admin)]],Nurse[[#This Row],[LPN Admin Hours]],Nurse[[#This Row],[CNA Hours]],Nurse[[#This Row],[NA TR Hours]],Nurse[[#This Row],[Med Aide/Tech Hours]])</f>
        <v>208.61760869565217</v>
      </c>
      <c r="K389" s="4">
        <f>SUM(Nurse[[#This Row],[RN Hours (excl. Admin, DON)]],Nurse[[#This Row],[LPN Hours (excl. Admin)]],Nurse[[#This Row],[CNA Hours]],Nurse[[#This Row],[NA TR Hours]],Nurse[[#This Row],[Med Aide/Tech Hours]])</f>
        <v>187.33500000000001</v>
      </c>
      <c r="L389" s="4">
        <f>SUM(Nurse[[#This Row],[RN Hours (excl. Admin, DON)]],Nurse[[#This Row],[RN Admin Hours]],Nurse[[#This Row],[RN DON Hours]])</f>
        <v>45.097826086956523</v>
      </c>
      <c r="M389" s="4">
        <v>30.076086956521738</v>
      </c>
      <c r="N389" s="4">
        <v>9.5434782608695645</v>
      </c>
      <c r="O389" s="4">
        <v>5.4782608695652177</v>
      </c>
      <c r="P389" s="4">
        <f>SUM(Nurse[[#This Row],[LPN Hours (excl. Admin)]],Nurse[[#This Row],[LPN Admin Hours]])</f>
        <v>56.853695652173911</v>
      </c>
      <c r="Q389" s="4">
        <v>50.592826086956521</v>
      </c>
      <c r="R389" s="4">
        <v>6.2608695652173916</v>
      </c>
      <c r="S389" s="4">
        <f>SUM(Nurse[[#This Row],[CNA Hours]],Nurse[[#This Row],[NA TR Hours]],Nurse[[#This Row],[Med Aide/Tech Hours]])</f>
        <v>106.66608695652177</v>
      </c>
      <c r="T389" s="4">
        <v>98.073695652173939</v>
      </c>
      <c r="U389" s="4">
        <v>8.5923913043478262</v>
      </c>
      <c r="V389" s="4">
        <v>0</v>
      </c>
      <c r="W3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16.38663043478261</v>
      </c>
      <c r="X389" s="4">
        <v>3.964673913043478</v>
      </c>
      <c r="Y389" s="4">
        <v>0</v>
      </c>
      <c r="Z389" s="4">
        <v>0</v>
      </c>
      <c r="AA389" s="4">
        <v>1.9080434782608695</v>
      </c>
      <c r="AB389" s="4">
        <v>0</v>
      </c>
      <c r="AC389" s="4">
        <v>10.513913043478261</v>
      </c>
      <c r="AD389" s="4">
        <v>0</v>
      </c>
      <c r="AE389" s="4">
        <v>0</v>
      </c>
      <c r="AF389" s="1">
        <v>366404</v>
      </c>
      <c r="AG389" s="1">
        <v>5</v>
      </c>
      <c r="AH389"/>
    </row>
    <row r="390" spans="1:34" x14ac:dyDescent="0.25">
      <c r="A390" t="s">
        <v>964</v>
      </c>
      <c r="B390" t="s">
        <v>249</v>
      </c>
      <c r="C390" t="s">
        <v>1249</v>
      </c>
      <c r="D390" t="s">
        <v>1011</v>
      </c>
      <c r="E390" s="4">
        <v>70.717391304347828</v>
      </c>
      <c r="F390" s="4">
        <f>Nurse[[#This Row],[Total Nurse Staff Hours]]/Nurse[[#This Row],[MDS Census]]</f>
        <v>2.8055441131263463</v>
      </c>
      <c r="G390" s="4">
        <f>Nurse[[#This Row],[Total Direct Care Staff Hours]]/Nurse[[#This Row],[MDS Census]]</f>
        <v>2.5065293575161403</v>
      </c>
      <c r="H390" s="4">
        <f>Nurse[[#This Row],[Total RN Hours (w/ Admin, DON)]]/Nurse[[#This Row],[MDS Census]]</f>
        <v>0.6275929910851521</v>
      </c>
      <c r="I390" s="4">
        <f>Nurse[[#This Row],[RN Hours (excl. Admin, DON)]]/Nurse[[#This Row],[MDS Census]]</f>
        <v>0.34640639409775587</v>
      </c>
      <c r="J390" s="4">
        <f>SUM(Nurse[[#This Row],[RN Hours (excl. Admin, DON)]],Nurse[[#This Row],[RN Admin Hours]],Nurse[[#This Row],[RN DON Hours]],Nurse[[#This Row],[LPN Hours (excl. Admin)]],Nurse[[#This Row],[LPN Admin Hours]],Nurse[[#This Row],[CNA Hours]],Nurse[[#This Row],[NA TR Hours]],Nurse[[#This Row],[Med Aide/Tech Hours]])</f>
        <v>198.40076086956532</v>
      </c>
      <c r="K390" s="4">
        <f>SUM(Nurse[[#This Row],[RN Hours (excl. Admin, DON)]],Nurse[[#This Row],[LPN Hours (excl. Admin)]],Nurse[[#This Row],[CNA Hours]],Nurse[[#This Row],[NA TR Hours]],Nurse[[#This Row],[Med Aide/Tech Hours]])</f>
        <v>177.25521739130446</v>
      </c>
      <c r="L390" s="4">
        <f>SUM(Nurse[[#This Row],[RN Hours (excl. Admin, DON)]],Nurse[[#This Row],[RN Admin Hours]],Nurse[[#This Row],[RN DON Hours]])</f>
        <v>44.381739130434781</v>
      </c>
      <c r="M390" s="4">
        <v>24.496956521739129</v>
      </c>
      <c r="N390" s="4">
        <v>16.134782608695655</v>
      </c>
      <c r="O390" s="4">
        <v>3.75</v>
      </c>
      <c r="P390" s="4">
        <f>SUM(Nurse[[#This Row],[LPN Hours (excl. Admin)]],Nurse[[#This Row],[LPN Admin Hours]])</f>
        <v>21.994130434782608</v>
      </c>
      <c r="Q390" s="4">
        <v>20.733369565217391</v>
      </c>
      <c r="R390" s="4">
        <v>1.2607608695652173</v>
      </c>
      <c r="S390" s="4">
        <f>SUM(Nurse[[#This Row],[CNA Hours]],Nurse[[#This Row],[NA TR Hours]],Nurse[[#This Row],[Med Aide/Tech Hours]])</f>
        <v>132.02489130434793</v>
      </c>
      <c r="T390" s="4">
        <v>121.61032608695663</v>
      </c>
      <c r="U390" s="4">
        <v>0.92739130434782613</v>
      </c>
      <c r="V390" s="4">
        <v>9.4871739130434811</v>
      </c>
      <c r="W3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90" s="4">
        <v>0</v>
      </c>
      <c r="Y390" s="4">
        <v>0</v>
      </c>
      <c r="Z390" s="4">
        <v>0</v>
      </c>
      <c r="AA390" s="4">
        <v>0</v>
      </c>
      <c r="AB390" s="4">
        <v>0</v>
      </c>
      <c r="AC390" s="4">
        <v>0</v>
      </c>
      <c r="AD390" s="4">
        <v>0</v>
      </c>
      <c r="AE390" s="4">
        <v>0</v>
      </c>
      <c r="AF390" s="1">
        <v>365541</v>
      </c>
      <c r="AG390" s="1">
        <v>5</v>
      </c>
      <c r="AH390"/>
    </row>
    <row r="391" spans="1:34" x14ac:dyDescent="0.25">
      <c r="A391" t="s">
        <v>964</v>
      </c>
      <c r="B391" t="s">
        <v>766</v>
      </c>
      <c r="C391" t="s">
        <v>1371</v>
      </c>
      <c r="D391" t="s">
        <v>991</v>
      </c>
      <c r="E391" s="4">
        <v>125.89130434782609</v>
      </c>
      <c r="F391" s="4">
        <f>Nurse[[#This Row],[Total Nurse Staff Hours]]/Nurse[[#This Row],[MDS Census]]</f>
        <v>3.3992324296321885</v>
      </c>
      <c r="G391" s="4">
        <f>Nurse[[#This Row],[Total Direct Care Staff Hours]]/Nurse[[#This Row],[MDS Census]]</f>
        <v>2.9570713175617342</v>
      </c>
      <c r="H391" s="4">
        <f>Nurse[[#This Row],[Total RN Hours (w/ Admin, DON)]]/Nurse[[#This Row],[MDS Census]]</f>
        <v>0.66789241927128296</v>
      </c>
      <c r="I391" s="4">
        <f>Nurse[[#This Row],[RN Hours (excl. Admin, DON)]]/Nurse[[#This Row],[MDS Census]]</f>
        <v>0.41925660507684342</v>
      </c>
      <c r="J391" s="4">
        <f>SUM(Nurse[[#This Row],[RN Hours (excl. Admin, DON)]],Nurse[[#This Row],[RN Admin Hours]],Nurse[[#This Row],[RN DON Hours]],Nurse[[#This Row],[LPN Hours (excl. Admin)]],Nurse[[#This Row],[LPN Admin Hours]],Nurse[[#This Row],[CNA Hours]],Nurse[[#This Row],[NA TR Hours]],Nurse[[#This Row],[Med Aide/Tech Hours]])</f>
        <v>427.9338043478262</v>
      </c>
      <c r="K391" s="4">
        <f>SUM(Nurse[[#This Row],[RN Hours (excl. Admin, DON)]],Nurse[[#This Row],[LPN Hours (excl. Admin)]],Nurse[[#This Row],[CNA Hours]],Nurse[[#This Row],[NA TR Hours]],Nurse[[#This Row],[Med Aide/Tech Hours]])</f>
        <v>372.2695652173914</v>
      </c>
      <c r="L391" s="4">
        <f>SUM(Nurse[[#This Row],[RN Hours (excl. Admin, DON)]],Nurse[[#This Row],[RN Admin Hours]],Nurse[[#This Row],[RN DON Hours]])</f>
        <v>84.081847826086957</v>
      </c>
      <c r="M391" s="4">
        <v>52.780760869565228</v>
      </c>
      <c r="N391" s="4">
        <v>24.154565217391298</v>
      </c>
      <c r="O391" s="4">
        <v>7.1465217391304341</v>
      </c>
      <c r="P391" s="4">
        <f>SUM(Nurse[[#This Row],[LPN Hours (excl. Admin)]],Nurse[[#This Row],[LPN Admin Hours]])</f>
        <v>114.38217391304349</v>
      </c>
      <c r="Q391" s="4">
        <v>90.019021739130451</v>
      </c>
      <c r="R391" s="4">
        <v>24.363152173913043</v>
      </c>
      <c r="S391" s="4">
        <f>SUM(Nurse[[#This Row],[CNA Hours]],Nurse[[#This Row],[NA TR Hours]],Nurse[[#This Row],[Med Aide/Tech Hours]])</f>
        <v>229.46978260869571</v>
      </c>
      <c r="T391" s="4">
        <v>224.84967391304355</v>
      </c>
      <c r="U391" s="4">
        <v>4.6201086956521742</v>
      </c>
      <c r="V391" s="4">
        <v>0</v>
      </c>
      <c r="W3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91" s="4">
        <v>0</v>
      </c>
      <c r="Y391" s="4">
        <v>0</v>
      </c>
      <c r="Z391" s="4">
        <v>0</v>
      </c>
      <c r="AA391" s="4">
        <v>0</v>
      </c>
      <c r="AB391" s="4">
        <v>0</v>
      </c>
      <c r="AC391" s="4">
        <v>0</v>
      </c>
      <c r="AD391" s="4">
        <v>0</v>
      </c>
      <c r="AE391" s="4">
        <v>0</v>
      </c>
      <c r="AF391" s="1">
        <v>366301</v>
      </c>
      <c r="AG391" s="1">
        <v>5</v>
      </c>
      <c r="AH391"/>
    </row>
    <row r="392" spans="1:34" x14ac:dyDescent="0.25">
      <c r="A392" t="s">
        <v>964</v>
      </c>
      <c r="B392" t="s">
        <v>282</v>
      </c>
      <c r="C392" t="s">
        <v>1301</v>
      </c>
      <c r="D392" t="s">
        <v>1062</v>
      </c>
      <c r="E392" s="4">
        <v>83.163043478260875</v>
      </c>
      <c r="F392" s="4">
        <f>Nurse[[#This Row],[Total Nurse Staff Hours]]/Nurse[[#This Row],[MDS Census]]</f>
        <v>3.1796497189909818</v>
      </c>
      <c r="G392" s="4">
        <f>Nurse[[#This Row],[Total Direct Care Staff Hours]]/Nurse[[#This Row],[MDS Census]]</f>
        <v>2.9123317213436151</v>
      </c>
      <c r="H392" s="4">
        <f>Nurse[[#This Row],[Total RN Hours (w/ Admin, DON)]]/Nurse[[#This Row],[MDS Census]]</f>
        <v>0.22918572735590118</v>
      </c>
      <c r="I392" s="4">
        <f>Nurse[[#This Row],[RN Hours (excl. Admin, DON)]]/Nurse[[#This Row],[MDS Census]]</f>
        <v>0.16553391713501503</v>
      </c>
      <c r="J392" s="4">
        <f>SUM(Nurse[[#This Row],[RN Hours (excl. Admin, DON)]],Nurse[[#This Row],[RN Admin Hours]],Nurse[[#This Row],[RN DON Hours]],Nurse[[#This Row],[LPN Hours (excl. Admin)]],Nurse[[#This Row],[LPN Admin Hours]],Nurse[[#This Row],[CNA Hours]],Nurse[[#This Row],[NA TR Hours]],Nurse[[#This Row],[Med Aide/Tech Hours]])</f>
        <v>264.429347826087</v>
      </c>
      <c r="K392" s="4">
        <f>SUM(Nurse[[#This Row],[RN Hours (excl. Admin, DON)]],Nurse[[#This Row],[LPN Hours (excl. Admin)]],Nurse[[#This Row],[CNA Hours]],Nurse[[#This Row],[NA TR Hours]],Nurse[[#This Row],[Med Aide/Tech Hours]])</f>
        <v>242.1983695652174</v>
      </c>
      <c r="L392" s="4">
        <f>SUM(Nurse[[#This Row],[RN Hours (excl. Admin, DON)]],Nurse[[#This Row],[RN Admin Hours]],Nurse[[#This Row],[RN DON Hours]])</f>
        <v>19.059782608695652</v>
      </c>
      <c r="M392" s="4">
        <v>13.766304347826088</v>
      </c>
      <c r="N392" s="4">
        <v>7.6086956521739135E-2</v>
      </c>
      <c r="O392" s="4">
        <v>5.2173913043478262</v>
      </c>
      <c r="P392" s="4">
        <f>SUM(Nurse[[#This Row],[LPN Hours (excl. Admin)]],Nurse[[#This Row],[LPN Admin Hours]])</f>
        <v>93.211956521739125</v>
      </c>
      <c r="Q392" s="4">
        <v>76.274456521739125</v>
      </c>
      <c r="R392" s="4">
        <v>16.9375</v>
      </c>
      <c r="S392" s="4">
        <f>SUM(Nurse[[#This Row],[CNA Hours]],Nurse[[#This Row],[NA TR Hours]],Nurse[[#This Row],[Med Aide/Tech Hours]])</f>
        <v>152.15760869565219</v>
      </c>
      <c r="T392" s="4">
        <v>152.15760869565219</v>
      </c>
      <c r="U392" s="4">
        <v>0</v>
      </c>
      <c r="V392" s="4">
        <v>0</v>
      </c>
      <c r="W3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92" s="4">
        <v>0</v>
      </c>
      <c r="Y392" s="4">
        <v>0</v>
      </c>
      <c r="Z392" s="4">
        <v>0</v>
      </c>
      <c r="AA392" s="4">
        <v>0</v>
      </c>
      <c r="AB392" s="4">
        <v>0</v>
      </c>
      <c r="AC392" s="4">
        <v>0</v>
      </c>
      <c r="AD392" s="4">
        <v>0</v>
      </c>
      <c r="AE392" s="4">
        <v>0</v>
      </c>
      <c r="AF392" s="1">
        <v>365589</v>
      </c>
      <c r="AG392" s="1">
        <v>5</v>
      </c>
      <c r="AH392"/>
    </row>
    <row r="393" spans="1:34" x14ac:dyDescent="0.25">
      <c r="A393" t="s">
        <v>964</v>
      </c>
      <c r="B393" t="s">
        <v>47</v>
      </c>
      <c r="C393" t="s">
        <v>1096</v>
      </c>
      <c r="D393" t="s">
        <v>1034</v>
      </c>
      <c r="E393" s="4">
        <v>148.35869565217391</v>
      </c>
      <c r="F393" s="4">
        <f>Nurse[[#This Row],[Total Nurse Staff Hours]]/Nurse[[#This Row],[MDS Census]]</f>
        <v>2.8688805040662313</v>
      </c>
      <c r="G393" s="4">
        <f>Nurse[[#This Row],[Total Direct Care Staff Hours]]/Nurse[[#This Row],[MDS Census]]</f>
        <v>2.7466224631841154</v>
      </c>
      <c r="H393" s="4">
        <f>Nurse[[#This Row],[Total RN Hours (w/ Admin, DON)]]/Nurse[[#This Row],[MDS Census]]</f>
        <v>0.31129753095464879</v>
      </c>
      <c r="I393" s="4">
        <f>Nurse[[#This Row],[RN Hours (excl. Admin, DON)]]/Nurse[[#This Row],[MDS Census]]</f>
        <v>0.24184189317898758</v>
      </c>
      <c r="J393" s="4">
        <f>SUM(Nurse[[#This Row],[RN Hours (excl. Admin, DON)]],Nurse[[#This Row],[RN Admin Hours]],Nurse[[#This Row],[RN DON Hours]],Nurse[[#This Row],[LPN Hours (excl. Admin)]],Nurse[[#This Row],[LPN Admin Hours]],Nurse[[#This Row],[CNA Hours]],Nurse[[#This Row],[NA TR Hours]],Nurse[[#This Row],[Med Aide/Tech Hours]])</f>
        <v>425.62336956521727</v>
      </c>
      <c r="K393" s="4">
        <f>SUM(Nurse[[#This Row],[RN Hours (excl. Admin, DON)]],Nurse[[#This Row],[LPN Hours (excl. Admin)]],Nurse[[#This Row],[CNA Hours]],Nurse[[#This Row],[NA TR Hours]],Nurse[[#This Row],[Med Aide/Tech Hours]])</f>
        <v>407.48532608695638</v>
      </c>
      <c r="L393" s="4">
        <f>SUM(Nurse[[#This Row],[RN Hours (excl. Admin, DON)]],Nurse[[#This Row],[RN Admin Hours]],Nurse[[#This Row],[RN DON Hours]])</f>
        <v>46.183695652173924</v>
      </c>
      <c r="M393" s="4">
        <v>35.87934782608697</v>
      </c>
      <c r="N393" s="4">
        <v>5.3043478260869561</v>
      </c>
      <c r="O393" s="4">
        <v>5</v>
      </c>
      <c r="P393" s="4">
        <f>SUM(Nurse[[#This Row],[LPN Hours (excl. Admin)]],Nurse[[#This Row],[LPN Admin Hours]])</f>
        <v>135.77445652173913</v>
      </c>
      <c r="Q393" s="4">
        <v>127.94076086956521</v>
      </c>
      <c r="R393" s="4">
        <v>7.8336956521739127</v>
      </c>
      <c r="S393" s="4">
        <f>SUM(Nurse[[#This Row],[CNA Hours]],Nurse[[#This Row],[NA TR Hours]],Nurse[[#This Row],[Med Aide/Tech Hours]])</f>
        <v>243.66521739130422</v>
      </c>
      <c r="T393" s="4">
        <v>229.54891304347814</v>
      </c>
      <c r="U393" s="4">
        <v>14.116304347826086</v>
      </c>
      <c r="V393" s="4">
        <v>0</v>
      </c>
      <c r="W3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108.71195652173913</v>
      </c>
      <c r="X393" s="4">
        <v>0</v>
      </c>
      <c r="Y393" s="4">
        <v>0</v>
      </c>
      <c r="Z393" s="4">
        <v>0</v>
      </c>
      <c r="AA393" s="4">
        <v>27.228260869565219</v>
      </c>
      <c r="AB393" s="4">
        <v>0</v>
      </c>
      <c r="AC393" s="4">
        <v>81.483695652173907</v>
      </c>
      <c r="AD393" s="4">
        <v>0</v>
      </c>
      <c r="AE393" s="4">
        <v>0</v>
      </c>
      <c r="AF393" s="1">
        <v>365134</v>
      </c>
      <c r="AG393" s="1">
        <v>5</v>
      </c>
      <c r="AH393"/>
    </row>
    <row r="394" spans="1:34" x14ac:dyDescent="0.25">
      <c r="A394" t="s">
        <v>964</v>
      </c>
      <c r="B394" t="s">
        <v>768</v>
      </c>
      <c r="C394" t="s">
        <v>1116</v>
      </c>
      <c r="D394" t="s">
        <v>980</v>
      </c>
      <c r="E394" s="4">
        <v>50</v>
      </c>
      <c r="F394" s="4">
        <f>Nurse[[#This Row],[Total Nurse Staff Hours]]/Nurse[[#This Row],[MDS Census]]</f>
        <v>2.8605847826086959</v>
      </c>
      <c r="G394" s="4">
        <f>Nurse[[#This Row],[Total Direct Care Staff Hours]]/Nurse[[#This Row],[MDS Census]]</f>
        <v>2.7179760869565222</v>
      </c>
      <c r="H394" s="4">
        <f>Nurse[[#This Row],[Total RN Hours (w/ Admin, DON)]]/Nurse[[#This Row],[MDS Census]]</f>
        <v>0.34996086956521727</v>
      </c>
      <c r="I394" s="4">
        <f>Nurse[[#This Row],[RN Hours (excl. Admin, DON)]]/Nurse[[#This Row],[MDS Census]]</f>
        <v>0.30648260869565208</v>
      </c>
      <c r="J394" s="4">
        <f>SUM(Nurse[[#This Row],[RN Hours (excl. Admin, DON)]],Nurse[[#This Row],[RN Admin Hours]],Nurse[[#This Row],[RN DON Hours]],Nurse[[#This Row],[LPN Hours (excl. Admin)]],Nurse[[#This Row],[LPN Admin Hours]],Nurse[[#This Row],[CNA Hours]],Nurse[[#This Row],[NA TR Hours]],Nurse[[#This Row],[Med Aide/Tech Hours]])</f>
        <v>143.0292391304348</v>
      </c>
      <c r="K394" s="4">
        <f>SUM(Nurse[[#This Row],[RN Hours (excl. Admin, DON)]],Nurse[[#This Row],[LPN Hours (excl. Admin)]],Nurse[[#This Row],[CNA Hours]],Nurse[[#This Row],[NA TR Hours]],Nurse[[#This Row],[Med Aide/Tech Hours]])</f>
        <v>135.89880434782611</v>
      </c>
      <c r="L394" s="4">
        <f>SUM(Nurse[[#This Row],[RN Hours (excl. Admin, DON)]],Nurse[[#This Row],[RN Admin Hours]],Nurse[[#This Row],[RN DON Hours]])</f>
        <v>17.498043478260865</v>
      </c>
      <c r="M394" s="4">
        <v>15.324130434782605</v>
      </c>
      <c r="N394" s="4">
        <v>0</v>
      </c>
      <c r="O394" s="4">
        <v>2.1739130434782608</v>
      </c>
      <c r="P394" s="4">
        <f>SUM(Nurse[[#This Row],[LPN Hours (excl. Admin)]],Nurse[[#This Row],[LPN Admin Hours]])</f>
        <v>43.323260869565232</v>
      </c>
      <c r="Q394" s="4">
        <v>38.366739130434794</v>
      </c>
      <c r="R394" s="4">
        <v>4.9565217391304346</v>
      </c>
      <c r="S394" s="4">
        <f>SUM(Nurse[[#This Row],[CNA Hours]],Nurse[[#This Row],[NA TR Hours]],Nurse[[#This Row],[Med Aide/Tech Hours]])</f>
        <v>82.207934782608717</v>
      </c>
      <c r="T394" s="4">
        <v>77.789456521739154</v>
      </c>
      <c r="U394" s="4">
        <v>4.4184782608695654</v>
      </c>
      <c r="V394" s="4">
        <v>0</v>
      </c>
      <c r="W3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11.459891304347824</v>
      </c>
      <c r="X394" s="4">
        <v>2.2181521739130439</v>
      </c>
      <c r="Y394" s="4">
        <v>0</v>
      </c>
      <c r="Z394" s="4">
        <v>0</v>
      </c>
      <c r="AA394" s="4">
        <v>3.9982608695652164</v>
      </c>
      <c r="AB394" s="4">
        <v>0</v>
      </c>
      <c r="AC394" s="4">
        <v>5.2434782608695638</v>
      </c>
      <c r="AD394" s="4">
        <v>0</v>
      </c>
      <c r="AE394" s="4">
        <v>0</v>
      </c>
      <c r="AF394" s="1">
        <v>366303</v>
      </c>
      <c r="AG394" s="1">
        <v>5</v>
      </c>
      <c r="AH394"/>
    </row>
    <row r="395" spans="1:34" x14ac:dyDescent="0.25">
      <c r="A395" t="s">
        <v>964</v>
      </c>
      <c r="B395" t="s">
        <v>48</v>
      </c>
      <c r="C395" t="s">
        <v>1223</v>
      </c>
      <c r="D395" t="s">
        <v>983</v>
      </c>
      <c r="E395" s="4">
        <v>64.413043478260875</v>
      </c>
      <c r="F395" s="4">
        <f>Nurse[[#This Row],[Total Nurse Staff Hours]]/Nurse[[#This Row],[MDS Census]]</f>
        <v>2.7289115761052991</v>
      </c>
      <c r="G395" s="4">
        <f>Nurse[[#This Row],[Total Direct Care Staff Hours]]/Nurse[[#This Row],[MDS Census]]</f>
        <v>2.4454859939250762</v>
      </c>
      <c r="H395" s="4">
        <f>Nurse[[#This Row],[Total RN Hours (w/ Admin, DON)]]/Nurse[[#This Row],[MDS Census]]</f>
        <v>0.44475025312183597</v>
      </c>
      <c r="I395" s="4">
        <f>Nurse[[#This Row],[RN Hours (excl. Admin, DON)]]/Nurse[[#This Row],[MDS Census]]</f>
        <v>0.2052581842726966</v>
      </c>
      <c r="J395" s="4">
        <f>SUM(Nurse[[#This Row],[RN Hours (excl. Admin, DON)]],Nurse[[#This Row],[RN Admin Hours]],Nurse[[#This Row],[RN DON Hours]],Nurse[[#This Row],[LPN Hours (excl. Admin)]],Nurse[[#This Row],[LPN Admin Hours]],Nurse[[#This Row],[CNA Hours]],Nurse[[#This Row],[NA TR Hours]],Nurse[[#This Row],[Med Aide/Tech Hours]])</f>
        <v>175.77750000000003</v>
      </c>
      <c r="K395" s="4">
        <f>SUM(Nurse[[#This Row],[RN Hours (excl. Admin, DON)]],Nurse[[#This Row],[LPN Hours (excl. Admin)]],Nurse[[#This Row],[CNA Hours]],Nurse[[#This Row],[NA TR Hours]],Nurse[[#This Row],[Med Aide/Tech Hours]])</f>
        <v>157.52119565217393</v>
      </c>
      <c r="L395" s="4">
        <f>SUM(Nurse[[#This Row],[RN Hours (excl. Admin, DON)]],Nurse[[#This Row],[RN Admin Hours]],Nurse[[#This Row],[RN DON Hours]])</f>
        <v>28.647717391304351</v>
      </c>
      <c r="M395" s="4">
        <v>13.221304347826088</v>
      </c>
      <c r="N395" s="4">
        <v>10.616630434782611</v>
      </c>
      <c r="O395" s="4">
        <v>4.8097826086956523</v>
      </c>
      <c r="P395" s="4">
        <f>SUM(Nurse[[#This Row],[LPN Hours (excl. Admin)]],Nurse[[#This Row],[LPN Admin Hours]])</f>
        <v>57.388695652173901</v>
      </c>
      <c r="Q395" s="4">
        <v>54.558804347826076</v>
      </c>
      <c r="R395" s="4">
        <v>2.8298913043478255</v>
      </c>
      <c r="S395" s="4">
        <f>SUM(Nurse[[#This Row],[CNA Hours]],Nurse[[#This Row],[NA TR Hours]],Nurse[[#This Row],[Med Aide/Tech Hours]])</f>
        <v>89.741086956521769</v>
      </c>
      <c r="T395" s="4">
        <v>85.929456521739155</v>
      </c>
      <c r="U395" s="4">
        <v>3.8116304347826087</v>
      </c>
      <c r="V395" s="4">
        <v>0</v>
      </c>
      <c r="W3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95" s="4">
        <v>0</v>
      </c>
      <c r="Y395" s="4">
        <v>0</v>
      </c>
      <c r="Z395" s="4">
        <v>0</v>
      </c>
      <c r="AA395" s="4">
        <v>0</v>
      </c>
      <c r="AB395" s="4">
        <v>0</v>
      </c>
      <c r="AC395" s="4">
        <v>0</v>
      </c>
      <c r="AD395" s="4">
        <v>0</v>
      </c>
      <c r="AE395" s="4">
        <v>0</v>
      </c>
      <c r="AF395" s="1">
        <v>365147</v>
      </c>
      <c r="AG395" s="1">
        <v>5</v>
      </c>
      <c r="AH395"/>
    </row>
    <row r="396" spans="1:34" x14ac:dyDescent="0.25">
      <c r="A396" t="s">
        <v>964</v>
      </c>
      <c r="B396" t="s">
        <v>882</v>
      </c>
      <c r="C396" t="s">
        <v>1418</v>
      </c>
      <c r="D396" t="s">
        <v>1032</v>
      </c>
      <c r="E396" s="4">
        <v>45.054347826086953</v>
      </c>
      <c r="F396" s="4">
        <f>Nurse[[#This Row],[Total Nurse Staff Hours]]/Nurse[[#This Row],[MDS Census]]</f>
        <v>4.1478673100120629</v>
      </c>
      <c r="G396" s="4">
        <f>Nurse[[#This Row],[Total Direct Care Staff Hours]]/Nurse[[#This Row],[MDS Census]]</f>
        <v>3.8581206272617616</v>
      </c>
      <c r="H396" s="4">
        <f>Nurse[[#This Row],[Total RN Hours (w/ Admin, DON)]]/Nurse[[#This Row],[MDS Census]]</f>
        <v>0.71212303980699643</v>
      </c>
      <c r="I396" s="4">
        <f>Nurse[[#This Row],[RN Hours (excl. Admin, DON)]]/Nurse[[#This Row],[MDS Census]]</f>
        <v>0.4223763570566948</v>
      </c>
      <c r="J396" s="4">
        <f>SUM(Nurse[[#This Row],[RN Hours (excl. Admin, DON)]],Nurse[[#This Row],[RN Admin Hours]],Nurse[[#This Row],[RN DON Hours]],Nurse[[#This Row],[LPN Hours (excl. Admin)]],Nurse[[#This Row],[LPN Admin Hours]],Nurse[[#This Row],[CNA Hours]],Nurse[[#This Row],[NA TR Hours]],Nurse[[#This Row],[Med Aide/Tech Hours]])</f>
        <v>186.87945652173912</v>
      </c>
      <c r="K396" s="4">
        <f>SUM(Nurse[[#This Row],[RN Hours (excl. Admin, DON)]],Nurse[[#This Row],[LPN Hours (excl. Admin)]],Nurse[[#This Row],[CNA Hours]],Nurse[[#This Row],[NA TR Hours]],Nurse[[#This Row],[Med Aide/Tech Hours]])</f>
        <v>173.82510869565218</v>
      </c>
      <c r="L396" s="4">
        <f>SUM(Nurse[[#This Row],[RN Hours (excl. Admin, DON)]],Nurse[[#This Row],[RN Admin Hours]],Nurse[[#This Row],[RN DON Hours]])</f>
        <v>32.084239130434781</v>
      </c>
      <c r="M396" s="4">
        <v>19.029891304347824</v>
      </c>
      <c r="N396" s="4">
        <v>6.0815217391304346</v>
      </c>
      <c r="O396" s="4">
        <v>6.9728260869565215</v>
      </c>
      <c r="P396" s="4">
        <f>SUM(Nurse[[#This Row],[LPN Hours (excl. Admin)]],Nurse[[#This Row],[LPN Admin Hours]])</f>
        <v>47.257173913043474</v>
      </c>
      <c r="Q396" s="4">
        <v>47.257173913043474</v>
      </c>
      <c r="R396" s="4">
        <v>0</v>
      </c>
      <c r="S396" s="4">
        <f>SUM(Nurse[[#This Row],[CNA Hours]],Nurse[[#This Row],[NA TR Hours]],Nurse[[#This Row],[Med Aide/Tech Hours]])</f>
        <v>107.53804347826087</v>
      </c>
      <c r="T396" s="4">
        <v>56.201086956521742</v>
      </c>
      <c r="U396" s="4">
        <v>51.336956521739133</v>
      </c>
      <c r="V396" s="4">
        <v>0</v>
      </c>
      <c r="W3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11.537065217391305</v>
      </c>
      <c r="X396" s="4">
        <v>0</v>
      </c>
      <c r="Y396" s="4">
        <v>0</v>
      </c>
      <c r="Z396" s="4">
        <v>3.9293478260869565</v>
      </c>
      <c r="AA396" s="4">
        <v>0.99086956521739122</v>
      </c>
      <c r="AB396" s="4">
        <v>0</v>
      </c>
      <c r="AC396" s="4">
        <v>6.5516304347826084</v>
      </c>
      <c r="AD396" s="4">
        <v>6.5217391304347824E-2</v>
      </c>
      <c r="AE396" s="4">
        <v>0</v>
      </c>
      <c r="AF396" s="1">
        <v>366440</v>
      </c>
      <c r="AG396" s="1">
        <v>5</v>
      </c>
      <c r="AH396"/>
    </row>
    <row r="397" spans="1:34" x14ac:dyDescent="0.25">
      <c r="A397" t="s">
        <v>964</v>
      </c>
      <c r="B397" t="s">
        <v>109</v>
      </c>
      <c r="C397" t="s">
        <v>1096</v>
      </c>
      <c r="D397" t="s">
        <v>1034</v>
      </c>
      <c r="E397" s="4">
        <v>75.228260869565219</v>
      </c>
      <c r="F397" s="4">
        <f>Nurse[[#This Row],[Total Nurse Staff Hours]]/Nurse[[#This Row],[MDS Census]]</f>
        <v>3.4801387082791511</v>
      </c>
      <c r="G397" s="4">
        <f>Nurse[[#This Row],[Total Direct Care Staff Hours]]/Nurse[[#This Row],[MDS Census]]</f>
        <v>3.3503886721572029</v>
      </c>
      <c r="H397" s="4">
        <f>Nurse[[#This Row],[Total RN Hours (w/ Admin, DON)]]/Nurse[[#This Row],[MDS Census]]</f>
        <v>0.49750325097529252</v>
      </c>
      <c r="I397" s="4">
        <f>Nurse[[#This Row],[RN Hours (excl. Admin, DON)]]/Nurse[[#This Row],[MDS Census]]</f>
        <v>0.42236959976881949</v>
      </c>
      <c r="J397" s="4">
        <f>SUM(Nurse[[#This Row],[RN Hours (excl. Admin, DON)]],Nurse[[#This Row],[RN Admin Hours]],Nurse[[#This Row],[RN DON Hours]],Nurse[[#This Row],[LPN Hours (excl. Admin)]],Nurse[[#This Row],[LPN Admin Hours]],Nurse[[#This Row],[CNA Hours]],Nurse[[#This Row],[NA TR Hours]],Nurse[[#This Row],[Med Aide/Tech Hours]])</f>
        <v>261.80478260869569</v>
      </c>
      <c r="K397" s="4">
        <f>SUM(Nurse[[#This Row],[RN Hours (excl. Admin, DON)]],Nurse[[#This Row],[LPN Hours (excl. Admin)]],Nurse[[#This Row],[CNA Hours]],Nurse[[#This Row],[NA TR Hours]],Nurse[[#This Row],[Med Aide/Tech Hours]])</f>
        <v>252.04391304347828</v>
      </c>
      <c r="L397" s="4">
        <f>SUM(Nurse[[#This Row],[RN Hours (excl. Admin, DON)]],Nurse[[#This Row],[RN Admin Hours]],Nurse[[#This Row],[RN DON Hours]])</f>
        <v>37.426304347826083</v>
      </c>
      <c r="M397" s="4">
        <v>31.774130434782606</v>
      </c>
      <c r="N397" s="4">
        <v>0</v>
      </c>
      <c r="O397" s="4">
        <v>5.6521739130434785</v>
      </c>
      <c r="P397" s="4">
        <f>SUM(Nurse[[#This Row],[LPN Hours (excl. Admin)]],Nurse[[#This Row],[LPN Admin Hours]])</f>
        <v>63.8908695652174</v>
      </c>
      <c r="Q397" s="4">
        <v>59.782173913043486</v>
      </c>
      <c r="R397" s="4">
        <v>4.1086956521739131</v>
      </c>
      <c r="S397" s="4">
        <f>SUM(Nurse[[#This Row],[CNA Hours]],Nurse[[#This Row],[NA TR Hours]],Nurse[[#This Row],[Med Aide/Tech Hours]])</f>
        <v>160.4876086956522</v>
      </c>
      <c r="T397" s="4">
        <v>160.4876086956522</v>
      </c>
      <c r="U397" s="4">
        <v>0</v>
      </c>
      <c r="V397" s="4">
        <v>0</v>
      </c>
      <c r="W3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1.2010869565217392</v>
      </c>
      <c r="X397" s="4">
        <v>0</v>
      </c>
      <c r="Y397" s="4">
        <v>0</v>
      </c>
      <c r="Z397" s="4">
        <v>0</v>
      </c>
      <c r="AA397" s="4">
        <v>0.875</v>
      </c>
      <c r="AB397" s="4">
        <v>0</v>
      </c>
      <c r="AC397" s="4">
        <v>0.32608695652173914</v>
      </c>
      <c r="AD397" s="4">
        <v>0</v>
      </c>
      <c r="AE397" s="4">
        <v>0</v>
      </c>
      <c r="AF397" s="1">
        <v>365316</v>
      </c>
      <c r="AG397" s="1">
        <v>5</v>
      </c>
      <c r="AH397"/>
    </row>
    <row r="398" spans="1:34" x14ac:dyDescent="0.25">
      <c r="A398" t="s">
        <v>964</v>
      </c>
      <c r="B398" t="s">
        <v>220</v>
      </c>
      <c r="C398" t="s">
        <v>1180</v>
      </c>
      <c r="D398" t="s">
        <v>1008</v>
      </c>
      <c r="E398" s="4">
        <v>50.673913043478258</v>
      </c>
      <c r="F398" s="4">
        <f>Nurse[[#This Row],[Total Nurse Staff Hours]]/Nurse[[#This Row],[MDS Census]]</f>
        <v>3.136939081939083</v>
      </c>
      <c r="G398" s="4">
        <f>Nurse[[#This Row],[Total Direct Care Staff Hours]]/Nurse[[#This Row],[MDS Census]]</f>
        <v>2.7520849420849429</v>
      </c>
      <c r="H398" s="4">
        <f>Nurse[[#This Row],[Total RN Hours (w/ Admin, DON)]]/Nurse[[#This Row],[MDS Census]]</f>
        <v>0.33629129129129137</v>
      </c>
      <c r="I398" s="4">
        <f>Nurse[[#This Row],[RN Hours (excl. Admin, DON)]]/Nurse[[#This Row],[MDS Census]]</f>
        <v>0.290950235950236</v>
      </c>
      <c r="J398" s="4">
        <f>SUM(Nurse[[#This Row],[RN Hours (excl. Admin, DON)]],Nurse[[#This Row],[RN Admin Hours]],Nurse[[#This Row],[RN DON Hours]],Nurse[[#This Row],[LPN Hours (excl. Admin)]],Nurse[[#This Row],[LPN Admin Hours]],Nurse[[#This Row],[CNA Hours]],Nurse[[#This Row],[NA TR Hours]],Nurse[[#This Row],[Med Aide/Tech Hours]])</f>
        <v>158.96097826086961</v>
      </c>
      <c r="K398" s="4">
        <f>SUM(Nurse[[#This Row],[RN Hours (excl. Admin, DON)]],Nurse[[#This Row],[LPN Hours (excl. Admin)]],Nurse[[#This Row],[CNA Hours]],Nurse[[#This Row],[NA TR Hours]],Nurse[[#This Row],[Med Aide/Tech Hours]])</f>
        <v>139.4589130434783</v>
      </c>
      <c r="L398" s="4">
        <f>SUM(Nurse[[#This Row],[RN Hours (excl. Admin, DON)]],Nurse[[#This Row],[RN Admin Hours]],Nurse[[#This Row],[RN DON Hours]])</f>
        <v>17.041195652173915</v>
      </c>
      <c r="M398" s="4">
        <v>14.743586956521741</v>
      </c>
      <c r="N398" s="4">
        <v>0</v>
      </c>
      <c r="O398" s="4">
        <v>2.297608695652174</v>
      </c>
      <c r="P398" s="4">
        <f>SUM(Nurse[[#This Row],[LPN Hours (excl. Admin)]],Nurse[[#This Row],[LPN Admin Hours]])</f>
        <v>53.551195652173917</v>
      </c>
      <c r="Q398" s="4">
        <v>36.346739130434784</v>
      </c>
      <c r="R398" s="4">
        <v>17.204456521739129</v>
      </c>
      <c r="S398" s="4">
        <f>SUM(Nurse[[#This Row],[CNA Hours]],Nurse[[#This Row],[NA TR Hours]],Nurse[[#This Row],[Med Aide/Tech Hours]])</f>
        <v>88.368586956521781</v>
      </c>
      <c r="T398" s="4">
        <v>88.368586956521781</v>
      </c>
      <c r="U398" s="4">
        <v>0</v>
      </c>
      <c r="V398" s="4">
        <v>0</v>
      </c>
      <c r="W3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98" s="4">
        <v>0</v>
      </c>
      <c r="Y398" s="4">
        <v>0</v>
      </c>
      <c r="Z398" s="4">
        <v>0</v>
      </c>
      <c r="AA398" s="4">
        <v>0</v>
      </c>
      <c r="AB398" s="4">
        <v>0</v>
      </c>
      <c r="AC398" s="4">
        <v>0</v>
      </c>
      <c r="AD398" s="4">
        <v>0</v>
      </c>
      <c r="AE398" s="4">
        <v>0</v>
      </c>
      <c r="AF398" s="1">
        <v>365490</v>
      </c>
      <c r="AG398" s="1">
        <v>5</v>
      </c>
      <c r="AH398"/>
    </row>
    <row r="399" spans="1:34" x14ac:dyDescent="0.25">
      <c r="A399" t="s">
        <v>964</v>
      </c>
      <c r="B399" t="s">
        <v>190</v>
      </c>
      <c r="C399" t="s">
        <v>1206</v>
      </c>
      <c r="D399" t="s">
        <v>1048</v>
      </c>
      <c r="E399" s="4">
        <v>44.815217391304351</v>
      </c>
      <c r="F399" s="4">
        <f>Nurse[[#This Row],[Total Nurse Staff Hours]]/Nurse[[#This Row],[MDS Census]]</f>
        <v>4.6772980839194753</v>
      </c>
      <c r="G399" s="4">
        <f>Nurse[[#This Row],[Total Direct Care Staff Hours]]/Nurse[[#This Row],[MDS Census]]</f>
        <v>4.1338830948338581</v>
      </c>
      <c r="H399" s="4">
        <f>Nurse[[#This Row],[Total RN Hours (w/ Admin, DON)]]/Nurse[[#This Row],[MDS Census]]</f>
        <v>0.79650739752607314</v>
      </c>
      <c r="I399" s="4">
        <f>Nurse[[#This Row],[RN Hours (excl. Admin, DON)]]/Nurse[[#This Row],[MDS Census]]</f>
        <v>0.25309240844045594</v>
      </c>
      <c r="J399" s="4">
        <f>SUM(Nurse[[#This Row],[RN Hours (excl. Admin, DON)]],Nurse[[#This Row],[RN Admin Hours]],Nurse[[#This Row],[RN DON Hours]],Nurse[[#This Row],[LPN Hours (excl. Admin)]],Nurse[[#This Row],[LPN Admin Hours]],Nurse[[#This Row],[CNA Hours]],Nurse[[#This Row],[NA TR Hours]],Nurse[[#This Row],[Med Aide/Tech Hours]])</f>
        <v>209.6141304347826</v>
      </c>
      <c r="K399" s="4">
        <f>SUM(Nurse[[#This Row],[RN Hours (excl. Admin, DON)]],Nurse[[#This Row],[LPN Hours (excl. Admin)]],Nurse[[#This Row],[CNA Hours]],Nurse[[#This Row],[NA TR Hours]],Nurse[[#This Row],[Med Aide/Tech Hours]])</f>
        <v>185.26086956521738</v>
      </c>
      <c r="L399" s="4">
        <f>SUM(Nurse[[#This Row],[RN Hours (excl. Admin, DON)]],Nurse[[#This Row],[RN Admin Hours]],Nurse[[#This Row],[RN DON Hours]])</f>
        <v>35.695652173913039</v>
      </c>
      <c r="M399" s="4">
        <v>11.342391304347826</v>
      </c>
      <c r="N399" s="4">
        <v>19.048913043478262</v>
      </c>
      <c r="O399" s="4">
        <v>5.3043478260869561</v>
      </c>
      <c r="P399" s="4">
        <f>SUM(Nurse[[#This Row],[LPN Hours (excl. Admin)]],Nurse[[#This Row],[LPN Admin Hours]])</f>
        <v>60.144021739130437</v>
      </c>
      <c r="Q399" s="4">
        <v>60.144021739130437</v>
      </c>
      <c r="R399" s="4">
        <v>0</v>
      </c>
      <c r="S399" s="4">
        <f>SUM(Nurse[[#This Row],[CNA Hours]],Nurse[[#This Row],[NA TR Hours]],Nurse[[#This Row],[Med Aide/Tech Hours]])</f>
        <v>113.77445652173913</v>
      </c>
      <c r="T399" s="4">
        <v>113.77445652173913</v>
      </c>
      <c r="U399" s="4">
        <v>0</v>
      </c>
      <c r="V399" s="4">
        <v>0</v>
      </c>
      <c r="W3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1.5407608695652175</v>
      </c>
      <c r="X399" s="4">
        <v>0</v>
      </c>
      <c r="Y399" s="4">
        <v>0</v>
      </c>
      <c r="Z399" s="4">
        <v>0</v>
      </c>
      <c r="AA399" s="4">
        <v>1.0217391304347827</v>
      </c>
      <c r="AB399" s="4">
        <v>0</v>
      </c>
      <c r="AC399" s="4">
        <v>0.51902173913043481</v>
      </c>
      <c r="AD399" s="4">
        <v>0</v>
      </c>
      <c r="AE399" s="4">
        <v>0</v>
      </c>
      <c r="AF399" s="1">
        <v>365444</v>
      </c>
      <c r="AG399" s="1">
        <v>5</v>
      </c>
      <c r="AH399"/>
    </row>
    <row r="400" spans="1:34" x14ac:dyDescent="0.25">
      <c r="A400" t="s">
        <v>964</v>
      </c>
      <c r="B400" t="s">
        <v>578</v>
      </c>
      <c r="C400" t="s">
        <v>1073</v>
      </c>
      <c r="D400" t="s">
        <v>991</v>
      </c>
      <c r="E400" s="4">
        <v>67.717391304347828</v>
      </c>
      <c r="F400" s="4">
        <f>Nurse[[#This Row],[Total Nurse Staff Hours]]/Nurse[[#This Row],[MDS Census]]</f>
        <v>3.8519293739967897</v>
      </c>
      <c r="G400" s="4">
        <f>Nurse[[#This Row],[Total Direct Care Staff Hours]]/Nurse[[#This Row],[MDS Census]]</f>
        <v>3.489632423756019</v>
      </c>
      <c r="H400" s="4">
        <f>Nurse[[#This Row],[Total RN Hours (w/ Admin, DON)]]/Nurse[[#This Row],[MDS Census]]</f>
        <v>0.57630658105939014</v>
      </c>
      <c r="I400" s="4">
        <f>Nurse[[#This Row],[RN Hours (excl. Admin, DON)]]/Nurse[[#This Row],[MDS Census]]</f>
        <v>0.29876083467094705</v>
      </c>
      <c r="J400" s="4">
        <f>SUM(Nurse[[#This Row],[RN Hours (excl. Admin, DON)]],Nurse[[#This Row],[RN Admin Hours]],Nurse[[#This Row],[RN DON Hours]],Nurse[[#This Row],[LPN Hours (excl. Admin)]],Nurse[[#This Row],[LPN Admin Hours]],Nurse[[#This Row],[CNA Hours]],Nurse[[#This Row],[NA TR Hours]],Nurse[[#This Row],[Med Aide/Tech Hours]])</f>
        <v>260.84260869565219</v>
      </c>
      <c r="K400" s="4">
        <f>SUM(Nurse[[#This Row],[RN Hours (excl. Admin, DON)]],Nurse[[#This Row],[LPN Hours (excl. Admin)]],Nurse[[#This Row],[CNA Hours]],Nurse[[#This Row],[NA TR Hours]],Nurse[[#This Row],[Med Aide/Tech Hours]])</f>
        <v>236.30880434782608</v>
      </c>
      <c r="L400" s="4">
        <f>SUM(Nurse[[#This Row],[RN Hours (excl. Admin, DON)]],Nurse[[#This Row],[RN Admin Hours]],Nurse[[#This Row],[RN DON Hours]])</f>
        <v>39.025978260869572</v>
      </c>
      <c r="M400" s="4">
        <v>20.231304347826089</v>
      </c>
      <c r="N400" s="4">
        <v>13.033804347826093</v>
      </c>
      <c r="O400" s="4">
        <v>5.7608695652173916</v>
      </c>
      <c r="P400" s="4">
        <f>SUM(Nurse[[#This Row],[LPN Hours (excl. Admin)]],Nurse[[#This Row],[LPN Admin Hours]])</f>
        <v>102.83576086956523</v>
      </c>
      <c r="Q400" s="4">
        <v>97.096630434782625</v>
      </c>
      <c r="R400" s="4">
        <v>5.7391304347826084</v>
      </c>
      <c r="S400" s="4">
        <f>SUM(Nurse[[#This Row],[CNA Hours]],Nurse[[#This Row],[NA TR Hours]],Nurse[[#This Row],[Med Aide/Tech Hours]])</f>
        <v>118.98086956521739</v>
      </c>
      <c r="T400" s="4">
        <v>118.98086956521739</v>
      </c>
      <c r="U400" s="4">
        <v>0</v>
      </c>
      <c r="V400" s="4">
        <v>0</v>
      </c>
      <c r="W4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7.5192391304347854</v>
      </c>
      <c r="X400" s="4">
        <v>1.8019565217391305</v>
      </c>
      <c r="Y400" s="4">
        <v>2.601739130434785</v>
      </c>
      <c r="Z400" s="4">
        <v>0</v>
      </c>
      <c r="AA400" s="4">
        <v>1.6047826086956523</v>
      </c>
      <c r="AB400" s="4">
        <v>0</v>
      </c>
      <c r="AC400" s="4">
        <v>1.5107608695652173</v>
      </c>
      <c r="AD400" s="4">
        <v>0</v>
      </c>
      <c r="AE400" s="4">
        <v>0</v>
      </c>
      <c r="AF400" s="1">
        <v>366040</v>
      </c>
      <c r="AG400" s="1">
        <v>5</v>
      </c>
      <c r="AH400"/>
    </row>
    <row r="401" spans="1:34" x14ac:dyDescent="0.25">
      <c r="A401" t="s">
        <v>964</v>
      </c>
      <c r="B401" t="s">
        <v>26</v>
      </c>
      <c r="C401" t="s">
        <v>1213</v>
      </c>
      <c r="D401" t="s">
        <v>1008</v>
      </c>
      <c r="E401" s="4">
        <v>77.945652173913047</v>
      </c>
      <c r="F401" s="4">
        <f>Nurse[[#This Row],[Total Nurse Staff Hours]]/Nurse[[#This Row],[MDS Census]]</f>
        <v>3.8136368707293267</v>
      </c>
      <c r="G401" s="4">
        <f>Nurse[[#This Row],[Total Direct Care Staff Hours]]/Nurse[[#This Row],[MDS Census]]</f>
        <v>3.6713972946590436</v>
      </c>
      <c r="H401" s="4">
        <f>Nurse[[#This Row],[Total RN Hours (w/ Admin, DON)]]/Nurse[[#This Row],[MDS Census]]</f>
        <v>0.44911030539673685</v>
      </c>
      <c r="I401" s="4">
        <f>Nurse[[#This Row],[RN Hours (excl. Admin, DON)]]/Nurse[[#This Row],[MDS Census]]</f>
        <v>0.30687072932645382</v>
      </c>
      <c r="J401" s="4">
        <f>SUM(Nurse[[#This Row],[RN Hours (excl. Admin, DON)]],Nurse[[#This Row],[RN Admin Hours]],Nurse[[#This Row],[RN DON Hours]],Nurse[[#This Row],[LPN Hours (excl. Admin)]],Nurse[[#This Row],[LPN Admin Hours]],Nurse[[#This Row],[CNA Hours]],Nurse[[#This Row],[NA TR Hours]],Nurse[[#This Row],[Med Aide/Tech Hours]])</f>
        <v>297.25641304347829</v>
      </c>
      <c r="K401" s="4">
        <f>SUM(Nurse[[#This Row],[RN Hours (excl. Admin, DON)]],Nurse[[#This Row],[LPN Hours (excl. Admin)]],Nurse[[#This Row],[CNA Hours]],Nurse[[#This Row],[NA TR Hours]],Nurse[[#This Row],[Med Aide/Tech Hours]])</f>
        <v>286.16945652173916</v>
      </c>
      <c r="L401" s="4">
        <f>SUM(Nurse[[#This Row],[RN Hours (excl. Admin, DON)]],Nurse[[#This Row],[RN Admin Hours]],Nurse[[#This Row],[RN DON Hours]])</f>
        <v>35.006195652173915</v>
      </c>
      <c r="M401" s="4">
        <v>23.919239130434786</v>
      </c>
      <c r="N401" s="4">
        <v>0.13043478260869565</v>
      </c>
      <c r="O401" s="4">
        <v>10.956521739130435</v>
      </c>
      <c r="P401" s="4">
        <f>SUM(Nurse[[#This Row],[LPN Hours (excl. Admin)]],Nurse[[#This Row],[LPN Admin Hours]])</f>
        <v>93.903369565217403</v>
      </c>
      <c r="Q401" s="4">
        <v>93.903369565217403</v>
      </c>
      <c r="R401" s="4">
        <v>0</v>
      </c>
      <c r="S401" s="4">
        <f>SUM(Nurse[[#This Row],[CNA Hours]],Nurse[[#This Row],[NA TR Hours]],Nurse[[#This Row],[Med Aide/Tech Hours]])</f>
        <v>168.34684782608696</v>
      </c>
      <c r="T401" s="4">
        <v>167.65119565217393</v>
      </c>
      <c r="U401" s="4">
        <v>0.69565217391304346</v>
      </c>
      <c r="V401" s="4">
        <v>0</v>
      </c>
      <c r="W4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94.228260869565219</v>
      </c>
      <c r="X401" s="4">
        <v>4.4782608695652177</v>
      </c>
      <c r="Y401" s="4">
        <v>0.13043478260869565</v>
      </c>
      <c r="Z401" s="4">
        <v>0</v>
      </c>
      <c r="AA401" s="4">
        <v>37.619565217391305</v>
      </c>
      <c r="AB401" s="4">
        <v>0</v>
      </c>
      <c r="AC401" s="4">
        <v>51.304347826086953</v>
      </c>
      <c r="AD401" s="4">
        <v>0.69565217391304346</v>
      </c>
      <c r="AE401" s="4">
        <v>0</v>
      </c>
      <c r="AF401" s="1">
        <v>365045</v>
      </c>
      <c r="AG401" s="1">
        <v>5</v>
      </c>
      <c r="AH401"/>
    </row>
    <row r="402" spans="1:34" x14ac:dyDescent="0.25">
      <c r="A402" t="s">
        <v>964</v>
      </c>
      <c r="B402" t="s">
        <v>18</v>
      </c>
      <c r="C402" t="s">
        <v>1129</v>
      </c>
      <c r="D402" t="s">
        <v>1032</v>
      </c>
      <c r="E402" s="4">
        <v>36.706521739130437</v>
      </c>
      <c r="F402" s="4">
        <f>Nurse[[#This Row],[Total Nurse Staff Hours]]/Nurse[[#This Row],[MDS Census]]</f>
        <v>3.5344181225940181</v>
      </c>
      <c r="G402" s="4">
        <f>Nurse[[#This Row],[Total Direct Care Staff Hours]]/Nurse[[#This Row],[MDS Census]]</f>
        <v>3.0709771986970678</v>
      </c>
      <c r="H402" s="4">
        <f>Nurse[[#This Row],[Total RN Hours (w/ Admin, DON)]]/Nurse[[#This Row],[MDS Census]]</f>
        <v>0.73123778501628667</v>
      </c>
      <c r="I402" s="4">
        <f>Nurse[[#This Row],[RN Hours (excl. Admin, DON)]]/Nurse[[#This Row],[MDS Census]]</f>
        <v>0.28000296120817292</v>
      </c>
      <c r="J402" s="4">
        <f>SUM(Nurse[[#This Row],[RN Hours (excl. Admin, DON)]],Nurse[[#This Row],[RN Admin Hours]],Nurse[[#This Row],[RN DON Hours]],Nurse[[#This Row],[LPN Hours (excl. Admin)]],Nurse[[#This Row],[LPN Admin Hours]],Nurse[[#This Row],[CNA Hours]],Nurse[[#This Row],[NA TR Hours]],Nurse[[#This Row],[Med Aide/Tech Hours]])</f>
        <v>129.7361956521739</v>
      </c>
      <c r="K402" s="4">
        <f>SUM(Nurse[[#This Row],[RN Hours (excl. Admin, DON)]],Nurse[[#This Row],[LPN Hours (excl. Admin)]],Nurse[[#This Row],[CNA Hours]],Nurse[[#This Row],[NA TR Hours]],Nurse[[#This Row],[Med Aide/Tech Hours]])</f>
        <v>112.72489130434781</v>
      </c>
      <c r="L402" s="4">
        <f>SUM(Nurse[[#This Row],[RN Hours (excl. Admin, DON)]],Nurse[[#This Row],[RN Admin Hours]],Nurse[[#This Row],[RN DON Hours]])</f>
        <v>26.841195652173916</v>
      </c>
      <c r="M402" s="4">
        <v>10.277934782608696</v>
      </c>
      <c r="N402" s="4">
        <v>12.992608695652171</v>
      </c>
      <c r="O402" s="4">
        <v>3.5706521739130466</v>
      </c>
      <c r="P402" s="4">
        <f>SUM(Nurse[[#This Row],[LPN Hours (excl. Admin)]],Nurse[[#This Row],[LPN Admin Hours]])</f>
        <v>33.44771739130433</v>
      </c>
      <c r="Q402" s="4">
        <v>32.999673913043459</v>
      </c>
      <c r="R402" s="4">
        <v>0.44804347826086954</v>
      </c>
      <c r="S402" s="4">
        <f>SUM(Nurse[[#This Row],[CNA Hours]],Nurse[[#This Row],[NA TR Hours]],Nurse[[#This Row],[Med Aide/Tech Hours]])</f>
        <v>69.447282608695659</v>
      </c>
      <c r="T402" s="4">
        <v>69.447282608695659</v>
      </c>
      <c r="U402" s="4">
        <v>0</v>
      </c>
      <c r="V402" s="4">
        <v>0</v>
      </c>
      <c r="W4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12.031739130434783</v>
      </c>
      <c r="X402" s="4">
        <v>1.9382608695652177</v>
      </c>
      <c r="Y402" s="4">
        <v>0.96010869565217416</v>
      </c>
      <c r="Z402" s="4">
        <v>0</v>
      </c>
      <c r="AA402" s="4">
        <v>2.9839130434782599</v>
      </c>
      <c r="AB402" s="4">
        <v>0</v>
      </c>
      <c r="AC402" s="4">
        <v>6.1494565217391308</v>
      </c>
      <c r="AD402" s="4">
        <v>0</v>
      </c>
      <c r="AE402" s="4">
        <v>0</v>
      </c>
      <c r="AF402" s="1">
        <v>365006</v>
      </c>
      <c r="AG402" s="1">
        <v>5</v>
      </c>
      <c r="AH402"/>
    </row>
    <row r="403" spans="1:34" x14ac:dyDescent="0.25">
      <c r="A403" t="s">
        <v>964</v>
      </c>
      <c r="B403" t="s">
        <v>676</v>
      </c>
      <c r="C403" t="s">
        <v>1384</v>
      </c>
      <c r="D403" t="s">
        <v>1010</v>
      </c>
      <c r="E403" s="4">
        <v>114.17391304347827</v>
      </c>
      <c r="F403" s="4">
        <f>Nurse[[#This Row],[Total Nurse Staff Hours]]/Nurse[[#This Row],[MDS Census]]</f>
        <v>3.1115517897943636</v>
      </c>
      <c r="G403" s="4">
        <f>Nurse[[#This Row],[Total Direct Care Staff Hours]]/Nurse[[#This Row],[MDS Census]]</f>
        <v>2.7749324067022085</v>
      </c>
      <c r="H403" s="4">
        <f>Nurse[[#This Row],[Total RN Hours (w/ Admin, DON)]]/Nurse[[#This Row],[MDS Census]]</f>
        <v>0.56728769992383854</v>
      </c>
      <c r="I403" s="4">
        <f>Nurse[[#This Row],[RN Hours (excl. Admin, DON)]]/Nurse[[#This Row],[MDS Census]]</f>
        <v>0.29033320639756283</v>
      </c>
      <c r="J403" s="4">
        <f>SUM(Nurse[[#This Row],[RN Hours (excl. Admin, DON)]],Nurse[[#This Row],[RN Admin Hours]],Nurse[[#This Row],[RN DON Hours]],Nurse[[#This Row],[LPN Hours (excl. Admin)]],Nurse[[#This Row],[LPN Admin Hours]],Nurse[[#This Row],[CNA Hours]],Nurse[[#This Row],[NA TR Hours]],Nurse[[#This Row],[Med Aide/Tech Hours]])</f>
        <v>355.25804347826084</v>
      </c>
      <c r="K403" s="4">
        <f>SUM(Nurse[[#This Row],[RN Hours (excl. Admin, DON)]],Nurse[[#This Row],[LPN Hours (excl. Admin)]],Nurse[[#This Row],[CNA Hours]],Nurse[[#This Row],[NA TR Hours]],Nurse[[#This Row],[Med Aide/Tech Hours]])</f>
        <v>316.82489130434783</v>
      </c>
      <c r="L403" s="4">
        <f>SUM(Nurse[[#This Row],[RN Hours (excl. Admin, DON)]],Nurse[[#This Row],[RN Admin Hours]],Nurse[[#This Row],[RN DON Hours]])</f>
        <v>64.76945652173913</v>
      </c>
      <c r="M403" s="4">
        <v>33.148478260869567</v>
      </c>
      <c r="N403" s="4">
        <v>26.074456521739126</v>
      </c>
      <c r="O403" s="4">
        <v>5.5465217391304344</v>
      </c>
      <c r="P403" s="4">
        <f>SUM(Nurse[[#This Row],[LPN Hours (excl. Admin)]],Nurse[[#This Row],[LPN Admin Hours]])</f>
        <v>97.172282608695681</v>
      </c>
      <c r="Q403" s="4">
        <v>90.360108695652201</v>
      </c>
      <c r="R403" s="4">
        <v>6.8121739130434795</v>
      </c>
      <c r="S403" s="4">
        <f>SUM(Nurse[[#This Row],[CNA Hours]],Nurse[[#This Row],[NA TR Hours]],Nurse[[#This Row],[Med Aide/Tech Hours]])</f>
        <v>193.31630434782605</v>
      </c>
      <c r="T403" s="4">
        <v>187.54271739130431</v>
      </c>
      <c r="U403" s="4">
        <v>5.773586956521739</v>
      </c>
      <c r="V403" s="4">
        <v>0</v>
      </c>
      <c r="W4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03" s="4">
        <v>0</v>
      </c>
      <c r="Y403" s="4">
        <v>0</v>
      </c>
      <c r="Z403" s="4">
        <v>0</v>
      </c>
      <c r="AA403" s="4">
        <v>0</v>
      </c>
      <c r="AB403" s="4">
        <v>0</v>
      </c>
      <c r="AC403" s="4">
        <v>0</v>
      </c>
      <c r="AD403" s="4">
        <v>0</v>
      </c>
      <c r="AE403" s="4">
        <v>0</v>
      </c>
      <c r="AF403" s="1">
        <v>366185</v>
      </c>
      <c r="AG403" s="1">
        <v>5</v>
      </c>
      <c r="AH403"/>
    </row>
    <row r="404" spans="1:34" x14ac:dyDescent="0.25">
      <c r="A404" t="s">
        <v>964</v>
      </c>
      <c r="B404" t="s">
        <v>571</v>
      </c>
      <c r="C404" t="s">
        <v>1365</v>
      </c>
      <c r="D404" t="s">
        <v>1007</v>
      </c>
      <c r="E404" s="4">
        <v>36.108695652173914</v>
      </c>
      <c r="F404" s="4">
        <f>Nurse[[#This Row],[Total Nurse Staff Hours]]/Nurse[[#This Row],[MDS Census]]</f>
        <v>4.3048765803732687</v>
      </c>
      <c r="G404" s="4">
        <f>Nurse[[#This Row],[Total Direct Care Staff Hours]]/Nurse[[#This Row],[MDS Census]]</f>
        <v>3.9583232992173394</v>
      </c>
      <c r="H404" s="4">
        <f>Nurse[[#This Row],[Total RN Hours (w/ Admin, DON)]]/Nurse[[#This Row],[MDS Census]]</f>
        <v>0.55918121613485849</v>
      </c>
      <c r="I404" s="4">
        <f>Nurse[[#This Row],[RN Hours (excl. Admin, DON)]]/Nurse[[#This Row],[MDS Census]]</f>
        <v>0.2126279349789284</v>
      </c>
      <c r="J404" s="4">
        <f>SUM(Nurse[[#This Row],[RN Hours (excl. Admin, DON)]],Nurse[[#This Row],[RN Admin Hours]],Nurse[[#This Row],[RN DON Hours]],Nurse[[#This Row],[LPN Hours (excl. Admin)]],Nurse[[#This Row],[LPN Admin Hours]],Nurse[[#This Row],[CNA Hours]],Nurse[[#This Row],[NA TR Hours]],Nurse[[#This Row],[Med Aide/Tech Hours]])</f>
        <v>155.44347826086957</v>
      </c>
      <c r="K404" s="4">
        <f>SUM(Nurse[[#This Row],[RN Hours (excl. Admin, DON)]],Nurse[[#This Row],[LPN Hours (excl. Admin)]],Nurse[[#This Row],[CNA Hours]],Nurse[[#This Row],[NA TR Hours]],Nurse[[#This Row],[Med Aide/Tech Hours]])</f>
        <v>142.92989130434785</v>
      </c>
      <c r="L404" s="4">
        <f>SUM(Nurse[[#This Row],[RN Hours (excl. Admin, DON)]],Nurse[[#This Row],[RN Admin Hours]],Nurse[[#This Row],[RN DON Hours]])</f>
        <v>20.191304347826087</v>
      </c>
      <c r="M404" s="4">
        <v>7.6777173913043493</v>
      </c>
      <c r="N404" s="4">
        <v>7.1005434782608683</v>
      </c>
      <c r="O404" s="4">
        <v>5.4130434782608692</v>
      </c>
      <c r="P404" s="4">
        <f>SUM(Nurse[[#This Row],[LPN Hours (excl. Admin)]],Nurse[[#This Row],[LPN Admin Hours]])</f>
        <v>29.629347826086953</v>
      </c>
      <c r="Q404" s="4">
        <v>29.629347826086953</v>
      </c>
      <c r="R404" s="4">
        <v>0</v>
      </c>
      <c r="S404" s="4">
        <f>SUM(Nurse[[#This Row],[CNA Hours]],Nurse[[#This Row],[NA TR Hours]],Nurse[[#This Row],[Med Aide/Tech Hours]])</f>
        <v>105.62282608695654</v>
      </c>
      <c r="T404" s="4">
        <v>105.62282608695654</v>
      </c>
      <c r="U404" s="4">
        <v>0</v>
      </c>
      <c r="V404" s="4">
        <v>0</v>
      </c>
      <c r="W4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48.723369565217382</v>
      </c>
      <c r="X404" s="4">
        <v>0.92934782608695654</v>
      </c>
      <c r="Y404" s="4">
        <v>0</v>
      </c>
      <c r="Z404" s="4">
        <v>0</v>
      </c>
      <c r="AA404" s="4">
        <v>17.551630434782609</v>
      </c>
      <c r="AB404" s="4">
        <v>0</v>
      </c>
      <c r="AC404" s="4">
        <v>30.242391304347819</v>
      </c>
      <c r="AD404" s="4">
        <v>0</v>
      </c>
      <c r="AE404" s="4">
        <v>0</v>
      </c>
      <c r="AF404" s="1">
        <v>366032</v>
      </c>
      <c r="AG404" s="1">
        <v>5</v>
      </c>
      <c r="AH404"/>
    </row>
    <row r="405" spans="1:34" x14ac:dyDescent="0.25">
      <c r="A405" t="s">
        <v>964</v>
      </c>
      <c r="B405" t="s">
        <v>460</v>
      </c>
      <c r="C405" t="s">
        <v>1140</v>
      </c>
      <c r="D405" t="s">
        <v>1026</v>
      </c>
      <c r="E405" s="4">
        <v>51.413043478260867</v>
      </c>
      <c r="F405" s="4">
        <f>Nurse[[#This Row],[Total Nurse Staff Hours]]/Nurse[[#This Row],[MDS Census]]</f>
        <v>2.7618604651162788</v>
      </c>
      <c r="G405" s="4">
        <f>Nurse[[#This Row],[Total Direct Care Staff Hours]]/Nurse[[#This Row],[MDS Census]]</f>
        <v>2.6075835095137418</v>
      </c>
      <c r="H405" s="4">
        <f>Nurse[[#This Row],[Total RN Hours (w/ Admin, DON)]]/Nurse[[#This Row],[MDS Census]]</f>
        <v>0.36083086680761101</v>
      </c>
      <c r="I405" s="4">
        <f>Nurse[[#This Row],[RN Hours (excl. Admin, DON)]]/Nurse[[#This Row],[MDS Census]]</f>
        <v>0.2454545454545454</v>
      </c>
      <c r="J405" s="4">
        <f>SUM(Nurse[[#This Row],[RN Hours (excl. Admin, DON)]],Nurse[[#This Row],[RN Admin Hours]],Nurse[[#This Row],[RN DON Hours]],Nurse[[#This Row],[LPN Hours (excl. Admin)]],Nurse[[#This Row],[LPN Admin Hours]],Nurse[[#This Row],[CNA Hours]],Nurse[[#This Row],[NA TR Hours]],Nurse[[#This Row],[Med Aide/Tech Hours]])</f>
        <v>141.99565217391302</v>
      </c>
      <c r="K405" s="4">
        <f>SUM(Nurse[[#This Row],[RN Hours (excl. Admin, DON)]],Nurse[[#This Row],[LPN Hours (excl. Admin)]],Nurse[[#This Row],[CNA Hours]],Nurse[[#This Row],[NA TR Hours]],Nurse[[#This Row],[Med Aide/Tech Hours]])</f>
        <v>134.06380434782608</v>
      </c>
      <c r="L405" s="4">
        <f>SUM(Nurse[[#This Row],[RN Hours (excl. Admin, DON)]],Nurse[[#This Row],[RN Admin Hours]],Nurse[[#This Row],[RN DON Hours]])</f>
        <v>18.551413043478259</v>
      </c>
      <c r="M405" s="4">
        <v>12.619565217391301</v>
      </c>
      <c r="N405" s="4">
        <v>0.64673913043478259</v>
      </c>
      <c r="O405" s="4">
        <v>5.2851086956521751</v>
      </c>
      <c r="P405" s="4">
        <f>SUM(Nurse[[#This Row],[LPN Hours (excl. Admin)]],Nurse[[#This Row],[LPN Admin Hours]])</f>
        <v>54.421847826086953</v>
      </c>
      <c r="Q405" s="4">
        <v>52.421847826086953</v>
      </c>
      <c r="R405" s="4">
        <v>2</v>
      </c>
      <c r="S405" s="4">
        <f>SUM(Nurse[[#This Row],[CNA Hours]],Nurse[[#This Row],[NA TR Hours]],Nurse[[#This Row],[Med Aide/Tech Hours]])</f>
        <v>69.022391304347806</v>
      </c>
      <c r="T405" s="4">
        <v>69.022391304347806</v>
      </c>
      <c r="U405" s="4">
        <v>0</v>
      </c>
      <c r="V405" s="4">
        <v>0</v>
      </c>
      <c r="W4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0.90760869565217384</v>
      </c>
      <c r="X405" s="4">
        <v>0.2608695652173913</v>
      </c>
      <c r="Y405" s="4">
        <v>0.64673913043478259</v>
      </c>
      <c r="Z405" s="4">
        <v>0</v>
      </c>
      <c r="AA405" s="4">
        <v>0</v>
      </c>
      <c r="AB405" s="4">
        <v>0</v>
      </c>
      <c r="AC405" s="4">
        <v>0</v>
      </c>
      <c r="AD405" s="4">
        <v>0</v>
      </c>
      <c r="AE405" s="4">
        <v>0</v>
      </c>
      <c r="AF405" s="1">
        <v>365849</v>
      </c>
      <c r="AG405" s="1">
        <v>5</v>
      </c>
      <c r="AH405"/>
    </row>
    <row r="406" spans="1:34" x14ac:dyDescent="0.25">
      <c r="A406" t="s">
        <v>964</v>
      </c>
      <c r="B406" t="s">
        <v>548</v>
      </c>
      <c r="C406" t="s">
        <v>1299</v>
      </c>
      <c r="D406" t="s">
        <v>1050</v>
      </c>
      <c r="E406" s="4">
        <v>38.576086956521742</v>
      </c>
      <c r="F406" s="4">
        <f>Nurse[[#This Row],[Total Nurse Staff Hours]]/Nurse[[#This Row],[MDS Census]]</f>
        <v>3.8320315581854039</v>
      </c>
      <c r="G406" s="4">
        <f>Nurse[[#This Row],[Total Direct Care Staff Hours]]/Nurse[[#This Row],[MDS Census]]</f>
        <v>3.4460073260073254</v>
      </c>
      <c r="H406" s="4">
        <f>Nurse[[#This Row],[Total RN Hours (w/ Admin, DON)]]/Nurse[[#This Row],[MDS Census]]</f>
        <v>0.58596506058044506</v>
      </c>
      <c r="I406" s="4">
        <f>Nurse[[#This Row],[RN Hours (excl. Admin, DON)]]/Nurse[[#This Row],[MDS Census]]</f>
        <v>0.33293603832065366</v>
      </c>
      <c r="J406" s="4">
        <f>SUM(Nurse[[#This Row],[RN Hours (excl. Admin, DON)]],Nurse[[#This Row],[RN Admin Hours]],Nurse[[#This Row],[RN DON Hours]],Nurse[[#This Row],[LPN Hours (excl. Admin)]],Nurse[[#This Row],[LPN Admin Hours]],Nurse[[#This Row],[CNA Hours]],Nurse[[#This Row],[NA TR Hours]],Nurse[[#This Row],[Med Aide/Tech Hours]])</f>
        <v>147.82478260869564</v>
      </c>
      <c r="K406" s="4">
        <f>SUM(Nurse[[#This Row],[RN Hours (excl. Admin, DON)]],Nurse[[#This Row],[LPN Hours (excl. Admin)]],Nurse[[#This Row],[CNA Hours]],Nurse[[#This Row],[NA TR Hours]],Nurse[[#This Row],[Med Aide/Tech Hours]])</f>
        <v>132.93347826086955</v>
      </c>
      <c r="L406" s="4">
        <f>SUM(Nurse[[#This Row],[RN Hours (excl. Admin, DON)]],Nurse[[#This Row],[RN Admin Hours]],Nurse[[#This Row],[RN DON Hours]])</f>
        <v>22.604239130434781</v>
      </c>
      <c r="M406" s="4">
        <v>12.84336956521739</v>
      </c>
      <c r="N406" s="4">
        <v>4.7173913043478262</v>
      </c>
      <c r="O406" s="4">
        <v>5.0434782608695654</v>
      </c>
      <c r="P406" s="4">
        <f>SUM(Nurse[[#This Row],[LPN Hours (excl. Admin)]],Nurse[[#This Row],[LPN Admin Hours]])</f>
        <v>41.577826086956513</v>
      </c>
      <c r="Q406" s="4">
        <v>36.447391304347818</v>
      </c>
      <c r="R406" s="4">
        <v>5.1304347826086953</v>
      </c>
      <c r="S406" s="4">
        <f>SUM(Nurse[[#This Row],[CNA Hours]],Nurse[[#This Row],[NA TR Hours]],Nurse[[#This Row],[Med Aide/Tech Hours]])</f>
        <v>83.642717391304359</v>
      </c>
      <c r="T406" s="4">
        <v>75.302282608695663</v>
      </c>
      <c r="U406" s="4">
        <v>8.3404347826086944</v>
      </c>
      <c r="V406" s="4">
        <v>0</v>
      </c>
      <c r="W4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12.758152173913043</v>
      </c>
      <c r="X406" s="4">
        <v>3.8777173913043477</v>
      </c>
      <c r="Y406" s="4">
        <v>0</v>
      </c>
      <c r="Z406" s="4">
        <v>0</v>
      </c>
      <c r="AA406" s="4">
        <v>8.8804347826086953</v>
      </c>
      <c r="AB406" s="4">
        <v>0</v>
      </c>
      <c r="AC406" s="4">
        <v>0</v>
      </c>
      <c r="AD406" s="4">
        <v>0</v>
      </c>
      <c r="AE406" s="4">
        <v>0</v>
      </c>
      <c r="AF406" s="1">
        <v>365998</v>
      </c>
      <c r="AG406" s="1">
        <v>5</v>
      </c>
      <c r="AH406"/>
    </row>
    <row r="407" spans="1:34" x14ac:dyDescent="0.25">
      <c r="A407" t="s">
        <v>964</v>
      </c>
      <c r="B407" t="s">
        <v>726</v>
      </c>
      <c r="C407" t="s">
        <v>1213</v>
      </c>
      <c r="D407" t="s">
        <v>1008</v>
      </c>
      <c r="E407" s="4">
        <v>85.032608695652172</v>
      </c>
      <c r="F407" s="4">
        <f>Nurse[[#This Row],[Total Nurse Staff Hours]]/Nurse[[#This Row],[MDS Census]]</f>
        <v>3.6853649495078615</v>
      </c>
      <c r="G407" s="4">
        <f>Nurse[[#This Row],[Total Direct Care Staff Hours]]/Nurse[[#This Row],[MDS Census]]</f>
        <v>3.4443947334782052</v>
      </c>
      <c r="H407" s="4">
        <f>Nurse[[#This Row],[Total RN Hours (w/ Admin, DON)]]/Nurse[[#This Row],[MDS Census]]</f>
        <v>0.42672248498018667</v>
      </c>
      <c r="I407" s="4">
        <f>Nurse[[#This Row],[RN Hours (excl. Admin, DON)]]/Nurse[[#This Row],[MDS Census]]</f>
        <v>0.3256423366994759</v>
      </c>
      <c r="J407" s="4">
        <f>SUM(Nurse[[#This Row],[RN Hours (excl. Admin, DON)]],Nurse[[#This Row],[RN Admin Hours]],Nurse[[#This Row],[RN DON Hours]],Nurse[[#This Row],[LPN Hours (excl. Admin)]],Nurse[[#This Row],[LPN Admin Hours]],Nurse[[#This Row],[CNA Hours]],Nurse[[#This Row],[NA TR Hours]],Nurse[[#This Row],[Med Aide/Tech Hours]])</f>
        <v>313.37619565217392</v>
      </c>
      <c r="K407" s="4">
        <f>SUM(Nurse[[#This Row],[RN Hours (excl. Admin, DON)]],Nurse[[#This Row],[LPN Hours (excl. Admin)]],Nurse[[#This Row],[CNA Hours]],Nurse[[#This Row],[NA TR Hours]],Nurse[[#This Row],[Med Aide/Tech Hours]])</f>
        <v>292.88586956521738</v>
      </c>
      <c r="L407" s="4">
        <f>SUM(Nurse[[#This Row],[RN Hours (excl. Admin, DON)]],Nurse[[#This Row],[RN Admin Hours]],Nurse[[#This Row],[RN DON Hours]])</f>
        <v>36.285326086956523</v>
      </c>
      <c r="M407" s="4">
        <v>27.690217391304348</v>
      </c>
      <c r="N407" s="4">
        <v>3.9293478260869565</v>
      </c>
      <c r="O407" s="4">
        <v>4.6657608695652177</v>
      </c>
      <c r="P407" s="4">
        <f>SUM(Nurse[[#This Row],[LPN Hours (excl. Admin)]],Nurse[[#This Row],[LPN Admin Hours]])</f>
        <v>77.142500000000013</v>
      </c>
      <c r="Q407" s="4">
        <v>65.247282608695656</v>
      </c>
      <c r="R407" s="4">
        <v>11.89521739130435</v>
      </c>
      <c r="S407" s="4">
        <f>SUM(Nurse[[#This Row],[CNA Hours]],Nurse[[#This Row],[NA TR Hours]],Nurse[[#This Row],[Med Aide/Tech Hours]])</f>
        <v>199.9483695652174</v>
      </c>
      <c r="T407" s="4">
        <v>199.9483695652174</v>
      </c>
      <c r="U407" s="4">
        <v>0</v>
      </c>
      <c r="V407" s="4">
        <v>0</v>
      </c>
      <c r="W4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12.269021739130435</v>
      </c>
      <c r="X407" s="4">
        <v>2.75</v>
      </c>
      <c r="Y407" s="4">
        <v>0</v>
      </c>
      <c r="Z407" s="4">
        <v>0</v>
      </c>
      <c r="AA407" s="4">
        <v>9.5190217391304355</v>
      </c>
      <c r="AB407" s="4">
        <v>0</v>
      </c>
      <c r="AC407" s="4">
        <v>0</v>
      </c>
      <c r="AD407" s="4">
        <v>0</v>
      </c>
      <c r="AE407" s="4">
        <v>0</v>
      </c>
      <c r="AF407" s="1">
        <v>366251</v>
      </c>
      <c r="AG407" s="1">
        <v>5</v>
      </c>
      <c r="AH407"/>
    </row>
    <row r="408" spans="1:34" x14ac:dyDescent="0.25">
      <c r="A408" t="s">
        <v>964</v>
      </c>
      <c r="B408" t="s">
        <v>789</v>
      </c>
      <c r="C408" t="s">
        <v>1213</v>
      </c>
      <c r="D408" t="s">
        <v>1008</v>
      </c>
      <c r="E408" s="4">
        <v>72.978260869565219</v>
      </c>
      <c r="F408" s="4">
        <f>Nurse[[#This Row],[Total Nurse Staff Hours]]/Nurse[[#This Row],[MDS Census]]</f>
        <v>3.3542746499851055</v>
      </c>
      <c r="G408" s="4">
        <f>Nurse[[#This Row],[Total Direct Care Staff Hours]]/Nurse[[#This Row],[MDS Census]]</f>
        <v>3.0531873696753054</v>
      </c>
      <c r="H408" s="4">
        <f>Nurse[[#This Row],[Total RN Hours (w/ Admin, DON)]]/Nurse[[#This Row],[MDS Census]]</f>
        <v>0.25815460232350312</v>
      </c>
      <c r="I408" s="4">
        <f>Nurse[[#This Row],[RN Hours (excl. Admin, DON)]]/Nurse[[#This Row],[MDS Census]]</f>
        <v>0.10682901400059577</v>
      </c>
      <c r="J408" s="4">
        <f>SUM(Nurse[[#This Row],[RN Hours (excl. Admin, DON)]],Nurse[[#This Row],[RN Admin Hours]],Nurse[[#This Row],[RN DON Hours]],Nurse[[#This Row],[LPN Hours (excl. Admin)]],Nurse[[#This Row],[LPN Admin Hours]],Nurse[[#This Row],[CNA Hours]],Nurse[[#This Row],[NA TR Hours]],Nurse[[#This Row],[Med Aide/Tech Hours]])</f>
        <v>244.78913043478258</v>
      </c>
      <c r="K408" s="4">
        <f>SUM(Nurse[[#This Row],[RN Hours (excl. Admin, DON)]],Nurse[[#This Row],[LPN Hours (excl. Admin)]],Nurse[[#This Row],[CNA Hours]],Nurse[[#This Row],[NA TR Hours]],Nurse[[#This Row],[Med Aide/Tech Hours]])</f>
        <v>222.81630434782608</v>
      </c>
      <c r="L408" s="4">
        <f>SUM(Nurse[[#This Row],[RN Hours (excl. Admin, DON)]],Nurse[[#This Row],[RN Admin Hours]],Nurse[[#This Row],[RN DON Hours]])</f>
        <v>18.83967391304348</v>
      </c>
      <c r="M408" s="4">
        <v>7.7961956521739131</v>
      </c>
      <c r="N408" s="4">
        <v>5.5652173913043477</v>
      </c>
      <c r="O408" s="4">
        <v>5.4782608695652177</v>
      </c>
      <c r="P408" s="4">
        <f>SUM(Nurse[[#This Row],[LPN Hours (excl. Admin)]],Nurse[[#This Row],[LPN Admin Hours]])</f>
        <v>84.641304347826079</v>
      </c>
      <c r="Q408" s="4">
        <v>73.711956521739125</v>
      </c>
      <c r="R408" s="4">
        <v>10.929347826086957</v>
      </c>
      <c r="S408" s="4">
        <f>SUM(Nurse[[#This Row],[CNA Hours]],Nurse[[#This Row],[NA TR Hours]],Nurse[[#This Row],[Med Aide/Tech Hours]])</f>
        <v>141.30815217391304</v>
      </c>
      <c r="T408" s="4">
        <v>121.47282608695652</v>
      </c>
      <c r="U408" s="4">
        <v>19.83532608695652</v>
      </c>
      <c r="V408" s="4">
        <v>0</v>
      </c>
      <c r="W4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6.2429347826086961</v>
      </c>
      <c r="X408" s="4">
        <v>0</v>
      </c>
      <c r="Y408" s="4">
        <v>0</v>
      </c>
      <c r="Z408" s="4">
        <v>0</v>
      </c>
      <c r="AA408" s="4">
        <v>0.25</v>
      </c>
      <c r="AB408" s="4">
        <v>0</v>
      </c>
      <c r="AC408" s="4">
        <v>3.3233695652173911</v>
      </c>
      <c r="AD408" s="4">
        <v>2.6695652173913045</v>
      </c>
      <c r="AE408" s="4">
        <v>0</v>
      </c>
      <c r="AF408" s="1">
        <v>366332</v>
      </c>
      <c r="AG408" s="1">
        <v>5</v>
      </c>
      <c r="AH408"/>
    </row>
    <row r="409" spans="1:34" x14ac:dyDescent="0.25">
      <c r="A409" t="s">
        <v>964</v>
      </c>
      <c r="B409" t="s">
        <v>70</v>
      </c>
      <c r="C409" t="s">
        <v>1229</v>
      </c>
      <c r="D409" t="s">
        <v>1003</v>
      </c>
      <c r="E409" s="4">
        <v>40.336956521739133</v>
      </c>
      <c r="F409" s="4">
        <f>Nurse[[#This Row],[Total Nurse Staff Hours]]/Nurse[[#This Row],[MDS Census]]</f>
        <v>3.0234438156831041</v>
      </c>
      <c r="G409" s="4">
        <f>Nurse[[#This Row],[Total Direct Care Staff Hours]]/Nurse[[#This Row],[MDS Census]]</f>
        <v>2.7359876044192939</v>
      </c>
      <c r="H409" s="4">
        <f>Nurse[[#This Row],[Total RN Hours (w/ Admin, DON)]]/Nurse[[#This Row],[MDS Census]]</f>
        <v>0.34916464564807331</v>
      </c>
      <c r="I409" s="4">
        <f>Nurse[[#This Row],[RN Hours (excl. Admin, DON)]]/Nurse[[#This Row],[MDS Census]]</f>
        <v>0.20904068984101321</v>
      </c>
      <c r="J409" s="4">
        <f>SUM(Nurse[[#This Row],[RN Hours (excl. Admin, DON)]],Nurse[[#This Row],[RN Admin Hours]],Nurse[[#This Row],[RN DON Hours]],Nurse[[#This Row],[LPN Hours (excl. Admin)]],Nurse[[#This Row],[LPN Admin Hours]],Nurse[[#This Row],[CNA Hours]],Nurse[[#This Row],[NA TR Hours]],Nurse[[#This Row],[Med Aide/Tech Hours]])</f>
        <v>121.95652173913044</v>
      </c>
      <c r="K409" s="4">
        <f>SUM(Nurse[[#This Row],[RN Hours (excl. Admin, DON)]],Nurse[[#This Row],[LPN Hours (excl. Admin)]],Nurse[[#This Row],[CNA Hours]],Nurse[[#This Row],[NA TR Hours]],Nurse[[#This Row],[Med Aide/Tech Hours]])</f>
        <v>110.36141304347827</v>
      </c>
      <c r="L409" s="4">
        <f>SUM(Nurse[[#This Row],[RN Hours (excl. Admin, DON)]],Nurse[[#This Row],[RN Admin Hours]],Nurse[[#This Row],[RN DON Hours]])</f>
        <v>14.084239130434783</v>
      </c>
      <c r="M409" s="4">
        <v>8.4320652173913047</v>
      </c>
      <c r="N409" s="4">
        <v>0</v>
      </c>
      <c r="O409" s="4">
        <v>5.6521739130434785</v>
      </c>
      <c r="P409" s="4">
        <f>SUM(Nurse[[#This Row],[LPN Hours (excl. Admin)]],Nurse[[#This Row],[LPN Admin Hours]])</f>
        <v>45.771739130434781</v>
      </c>
      <c r="Q409" s="4">
        <v>39.828804347826086</v>
      </c>
      <c r="R409" s="4">
        <v>5.9429347826086953</v>
      </c>
      <c r="S409" s="4">
        <f>SUM(Nurse[[#This Row],[CNA Hours]],Nurse[[#This Row],[NA TR Hours]],Nurse[[#This Row],[Med Aide/Tech Hours]])</f>
        <v>62.100543478260867</v>
      </c>
      <c r="T409" s="4">
        <v>62.051630434782609</v>
      </c>
      <c r="U409" s="4">
        <v>4.8913043478260872E-2</v>
      </c>
      <c r="V409" s="4">
        <v>0</v>
      </c>
      <c r="W4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09" s="4">
        <v>0</v>
      </c>
      <c r="Y409" s="4">
        <v>0</v>
      </c>
      <c r="Z409" s="4">
        <v>0</v>
      </c>
      <c r="AA409" s="4">
        <v>0</v>
      </c>
      <c r="AB409" s="4">
        <v>0</v>
      </c>
      <c r="AC409" s="4">
        <v>0</v>
      </c>
      <c r="AD409" s="4">
        <v>0</v>
      </c>
      <c r="AE409" s="4">
        <v>0</v>
      </c>
      <c r="AF409" s="1">
        <v>365236</v>
      </c>
      <c r="AG409" s="1">
        <v>5</v>
      </c>
      <c r="AH409"/>
    </row>
    <row r="410" spans="1:34" x14ac:dyDescent="0.25">
      <c r="A410" t="s">
        <v>964</v>
      </c>
      <c r="B410" t="s">
        <v>21</v>
      </c>
      <c r="C410" t="s">
        <v>1215</v>
      </c>
      <c r="D410" t="s">
        <v>997</v>
      </c>
      <c r="E410" s="4">
        <v>66.163043478260875</v>
      </c>
      <c r="F410" s="4">
        <f>Nurse[[#This Row],[Total Nurse Staff Hours]]/Nurse[[#This Row],[MDS Census]]</f>
        <v>2.922196484310827</v>
      </c>
      <c r="G410" s="4">
        <f>Nurse[[#This Row],[Total Direct Care Staff Hours]]/Nurse[[#This Row],[MDS Census]]</f>
        <v>2.7269443075406614</v>
      </c>
      <c r="H410" s="4">
        <f>Nurse[[#This Row],[Total RN Hours (w/ Admin, DON)]]/Nurse[[#This Row],[MDS Census]]</f>
        <v>0.55281583702973547</v>
      </c>
      <c r="I410" s="4">
        <f>Nurse[[#This Row],[RN Hours (excl. Admin, DON)]]/Nurse[[#This Row],[MDS Census]]</f>
        <v>0.38598488582224411</v>
      </c>
      <c r="J410" s="4">
        <f>SUM(Nurse[[#This Row],[RN Hours (excl. Admin, DON)]],Nurse[[#This Row],[RN Admin Hours]],Nurse[[#This Row],[RN DON Hours]],Nurse[[#This Row],[LPN Hours (excl. Admin)]],Nurse[[#This Row],[LPN Admin Hours]],Nurse[[#This Row],[CNA Hours]],Nurse[[#This Row],[NA TR Hours]],Nurse[[#This Row],[Med Aide/Tech Hours]])</f>
        <v>193.34141304347833</v>
      </c>
      <c r="K410" s="4">
        <f>SUM(Nurse[[#This Row],[RN Hours (excl. Admin, DON)]],Nurse[[#This Row],[LPN Hours (excl. Admin)]],Nurse[[#This Row],[CNA Hours]],Nurse[[#This Row],[NA TR Hours]],Nurse[[#This Row],[Med Aide/Tech Hours]])</f>
        <v>180.42293478260876</v>
      </c>
      <c r="L410" s="4">
        <f>SUM(Nurse[[#This Row],[RN Hours (excl. Admin, DON)]],Nurse[[#This Row],[RN Admin Hours]],Nurse[[#This Row],[RN DON Hours]])</f>
        <v>36.575978260869569</v>
      </c>
      <c r="M410" s="4">
        <v>25.537934782608698</v>
      </c>
      <c r="N410" s="4">
        <v>5.2119565217391308</v>
      </c>
      <c r="O410" s="4">
        <v>5.8260869565217392</v>
      </c>
      <c r="P410" s="4">
        <f>SUM(Nurse[[#This Row],[LPN Hours (excl. Admin)]],Nurse[[#This Row],[LPN Admin Hours]])</f>
        <v>58.809673913043497</v>
      </c>
      <c r="Q410" s="4">
        <v>56.929239130434802</v>
      </c>
      <c r="R410" s="4">
        <v>1.8804347826086956</v>
      </c>
      <c r="S410" s="4">
        <f>SUM(Nurse[[#This Row],[CNA Hours]],Nurse[[#This Row],[NA TR Hours]],Nurse[[#This Row],[Med Aide/Tech Hours]])</f>
        <v>97.955760869565268</v>
      </c>
      <c r="T410" s="4">
        <v>97.87423913043483</v>
      </c>
      <c r="U410" s="4">
        <v>8.1521739130434784E-2</v>
      </c>
      <c r="V410" s="4">
        <v>0</v>
      </c>
      <c r="W4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77.704347826086945</v>
      </c>
      <c r="X410" s="4">
        <v>11.782391304347826</v>
      </c>
      <c r="Y410" s="4">
        <v>0</v>
      </c>
      <c r="Z410" s="4">
        <v>0</v>
      </c>
      <c r="AA410" s="4">
        <v>24.513152173913046</v>
      </c>
      <c r="AB410" s="4">
        <v>1.6521739130434783</v>
      </c>
      <c r="AC410" s="4">
        <v>39.67510869565217</v>
      </c>
      <c r="AD410" s="4">
        <v>8.1521739130434784E-2</v>
      </c>
      <c r="AE410" s="4">
        <v>0</v>
      </c>
      <c r="AF410" s="1">
        <v>365022</v>
      </c>
      <c r="AG410" s="1">
        <v>5</v>
      </c>
      <c r="AH410"/>
    </row>
    <row r="411" spans="1:34" x14ac:dyDescent="0.25">
      <c r="A411" t="s">
        <v>964</v>
      </c>
      <c r="B411" t="s">
        <v>472</v>
      </c>
      <c r="C411" t="s">
        <v>1112</v>
      </c>
      <c r="D411" t="s">
        <v>1034</v>
      </c>
      <c r="E411" s="4">
        <v>28.282608695652176</v>
      </c>
      <c r="F411" s="4">
        <f>Nurse[[#This Row],[Total Nurse Staff Hours]]/Nurse[[#This Row],[MDS Census]]</f>
        <v>3.0499846272098377</v>
      </c>
      <c r="G411" s="4">
        <f>Nurse[[#This Row],[Total Direct Care Staff Hours]]/Nurse[[#This Row],[MDS Census]]</f>
        <v>2.8439892390468864</v>
      </c>
      <c r="H411" s="4">
        <f>Nurse[[#This Row],[Total RN Hours (w/ Admin, DON)]]/Nurse[[#This Row],[MDS Census]]</f>
        <v>0.46845503458877785</v>
      </c>
      <c r="I411" s="4">
        <f>Nurse[[#This Row],[RN Hours (excl. Admin, DON)]]/Nurse[[#This Row],[MDS Census]]</f>
        <v>0.26245964642582625</v>
      </c>
      <c r="J411" s="4">
        <f>SUM(Nurse[[#This Row],[RN Hours (excl. Admin, DON)]],Nurse[[#This Row],[RN Admin Hours]],Nurse[[#This Row],[RN DON Hours]],Nurse[[#This Row],[LPN Hours (excl. Admin)]],Nurse[[#This Row],[LPN Admin Hours]],Nurse[[#This Row],[CNA Hours]],Nurse[[#This Row],[NA TR Hours]],Nurse[[#This Row],[Med Aide/Tech Hours]])</f>
        <v>86.261521739130416</v>
      </c>
      <c r="K411" s="4">
        <f>SUM(Nurse[[#This Row],[RN Hours (excl. Admin, DON)]],Nurse[[#This Row],[LPN Hours (excl. Admin)]],Nurse[[#This Row],[CNA Hours]],Nurse[[#This Row],[NA TR Hours]],Nurse[[#This Row],[Med Aide/Tech Hours]])</f>
        <v>80.435434782608681</v>
      </c>
      <c r="L411" s="4">
        <f>SUM(Nurse[[#This Row],[RN Hours (excl. Admin, DON)]],Nurse[[#This Row],[RN Admin Hours]],Nurse[[#This Row],[RN DON Hours]])</f>
        <v>13.249130434782609</v>
      </c>
      <c r="M411" s="4">
        <v>7.423043478260869</v>
      </c>
      <c r="N411" s="4">
        <v>0.60869565217391308</v>
      </c>
      <c r="O411" s="4">
        <v>5.2173913043478262</v>
      </c>
      <c r="P411" s="4">
        <f>SUM(Nurse[[#This Row],[LPN Hours (excl. Admin)]],Nurse[[#This Row],[LPN Admin Hours]])</f>
        <v>22.227826086956519</v>
      </c>
      <c r="Q411" s="4">
        <v>22.227826086956519</v>
      </c>
      <c r="R411" s="4">
        <v>0</v>
      </c>
      <c r="S411" s="4">
        <f>SUM(Nurse[[#This Row],[CNA Hours]],Nurse[[#This Row],[NA TR Hours]],Nurse[[#This Row],[Med Aide/Tech Hours]])</f>
        <v>50.784565217391297</v>
      </c>
      <c r="T411" s="4">
        <v>50.784565217391297</v>
      </c>
      <c r="U411" s="4">
        <v>0</v>
      </c>
      <c r="V411" s="4">
        <v>0</v>
      </c>
      <c r="W4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61.60173913043478</v>
      </c>
      <c r="X411" s="4">
        <v>2.2926086956521736</v>
      </c>
      <c r="Y411" s="4">
        <v>0</v>
      </c>
      <c r="Z411" s="4">
        <v>0</v>
      </c>
      <c r="AA411" s="4">
        <v>19.489673913043479</v>
      </c>
      <c r="AB411" s="4">
        <v>0</v>
      </c>
      <c r="AC411" s="4">
        <v>39.819456521739127</v>
      </c>
      <c r="AD411" s="4">
        <v>0</v>
      </c>
      <c r="AE411" s="4">
        <v>0</v>
      </c>
      <c r="AF411" s="1">
        <v>365874</v>
      </c>
      <c r="AG411" s="1">
        <v>5</v>
      </c>
      <c r="AH411"/>
    </row>
    <row r="412" spans="1:34" x14ac:dyDescent="0.25">
      <c r="A412" t="s">
        <v>964</v>
      </c>
      <c r="B412" t="s">
        <v>677</v>
      </c>
      <c r="C412" t="s">
        <v>1314</v>
      </c>
      <c r="D412" t="s">
        <v>1039</v>
      </c>
      <c r="E412" s="4">
        <v>48.119565217391305</v>
      </c>
      <c r="F412" s="4">
        <f>Nurse[[#This Row],[Total Nurse Staff Hours]]/Nurse[[#This Row],[MDS Census]]</f>
        <v>4.9108832166252538</v>
      </c>
      <c r="G412" s="4">
        <f>Nurse[[#This Row],[Total Direct Care Staff Hours]]/Nurse[[#This Row],[MDS Census]]</f>
        <v>4.7022769369776363</v>
      </c>
      <c r="H412" s="4">
        <f>Nurse[[#This Row],[Total RN Hours (w/ Admin, DON)]]/Nurse[[#This Row],[MDS Census]]</f>
        <v>0.69550033882990747</v>
      </c>
      <c r="I412" s="4">
        <f>Nurse[[#This Row],[RN Hours (excl. Admin, DON)]]/Nurse[[#This Row],[MDS Census]]</f>
        <v>0.48689405918229051</v>
      </c>
      <c r="J412" s="4">
        <f>SUM(Nurse[[#This Row],[RN Hours (excl. Admin, DON)]],Nurse[[#This Row],[RN Admin Hours]],Nurse[[#This Row],[RN DON Hours]],Nurse[[#This Row],[LPN Hours (excl. Admin)]],Nurse[[#This Row],[LPN Admin Hours]],Nurse[[#This Row],[CNA Hours]],Nurse[[#This Row],[NA TR Hours]],Nurse[[#This Row],[Med Aide/Tech Hours]])</f>
        <v>236.30956521739128</v>
      </c>
      <c r="K412" s="4">
        <f>SUM(Nurse[[#This Row],[RN Hours (excl. Admin, DON)]],Nurse[[#This Row],[LPN Hours (excl. Admin)]],Nurse[[#This Row],[CNA Hours]],Nurse[[#This Row],[NA TR Hours]],Nurse[[#This Row],[Med Aide/Tech Hours]])</f>
        <v>226.27152173913041</v>
      </c>
      <c r="L412" s="4">
        <f>SUM(Nurse[[#This Row],[RN Hours (excl. Admin, DON)]],Nurse[[#This Row],[RN Admin Hours]],Nurse[[#This Row],[RN DON Hours]])</f>
        <v>33.467173913043482</v>
      </c>
      <c r="M412" s="4">
        <v>23.429130434782611</v>
      </c>
      <c r="N412" s="4">
        <v>4.9728260869565215</v>
      </c>
      <c r="O412" s="4">
        <v>5.0652173913043477</v>
      </c>
      <c r="P412" s="4">
        <f>SUM(Nurse[[#This Row],[LPN Hours (excl. Admin)]],Nurse[[#This Row],[LPN Admin Hours]])</f>
        <v>59.910434782608696</v>
      </c>
      <c r="Q412" s="4">
        <v>59.910434782608696</v>
      </c>
      <c r="R412" s="4">
        <v>0</v>
      </c>
      <c r="S412" s="4">
        <f>SUM(Nurse[[#This Row],[CNA Hours]],Nurse[[#This Row],[NA TR Hours]],Nurse[[#This Row],[Med Aide/Tech Hours]])</f>
        <v>142.9319565217391</v>
      </c>
      <c r="T412" s="4">
        <v>142.15749999999997</v>
      </c>
      <c r="U412" s="4">
        <v>0.77445652173913049</v>
      </c>
      <c r="V412" s="4">
        <v>0</v>
      </c>
      <c r="W4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3.2608695652173911</v>
      </c>
      <c r="X412" s="4">
        <v>0</v>
      </c>
      <c r="Y412" s="4">
        <v>0</v>
      </c>
      <c r="Z412" s="4">
        <v>0</v>
      </c>
      <c r="AA412" s="4">
        <v>3.2608695652173911</v>
      </c>
      <c r="AB412" s="4">
        <v>0</v>
      </c>
      <c r="AC412" s="4">
        <v>0</v>
      </c>
      <c r="AD412" s="4">
        <v>0</v>
      </c>
      <c r="AE412" s="4">
        <v>0</v>
      </c>
      <c r="AF412" s="1">
        <v>366186</v>
      </c>
      <c r="AG412" s="1">
        <v>5</v>
      </c>
      <c r="AH412"/>
    </row>
    <row r="413" spans="1:34" x14ac:dyDescent="0.25">
      <c r="A413" t="s">
        <v>964</v>
      </c>
      <c r="B413" t="s">
        <v>811</v>
      </c>
      <c r="C413" t="s">
        <v>1214</v>
      </c>
      <c r="D413" t="s">
        <v>1032</v>
      </c>
      <c r="E413" s="4">
        <v>74.434782608695656</v>
      </c>
      <c r="F413" s="4">
        <f>Nurse[[#This Row],[Total Nurse Staff Hours]]/Nurse[[#This Row],[MDS Census]]</f>
        <v>3.0791822429906541</v>
      </c>
      <c r="G413" s="4">
        <f>Nurse[[#This Row],[Total Direct Care Staff Hours]]/Nurse[[#This Row],[MDS Census]]</f>
        <v>2.8564894859813084</v>
      </c>
      <c r="H413" s="4">
        <f>Nurse[[#This Row],[Total RN Hours (w/ Admin, DON)]]/Nurse[[#This Row],[MDS Census]]</f>
        <v>0.41029059579439248</v>
      </c>
      <c r="I413" s="4">
        <f>Nurse[[#This Row],[RN Hours (excl. Admin, DON)]]/Nurse[[#This Row],[MDS Census]]</f>
        <v>0.18862003504672897</v>
      </c>
      <c r="J413" s="4">
        <f>SUM(Nurse[[#This Row],[RN Hours (excl. Admin, DON)]],Nurse[[#This Row],[RN Admin Hours]],Nurse[[#This Row],[RN DON Hours]],Nurse[[#This Row],[LPN Hours (excl. Admin)]],Nurse[[#This Row],[LPN Admin Hours]],Nurse[[#This Row],[CNA Hours]],Nurse[[#This Row],[NA TR Hours]],Nurse[[#This Row],[Med Aide/Tech Hours]])</f>
        <v>229.19826086956522</v>
      </c>
      <c r="K413" s="4">
        <f>SUM(Nurse[[#This Row],[RN Hours (excl. Admin, DON)]],Nurse[[#This Row],[LPN Hours (excl. Admin)]],Nurse[[#This Row],[CNA Hours]],Nurse[[#This Row],[NA TR Hours]],Nurse[[#This Row],[Med Aide/Tech Hours]])</f>
        <v>212.6221739130435</v>
      </c>
      <c r="L413" s="4">
        <f>SUM(Nurse[[#This Row],[RN Hours (excl. Admin, DON)]],Nurse[[#This Row],[RN Admin Hours]],Nurse[[#This Row],[RN DON Hours]])</f>
        <v>30.539891304347826</v>
      </c>
      <c r="M413" s="4">
        <v>14.039891304347828</v>
      </c>
      <c r="N413" s="4">
        <v>11.630434782608695</v>
      </c>
      <c r="O413" s="4">
        <v>4.8695652173913047</v>
      </c>
      <c r="P413" s="4">
        <f>SUM(Nurse[[#This Row],[LPN Hours (excl. Admin)]],Nurse[[#This Row],[LPN Admin Hours]])</f>
        <v>61.878260869565231</v>
      </c>
      <c r="Q413" s="4">
        <v>61.80217391304349</v>
      </c>
      <c r="R413" s="4">
        <v>7.6086956521739135E-2</v>
      </c>
      <c r="S413" s="4">
        <f>SUM(Nurse[[#This Row],[CNA Hours]],Nurse[[#This Row],[NA TR Hours]],Nurse[[#This Row],[Med Aide/Tech Hours]])</f>
        <v>136.78010869565219</v>
      </c>
      <c r="T413" s="4">
        <v>114.85619565217392</v>
      </c>
      <c r="U413" s="4">
        <v>21.923913043478262</v>
      </c>
      <c r="V413" s="4">
        <v>0</v>
      </c>
      <c r="W4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2.0786956521739128</v>
      </c>
      <c r="X413" s="4">
        <v>0.77902173913043482</v>
      </c>
      <c r="Y413" s="4">
        <v>0</v>
      </c>
      <c r="Z413" s="4">
        <v>0</v>
      </c>
      <c r="AA413" s="4">
        <v>0.38369565217391299</v>
      </c>
      <c r="AB413" s="4">
        <v>0</v>
      </c>
      <c r="AC413" s="4">
        <v>0.91597826086956513</v>
      </c>
      <c r="AD413" s="4">
        <v>0</v>
      </c>
      <c r="AE413" s="4">
        <v>0</v>
      </c>
      <c r="AF413" s="1">
        <v>366362</v>
      </c>
      <c r="AG413" s="1">
        <v>5</v>
      </c>
      <c r="AH413"/>
    </row>
    <row r="414" spans="1:34" x14ac:dyDescent="0.25">
      <c r="A414" t="s">
        <v>964</v>
      </c>
      <c r="B414" t="s">
        <v>25</v>
      </c>
      <c r="C414" t="s">
        <v>1213</v>
      </c>
      <c r="D414" t="s">
        <v>1008</v>
      </c>
      <c r="E414" s="4">
        <v>91.989130434782609</v>
      </c>
      <c r="F414" s="4">
        <f>Nurse[[#This Row],[Total Nurse Staff Hours]]/Nurse[[#This Row],[MDS Census]]</f>
        <v>3.8869372562920961</v>
      </c>
      <c r="G414" s="4">
        <f>Nurse[[#This Row],[Total Direct Care Staff Hours]]/Nurse[[#This Row],[MDS Census]]</f>
        <v>3.5025912796880543</v>
      </c>
      <c r="H414" s="4">
        <f>Nurse[[#This Row],[Total RN Hours (w/ Admin, DON)]]/Nurse[[#This Row],[MDS Census]]</f>
        <v>0.38798062152900858</v>
      </c>
      <c r="I414" s="4">
        <f>Nurse[[#This Row],[RN Hours (excl. Admin, DON)]]/Nurse[[#This Row],[MDS Census]]</f>
        <v>0.20901453385324348</v>
      </c>
      <c r="J414" s="4">
        <f>SUM(Nurse[[#This Row],[RN Hours (excl. Admin, DON)]],Nurse[[#This Row],[RN Admin Hours]],Nurse[[#This Row],[RN DON Hours]],Nurse[[#This Row],[LPN Hours (excl. Admin)]],Nurse[[#This Row],[LPN Admin Hours]],Nurse[[#This Row],[CNA Hours]],Nurse[[#This Row],[NA TR Hours]],Nurse[[#This Row],[Med Aide/Tech Hours]])</f>
        <v>357.55597826086967</v>
      </c>
      <c r="K414" s="4">
        <f>SUM(Nurse[[#This Row],[RN Hours (excl. Admin, DON)]],Nurse[[#This Row],[LPN Hours (excl. Admin)]],Nurse[[#This Row],[CNA Hours]],Nurse[[#This Row],[NA TR Hours]],Nurse[[#This Row],[Med Aide/Tech Hours]])</f>
        <v>322.20032608695658</v>
      </c>
      <c r="L414" s="4">
        <f>SUM(Nurse[[#This Row],[RN Hours (excl. Admin, DON)]],Nurse[[#This Row],[RN Admin Hours]],Nurse[[#This Row],[RN DON Hours]])</f>
        <v>35.69</v>
      </c>
      <c r="M414" s="4">
        <v>19.227065217391299</v>
      </c>
      <c r="N414" s="4">
        <v>11.96836956521739</v>
      </c>
      <c r="O414" s="4">
        <v>4.4945652173913047</v>
      </c>
      <c r="P414" s="4">
        <f>SUM(Nurse[[#This Row],[LPN Hours (excl. Admin)]],Nurse[[#This Row],[LPN Admin Hours]])</f>
        <v>104.52836956521742</v>
      </c>
      <c r="Q414" s="4">
        <v>85.635652173913073</v>
      </c>
      <c r="R414" s="4">
        <v>18.892717391304345</v>
      </c>
      <c r="S414" s="4">
        <f>SUM(Nurse[[#This Row],[CNA Hours]],Nurse[[#This Row],[NA TR Hours]],Nurse[[#This Row],[Med Aide/Tech Hours]])</f>
        <v>217.33760869565222</v>
      </c>
      <c r="T414" s="4">
        <v>211.57195652173917</v>
      </c>
      <c r="U414" s="4">
        <v>0</v>
      </c>
      <c r="V414" s="4">
        <v>5.7656521739130424</v>
      </c>
      <c r="W4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23.793478260869566</v>
      </c>
      <c r="X414" s="4">
        <v>0</v>
      </c>
      <c r="Y414" s="4">
        <v>0</v>
      </c>
      <c r="Z414" s="4">
        <v>0</v>
      </c>
      <c r="AA414" s="4">
        <v>23.793478260869566</v>
      </c>
      <c r="AB414" s="4">
        <v>0</v>
      </c>
      <c r="AC414" s="4">
        <v>0</v>
      </c>
      <c r="AD414" s="4">
        <v>0</v>
      </c>
      <c r="AE414" s="4">
        <v>0</v>
      </c>
      <c r="AF414" s="1">
        <v>365044</v>
      </c>
      <c r="AG414" s="1">
        <v>5</v>
      </c>
      <c r="AH414"/>
    </row>
    <row r="415" spans="1:34" x14ac:dyDescent="0.25">
      <c r="A415" t="s">
        <v>964</v>
      </c>
      <c r="B415" t="s">
        <v>466</v>
      </c>
      <c r="C415" t="s">
        <v>1296</v>
      </c>
      <c r="D415" t="s">
        <v>1011</v>
      </c>
      <c r="E415" s="4">
        <v>32.847826086956523</v>
      </c>
      <c r="F415" s="4">
        <f>Nurse[[#This Row],[Total Nurse Staff Hours]]/Nurse[[#This Row],[MDS Census]]</f>
        <v>4.33964262078094</v>
      </c>
      <c r="G415" s="4">
        <f>Nurse[[#This Row],[Total Direct Care Staff Hours]]/Nurse[[#This Row],[MDS Census]]</f>
        <v>4.0246194573130385</v>
      </c>
      <c r="H415" s="4">
        <f>Nurse[[#This Row],[Total RN Hours (w/ Admin, DON)]]/Nurse[[#This Row],[MDS Census]]</f>
        <v>1.1034910655195234</v>
      </c>
      <c r="I415" s="4">
        <f>Nurse[[#This Row],[RN Hours (excl. Admin, DON)]]/Nurse[[#This Row],[MDS Census]]</f>
        <v>0.78846790205162121</v>
      </c>
      <c r="J415" s="4">
        <f>SUM(Nurse[[#This Row],[RN Hours (excl. Admin, DON)]],Nurse[[#This Row],[RN Admin Hours]],Nurse[[#This Row],[RN DON Hours]],Nurse[[#This Row],[LPN Hours (excl. Admin)]],Nurse[[#This Row],[LPN Admin Hours]],Nurse[[#This Row],[CNA Hours]],Nurse[[#This Row],[NA TR Hours]],Nurse[[#This Row],[Med Aide/Tech Hours]])</f>
        <v>142.54782608695655</v>
      </c>
      <c r="K415" s="4">
        <f>SUM(Nurse[[#This Row],[RN Hours (excl. Admin, DON)]],Nurse[[#This Row],[LPN Hours (excl. Admin)]],Nurse[[#This Row],[CNA Hours]],Nurse[[#This Row],[NA TR Hours]],Nurse[[#This Row],[Med Aide/Tech Hours]])</f>
        <v>132.20000000000002</v>
      </c>
      <c r="L415" s="4">
        <f>SUM(Nurse[[#This Row],[RN Hours (excl. Admin, DON)]],Nurse[[#This Row],[RN Admin Hours]],Nurse[[#This Row],[RN DON Hours]])</f>
        <v>36.247282608695649</v>
      </c>
      <c r="M415" s="4">
        <v>25.899456521739125</v>
      </c>
      <c r="N415" s="4">
        <v>5.2173913043478262</v>
      </c>
      <c r="O415" s="4">
        <v>5.1304347826086953</v>
      </c>
      <c r="P415" s="4">
        <f>SUM(Nurse[[#This Row],[LPN Hours (excl. Admin)]],Nurse[[#This Row],[LPN Admin Hours]])</f>
        <v>16.936413043478261</v>
      </c>
      <c r="Q415" s="4">
        <v>16.936413043478261</v>
      </c>
      <c r="R415" s="4">
        <v>0</v>
      </c>
      <c r="S415" s="4">
        <f>SUM(Nurse[[#This Row],[CNA Hours]],Nurse[[#This Row],[NA TR Hours]],Nurse[[#This Row],[Med Aide/Tech Hours]])</f>
        <v>89.364130434782624</v>
      </c>
      <c r="T415" s="4">
        <v>65.222826086956545</v>
      </c>
      <c r="U415" s="4">
        <v>17.819565217391304</v>
      </c>
      <c r="V415" s="4">
        <v>6.321739130434783</v>
      </c>
      <c r="W4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6.7880434782608692</v>
      </c>
      <c r="X415" s="4">
        <v>0.42391304347826086</v>
      </c>
      <c r="Y415" s="4">
        <v>0</v>
      </c>
      <c r="Z415" s="4">
        <v>0</v>
      </c>
      <c r="AA415" s="4">
        <v>0</v>
      </c>
      <c r="AB415" s="4">
        <v>0</v>
      </c>
      <c r="AC415" s="4">
        <v>0.83152173913043481</v>
      </c>
      <c r="AD415" s="4">
        <v>5.5326086956521738</v>
      </c>
      <c r="AE415" s="4">
        <v>0</v>
      </c>
      <c r="AF415" s="1">
        <v>365860</v>
      </c>
      <c r="AG415" s="1">
        <v>5</v>
      </c>
      <c r="AH415"/>
    </row>
    <row r="416" spans="1:34" x14ac:dyDescent="0.25">
      <c r="A416" t="s">
        <v>964</v>
      </c>
      <c r="B416" t="s">
        <v>332</v>
      </c>
      <c r="C416" t="s">
        <v>1188</v>
      </c>
      <c r="D416" t="s">
        <v>1002</v>
      </c>
      <c r="E416" s="4">
        <v>32.826086956521742</v>
      </c>
      <c r="F416" s="4">
        <f>Nurse[[#This Row],[Total Nurse Staff Hours]]/Nurse[[#This Row],[MDS Census]]</f>
        <v>3.2583609271523173</v>
      </c>
      <c r="G416" s="4">
        <f>Nurse[[#This Row],[Total Direct Care Staff Hours]]/Nurse[[#This Row],[MDS Census]]</f>
        <v>2.9038907284768203</v>
      </c>
      <c r="H416" s="4">
        <f>Nurse[[#This Row],[Total RN Hours (w/ Admin, DON)]]/Nurse[[#This Row],[MDS Census]]</f>
        <v>0.77566225165562908</v>
      </c>
      <c r="I416" s="4">
        <f>Nurse[[#This Row],[RN Hours (excl. Admin, DON)]]/Nurse[[#This Row],[MDS Census]]</f>
        <v>0.58278145695364236</v>
      </c>
      <c r="J416" s="4">
        <f>SUM(Nurse[[#This Row],[RN Hours (excl. Admin, DON)]],Nurse[[#This Row],[RN Admin Hours]],Nurse[[#This Row],[RN DON Hours]],Nurse[[#This Row],[LPN Hours (excl. Admin)]],Nurse[[#This Row],[LPN Admin Hours]],Nurse[[#This Row],[CNA Hours]],Nurse[[#This Row],[NA TR Hours]],Nurse[[#This Row],[Med Aide/Tech Hours]])</f>
        <v>106.95923913043477</v>
      </c>
      <c r="K416" s="4">
        <f>SUM(Nurse[[#This Row],[RN Hours (excl. Admin, DON)]],Nurse[[#This Row],[LPN Hours (excl. Admin)]],Nurse[[#This Row],[CNA Hours]],Nurse[[#This Row],[NA TR Hours]],Nurse[[#This Row],[Med Aide/Tech Hours]])</f>
        <v>95.323369565217376</v>
      </c>
      <c r="L416" s="4">
        <f>SUM(Nurse[[#This Row],[RN Hours (excl. Admin, DON)]],Nurse[[#This Row],[RN Admin Hours]],Nurse[[#This Row],[RN DON Hours]])</f>
        <v>25.461956521739129</v>
      </c>
      <c r="M416" s="4">
        <v>19.130434782608695</v>
      </c>
      <c r="N416" s="4">
        <v>0.76086956521739135</v>
      </c>
      <c r="O416" s="4">
        <v>5.5706521739130439</v>
      </c>
      <c r="P416" s="4">
        <f>SUM(Nurse[[#This Row],[LPN Hours (excl. Admin)]],Nurse[[#This Row],[LPN Admin Hours]])</f>
        <v>24.763586956521738</v>
      </c>
      <c r="Q416" s="4">
        <v>19.459239130434781</v>
      </c>
      <c r="R416" s="4">
        <v>5.3043478260869561</v>
      </c>
      <c r="S416" s="4">
        <f>SUM(Nurse[[#This Row],[CNA Hours]],Nurse[[#This Row],[NA TR Hours]],Nurse[[#This Row],[Med Aide/Tech Hours]])</f>
        <v>56.733695652173914</v>
      </c>
      <c r="T416" s="4">
        <v>49.396739130434781</v>
      </c>
      <c r="U416" s="4">
        <v>7.3369565217391308</v>
      </c>
      <c r="V416" s="4">
        <v>0</v>
      </c>
      <c r="W4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1.2092391304347827</v>
      </c>
      <c r="X416" s="4">
        <v>0.65217391304347827</v>
      </c>
      <c r="Y416" s="4">
        <v>0</v>
      </c>
      <c r="Z416" s="4">
        <v>0.34782608695652173</v>
      </c>
      <c r="AA416" s="4">
        <v>0</v>
      </c>
      <c r="AB416" s="4">
        <v>0</v>
      </c>
      <c r="AC416" s="4">
        <v>0.20923913043478262</v>
      </c>
      <c r="AD416" s="4">
        <v>0</v>
      </c>
      <c r="AE416" s="4">
        <v>0</v>
      </c>
      <c r="AF416" s="1">
        <v>365666</v>
      </c>
      <c r="AG416" s="1">
        <v>5</v>
      </c>
      <c r="AH416"/>
    </row>
    <row r="417" spans="1:34" x14ac:dyDescent="0.25">
      <c r="A417" t="s">
        <v>964</v>
      </c>
      <c r="B417" t="s">
        <v>828</v>
      </c>
      <c r="C417" t="s">
        <v>1213</v>
      </c>
      <c r="D417" t="s">
        <v>1008</v>
      </c>
      <c r="E417" s="4">
        <v>96.793478260869563</v>
      </c>
      <c r="F417" s="4">
        <f>Nurse[[#This Row],[Total Nurse Staff Hours]]/Nurse[[#This Row],[MDS Census]]</f>
        <v>3.6221021897810215</v>
      </c>
      <c r="G417" s="4">
        <f>Nurse[[#This Row],[Total Direct Care Staff Hours]]/Nurse[[#This Row],[MDS Census]]</f>
        <v>3.0466850084222346</v>
      </c>
      <c r="H417" s="4">
        <f>Nurse[[#This Row],[Total RN Hours (w/ Admin, DON)]]/Nurse[[#This Row],[MDS Census]]</f>
        <v>0.52000336889387988</v>
      </c>
      <c r="I417" s="4">
        <f>Nurse[[#This Row],[RN Hours (excl. Admin, DON)]]/Nurse[[#This Row],[MDS Census]]</f>
        <v>0.12393935991016289</v>
      </c>
      <c r="J417" s="4">
        <f>SUM(Nurse[[#This Row],[RN Hours (excl. Admin, DON)]],Nurse[[#This Row],[RN Admin Hours]],Nurse[[#This Row],[RN DON Hours]],Nurse[[#This Row],[LPN Hours (excl. Admin)]],Nurse[[#This Row],[LPN Admin Hours]],Nurse[[#This Row],[CNA Hours]],Nurse[[#This Row],[NA TR Hours]],Nurse[[#This Row],[Med Aide/Tech Hours]])</f>
        <v>350.59586956521736</v>
      </c>
      <c r="K417" s="4">
        <f>SUM(Nurse[[#This Row],[RN Hours (excl. Admin, DON)]],Nurse[[#This Row],[LPN Hours (excl. Admin)]],Nurse[[#This Row],[CNA Hours]],Nurse[[#This Row],[NA TR Hours]],Nurse[[#This Row],[Med Aide/Tech Hours]])</f>
        <v>294.89923913043475</v>
      </c>
      <c r="L417" s="4">
        <f>SUM(Nurse[[#This Row],[RN Hours (excl. Admin, DON)]],Nurse[[#This Row],[RN Admin Hours]],Nurse[[#This Row],[RN DON Hours]])</f>
        <v>50.332934782608696</v>
      </c>
      <c r="M417" s="4">
        <v>11.99652173913044</v>
      </c>
      <c r="N417" s="4">
        <v>31.617826086956512</v>
      </c>
      <c r="O417" s="4">
        <v>6.7185869565217393</v>
      </c>
      <c r="P417" s="4">
        <f>SUM(Nurse[[#This Row],[LPN Hours (excl. Admin)]],Nurse[[#This Row],[LPN Admin Hours]])</f>
        <v>99.108043478260882</v>
      </c>
      <c r="Q417" s="4">
        <v>81.747826086956536</v>
      </c>
      <c r="R417" s="4">
        <v>17.360217391304342</v>
      </c>
      <c r="S417" s="4">
        <f>SUM(Nurse[[#This Row],[CNA Hours]],Nurse[[#This Row],[NA TR Hours]],Nurse[[#This Row],[Med Aide/Tech Hours]])</f>
        <v>201.15489130434779</v>
      </c>
      <c r="T417" s="4">
        <v>196.8535869565217</v>
      </c>
      <c r="U417" s="4">
        <v>4.3013043478260853</v>
      </c>
      <c r="V417" s="4">
        <v>0</v>
      </c>
      <c r="W4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17" s="4">
        <v>0</v>
      </c>
      <c r="Y417" s="4">
        <v>0</v>
      </c>
      <c r="Z417" s="4">
        <v>0</v>
      </c>
      <c r="AA417" s="4">
        <v>0</v>
      </c>
      <c r="AB417" s="4">
        <v>0</v>
      </c>
      <c r="AC417" s="4">
        <v>0</v>
      </c>
      <c r="AD417" s="4">
        <v>0</v>
      </c>
      <c r="AE417" s="4">
        <v>0</v>
      </c>
      <c r="AF417" s="1">
        <v>366380</v>
      </c>
      <c r="AG417" s="1">
        <v>5</v>
      </c>
      <c r="AH417"/>
    </row>
    <row r="418" spans="1:34" x14ac:dyDescent="0.25">
      <c r="A418" t="s">
        <v>964</v>
      </c>
      <c r="B418" t="s">
        <v>361</v>
      </c>
      <c r="C418" t="s">
        <v>1323</v>
      </c>
      <c r="D418" t="s">
        <v>1039</v>
      </c>
      <c r="E418" s="4">
        <v>86.173913043478265</v>
      </c>
      <c r="F418" s="4">
        <f>Nurse[[#This Row],[Total Nurse Staff Hours]]/Nurse[[#This Row],[MDS Census]]</f>
        <v>2.7038824419777998</v>
      </c>
      <c r="G418" s="4">
        <f>Nurse[[#This Row],[Total Direct Care Staff Hours]]/Nurse[[#This Row],[MDS Census]]</f>
        <v>2.5409157416750752</v>
      </c>
      <c r="H418" s="4">
        <f>Nurse[[#This Row],[Total RN Hours (w/ Admin, DON)]]/Nurse[[#This Row],[MDS Census]]</f>
        <v>0.3427106458123107</v>
      </c>
      <c r="I418" s="4">
        <f>Nurse[[#This Row],[RN Hours (excl. Admin, DON)]]/Nurse[[#This Row],[MDS Census]]</f>
        <v>0.17974394550958619</v>
      </c>
      <c r="J418" s="4">
        <f>SUM(Nurse[[#This Row],[RN Hours (excl. Admin, DON)]],Nurse[[#This Row],[RN Admin Hours]],Nurse[[#This Row],[RN DON Hours]],Nurse[[#This Row],[LPN Hours (excl. Admin)]],Nurse[[#This Row],[LPN Admin Hours]],Nurse[[#This Row],[CNA Hours]],Nurse[[#This Row],[NA TR Hours]],Nurse[[#This Row],[Med Aide/Tech Hours]])</f>
        <v>233.00413043478258</v>
      </c>
      <c r="K418" s="4">
        <f>SUM(Nurse[[#This Row],[RN Hours (excl. Admin, DON)]],Nurse[[#This Row],[LPN Hours (excl. Admin)]],Nurse[[#This Row],[CNA Hours]],Nurse[[#This Row],[NA TR Hours]],Nurse[[#This Row],[Med Aide/Tech Hours]])</f>
        <v>218.96065217391302</v>
      </c>
      <c r="L418" s="4">
        <f>SUM(Nurse[[#This Row],[RN Hours (excl. Admin, DON)]],Nurse[[#This Row],[RN Admin Hours]],Nurse[[#This Row],[RN DON Hours]])</f>
        <v>29.532717391304342</v>
      </c>
      <c r="M418" s="4">
        <v>15.489239130434775</v>
      </c>
      <c r="N418" s="4">
        <v>9.3478260869565215</v>
      </c>
      <c r="O418" s="4">
        <v>4.6956521739130439</v>
      </c>
      <c r="P418" s="4">
        <f>SUM(Nurse[[#This Row],[LPN Hours (excl. Admin)]],Nurse[[#This Row],[LPN Admin Hours]])</f>
        <v>63.209782608695647</v>
      </c>
      <c r="Q418" s="4">
        <v>63.209782608695647</v>
      </c>
      <c r="R418" s="4">
        <v>0</v>
      </c>
      <c r="S418" s="4">
        <f>SUM(Nurse[[#This Row],[CNA Hours]],Nurse[[#This Row],[NA TR Hours]],Nurse[[#This Row],[Med Aide/Tech Hours]])</f>
        <v>140.2616304347826</v>
      </c>
      <c r="T418" s="4">
        <v>134.45728260869564</v>
      </c>
      <c r="U418" s="4">
        <v>5.8043478260869561</v>
      </c>
      <c r="V418" s="4">
        <v>0</v>
      </c>
      <c r="W4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59.768152173913037</v>
      </c>
      <c r="X418" s="4">
        <v>9.3278260869565219</v>
      </c>
      <c r="Y418" s="4">
        <v>0</v>
      </c>
      <c r="Z418" s="4">
        <v>0</v>
      </c>
      <c r="AA418" s="4">
        <v>18.547391304347826</v>
      </c>
      <c r="AB418" s="4">
        <v>0</v>
      </c>
      <c r="AC418" s="4">
        <v>31.892934782608691</v>
      </c>
      <c r="AD418" s="4">
        <v>0</v>
      </c>
      <c r="AE418" s="4">
        <v>0</v>
      </c>
      <c r="AF418" s="1">
        <v>365708</v>
      </c>
      <c r="AG418" s="1">
        <v>5</v>
      </c>
      <c r="AH418"/>
    </row>
    <row r="419" spans="1:34" x14ac:dyDescent="0.25">
      <c r="A419" t="s">
        <v>964</v>
      </c>
      <c r="B419" t="s">
        <v>199</v>
      </c>
      <c r="C419" t="s">
        <v>1213</v>
      </c>
      <c r="D419" t="s">
        <v>1008</v>
      </c>
      <c r="E419" s="4">
        <v>49.010869565217391</v>
      </c>
      <c r="F419" s="4">
        <f>Nurse[[#This Row],[Total Nurse Staff Hours]]/Nurse[[#This Row],[MDS Census]]</f>
        <v>2.8138212463960963</v>
      </c>
      <c r="G419" s="4">
        <f>Nurse[[#This Row],[Total Direct Care Staff Hours]]/Nurse[[#This Row],[MDS Census]]</f>
        <v>2.6056819693945439</v>
      </c>
      <c r="H419" s="4">
        <f>Nurse[[#This Row],[Total RN Hours (w/ Admin, DON)]]/Nurse[[#This Row],[MDS Census]]</f>
        <v>0.20252605899312487</v>
      </c>
      <c r="I419" s="4">
        <f>Nurse[[#This Row],[RN Hours (excl. Admin, DON)]]/Nurse[[#This Row],[MDS Census]]</f>
        <v>0.15927921933909955</v>
      </c>
      <c r="J419" s="4">
        <f>SUM(Nurse[[#This Row],[RN Hours (excl. Admin, DON)]],Nurse[[#This Row],[RN Admin Hours]],Nurse[[#This Row],[RN DON Hours]],Nurse[[#This Row],[LPN Hours (excl. Admin)]],Nurse[[#This Row],[LPN Admin Hours]],Nurse[[#This Row],[CNA Hours]],Nurse[[#This Row],[NA TR Hours]],Nurse[[#This Row],[Med Aide/Tech Hours]])</f>
        <v>137.9078260869565</v>
      </c>
      <c r="K419" s="4">
        <f>SUM(Nurse[[#This Row],[RN Hours (excl. Admin, DON)]],Nurse[[#This Row],[LPN Hours (excl. Admin)]],Nurse[[#This Row],[CNA Hours]],Nurse[[#This Row],[NA TR Hours]],Nurse[[#This Row],[Med Aide/Tech Hours]])</f>
        <v>127.70673913043477</v>
      </c>
      <c r="L419" s="4">
        <f>SUM(Nurse[[#This Row],[RN Hours (excl. Admin, DON)]],Nurse[[#This Row],[RN Admin Hours]],Nurse[[#This Row],[RN DON Hours]])</f>
        <v>9.9259782608695648</v>
      </c>
      <c r="M419" s="4">
        <v>7.8064130434782601</v>
      </c>
      <c r="N419" s="4">
        <v>0.17934782608695651</v>
      </c>
      <c r="O419" s="4">
        <v>1.9402173913043479</v>
      </c>
      <c r="P419" s="4">
        <f>SUM(Nurse[[#This Row],[LPN Hours (excl. Admin)]],Nurse[[#This Row],[LPN Admin Hours]])</f>
        <v>49.315434782608691</v>
      </c>
      <c r="Q419" s="4">
        <v>41.233913043478253</v>
      </c>
      <c r="R419" s="4">
        <v>8.0815217391304355</v>
      </c>
      <c r="S419" s="4">
        <f>SUM(Nurse[[#This Row],[CNA Hours]],Nurse[[#This Row],[NA TR Hours]],Nurse[[#This Row],[Med Aide/Tech Hours]])</f>
        <v>78.666413043478258</v>
      </c>
      <c r="T419" s="4">
        <v>78.666413043478258</v>
      </c>
      <c r="U419" s="4">
        <v>0</v>
      </c>
      <c r="V419" s="4">
        <v>0</v>
      </c>
      <c r="W4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15.102173913043478</v>
      </c>
      <c r="X419" s="4">
        <v>2.1814130434782606</v>
      </c>
      <c r="Y419" s="4">
        <v>0</v>
      </c>
      <c r="Z419" s="4">
        <v>1.9402173913043479</v>
      </c>
      <c r="AA419" s="4">
        <v>3.8589130434782608</v>
      </c>
      <c r="AB419" s="4">
        <v>0</v>
      </c>
      <c r="AC419" s="4">
        <v>7.1216304347826078</v>
      </c>
      <c r="AD419" s="4">
        <v>0</v>
      </c>
      <c r="AE419" s="4">
        <v>0</v>
      </c>
      <c r="AF419" s="1">
        <v>365455</v>
      </c>
      <c r="AG419" s="1">
        <v>5</v>
      </c>
      <c r="AH419"/>
    </row>
    <row r="420" spans="1:34" x14ac:dyDescent="0.25">
      <c r="A420" t="s">
        <v>964</v>
      </c>
      <c r="B420" t="s">
        <v>156</v>
      </c>
      <c r="C420" t="s">
        <v>1074</v>
      </c>
      <c r="D420" t="s">
        <v>992</v>
      </c>
      <c r="E420" s="4">
        <v>64.641304347826093</v>
      </c>
      <c r="F420" s="4">
        <f>Nurse[[#This Row],[Total Nurse Staff Hours]]/Nurse[[#This Row],[MDS Census]]</f>
        <v>3.3515251387254068</v>
      </c>
      <c r="G420" s="4">
        <f>Nurse[[#This Row],[Total Direct Care Staff Hours]]/Nurse[[#This Row],[MDS Census]]</f>
        <v>3.0060063897763571</v>
      </c>
      <c r="H420" s="4">
        <f>Nurse[[#This Row],[Total RN Hours (w/ Admin, DON)]]/Nurse[[#This Row],[MDS Census]]</f>
        <v>0.737457541617622</v>
      </c>
      <c r="I420" s="4">
        <f>Nurse[[#This Row],[RN Hours (excl. Admin, DON)]]/Nurse[[#This Row],[MDS Census]]</f>
        <v>0.6486732806457034</v>
      </c>
      <c r="J420" s="4">
        <f>SUM(Nurse[[#This Row],[RN Hours (excl. Admin, DON)]],Nurse[[#This Row],[RN Admin Hours]],Nurse[[#This Row],[RN DON Hours]],Nurse[[#This Row],[LPN Hours (excl. Admin)]],Nurse[[#This Row],[LPN Admin Hours]],Nurse[[#This Row],[CNA Hours]],Nurse[[#This Row],[NA TR Hours]],Nurse[[#This Row],[Med Aide/Tech Hours]])</f>
        <v>216.6469565217391</v>
      </c>
      <c r="K420" s="4">
        <f>SUM(Nurse[[#This Row],[RN Hours (excl. Admin, DON)]],Nurse[[#This Row],[LPN Hours (excl. Admin)]],Nurse[[#This Row],[CNA Hours]],Nurse[[#This Row],[NA TR Hours]],Nurse[[#This Row],[Med Aide/Tech Hours]])</f>
        <v>194.31217391304347</v>
      </c>
      <c r="L420" s="4">
        <f>SUM(Nurse[[#This Row],[RN Hours (excl. Admin, DON)]],Nurse[[#This Row],[RN Admin Hours]],Nurse[[#This Row],[RN DON Hours]])</f>
        <v>47.670217391304334</v>
      </c>
      <c r="M420" s="4">
        <v>41.931086956521725</v>
      </c>
      <c r="N420" s="4">
        <v>0</v>
      </c>
      <c r="O420" s="4">
        <v>5.7391304347826084</v>
      </c>
      <c r="P420" s="4">
        <f>SUM(Nurse[[#This Row],[LPN Hours (excl. Admin)]],Nurse[[#This Row],[LPN Admin Hours]])</f>
        <v>41.433260869565217</v>
      </c>
      <c r="Q420" s="4">
        <v>24.837608695652172</v>
      </c>
      <c r="R420" s="4">
        <v>16.595652173913045</v>
      </c>
      <c r="S420" s="4">
        <f>SUM(Nurse[[#This Row],[CNA Hours]],Nurse[[#This Row],[NA TR Hours]],Nurse[[#This Row],[Med Aide/Tech Hours]])</f>
        <v>127.54347826086956</v>
      </c>
      <c r="T420" s="4">
        <v>127.54347826086956</v>
      </c>
      <c r="U420" s="4">
        <v>0</v>
      </c>
      <c r="V420" s="4">
        <v>0</v>
      </c>
      <c r="W4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20" s="4">
        <v>0</v>
      </c>
      <c r="Y420" s="4">
        <v>0</v>
      </c>
      <c r="Z420" s="4">
        <v>0</v>
      </c>
      <c r="AA420" s="4">
        <v>0</v>
      </c>
      <c r="AB420" s="4">
        <v>0</v>
      </c>
      <c r="AC420" s="4">
        <v>0</v>
      </c>
      <c r="AD420" s="4">
        <v>0</v>
      </c>
      <c r="AE420" s="4">
        <v>0</v>
      </c>
      <c r="AF420" s="1">
        <v>365393</v>
      </c>
      <c r="AG420" s="1">
        <v>5</v>
      </c>
      <c r="AH420"/>
    </row>
    <row r="421" spans="1:34" x14ac:dyDescent="0.25">
      <c r="A421" t="s">
        <v>964</v>
      </c>
      <c r="B421" t="s">
        <v>743</v>
      </c>
      <c r="C421" t="s">
        <v>1280</v>
      </c>
      <c r="D421" t="s">
        <v>1017</v>
      </c>
      <c r="E421" s="4">
        <v>39.869565217391305</v>
      </c>
      <c r="F421" s="4">
        <f>Nurse[[#This Row],[Total Nurse Staff Hours]]/Nurse[[#This Row],[MDS Census]]</f>
        <v>2.8177480916030531</v>
      </c>
      <c r="G421" s="4">
        <f>Nurse[[#This Row],[Total Direct Care Staff Hours]]/Nurse[[#This Row],[MDS Census]]</f>
        <v>2.5864231188658673</v>
      </c>
      <c r="H421" s="4">
        <f>Nurse[[#This Row],[Total RN Hours (w/ Admin, DON)]]/Nurse[[#This Row],[MDS Census]]</f>
        <v>0.30841057797164667</v>
      </c>
      <c r="I421" s="4">
        <f>Nurse[[#This Row],[RN Hours (excl. Admin, DON)]]/Nurse[[#This Row],[MDS Census]]</f>
        <v>0.17604961832061067</v>
      </c>
      <c r="J421" s="4">
        <f>SUM(Nurse[[#This Row],[RN Hours (excl. Admin, DON)]],Nurse[[#This Row],[RN Admin Hours]],Nurse[[#This Row],[RN DON Hours]],Nurse[[#This Row],[LPN Hours (excl. Admin)]],Nurse[[#This Row],[LPN Admin Hours]],Nurse[[#This Row],[CNA Hours]],Nurse[[#This Row],[NA TR Hours]],Nurse[[#This Row],[Med Aide/Tech Hours]])</f>
        <v>112.34239130434781</v>
      </c>
      <c r="K421" s="4">
        <f>SUM(Nurse[[#This Row],[RN Hours (excl. Admin, DON)]],Nurse[[#This Row],[LPN Hours (excl. Admin)]],Nurse[[#This Row],[CNA Hours]],Nurse[[#This Row],[NA TR Hours]],Nurse[[#This Row],[Med Aide/Tech Hours]])</f>
        <v>103.11956521739131</v>
      </c>
      <c r="L421" s="4">
        <f>SUM(Nurse[[#This Row],[RN Hours (excl. Admin, DON)]],Nurse[[#This Row],[RN Admin Hours]],Nurse[[#This Row],[RN DON Hours]])</f>
        <v>12.296195652173912</v>
      </c>
      <c r="M421" s="4">
        <v>7.0190217391304346</v>
      </c>
      <c r="N421" s="4">
        <v>1.8315217391304348</v>
      </c>
      <c r="O421" s="4">
        <v>3.4456521739130435</v>
      </c>
      <c r="P421" s="4">
        <f>SUM(Nurse[[#This Row],[LPN Hours (excl. Admin)]],Nurse[[#This Row],[LPN Admin Hours]])</f>
        <v>33.638586956521742</v>
      </c>
      <c r="Q421" s="4">
        <v>29.692934782608695</v>
      </c>
      <c r="R421" s="4">
        <v>3.9456521739130435</v>
      </c>
      <c r="S421" s="4">
        <f>SUM(Nurse[[#This Row],[CNA Hours]],Nurse[[#This Row],[NA TR Hours]],Nurse[[#This Row],[Med Aide/Tech Hours]])</f>
        <v>66.407608695652172</v>
      </c>
      <c r="T421" s="4">
        <v>62.027173913043477</v>
      </c>
      <c r="U421" s="4">
        <v>4.3804347826086953</v>
      </c>
      <c r="V421" s="4">
        <v>0</v>
      </c>
      <c r="W4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1.0815217391304348</v>
      </c>
      <c r="X421" s="4">
        <v>0.13043478260869565</v>
      </c>
      <c r="Y421" s="4">
        <v>0</v>
      </c>
      <c r="Z421" s="4">
        <v>0</v>
      </c>
      <c r="AA421" s="4">
        <v>0</v>
      </c>
      <c r="AB421" s="4">
        <v>0</v>
      </c>
      <c r="AC421" s="4">
        <v>0.95108695652173914</v>
      </c>
      <c r="AD421" s="4">
        <v>0</v>
      </c>
      <c r="AE421" s="4">
        <v>0</v>
      </c>
      <c r="AF421" s="1">
        <v>366271</v>
      </c>
      <c r="AG421" s="1">
        <v>5</v>
      </c>
      <c r="AH421"/>
    </row>
    <row r="422" spans="1:34" x14ac:dyDescent="0.25">
      <c r="A422" t="s">
        <v>964</v>
      </c>
      <c r="B422" t="s">
        <v>142</v>
      </c>
      <c r="C422" t="s">
        <v>1178</v>
      </c>
      <c r="D422" t="s">
        <v>997</v>
      </c>
      <c r="E422" s="4">
        <v>36.315217391304351</v>
      </c>
      <c r="F422" s="4">
        <f>Nurse[[#This Row],[Total Nurse Staff Hours]]/Nurse[[#This Row],[MDS Census]]</f>
        <v>2.0597276264591433</v>
      </c>
      <c r="G422" s="4">
        <f>Nurse[[#This Row],[Total Direct Care Staff Hours]]/Nurse[[#This Row],[MDS Census]]</f>
        <v>1.9591589344507625</v>
      </c>
      <c r="H422" s="4">
        <f>Nurse[[#This Row],[Total RN Hours (w/ Admin, DON)]]/Nurse[[#This Row],[MDS Census]]</f>
        <v>0.38950014965579161</v>
      </c>
      <c r="I422" s="4">
        <f>Nurse[[#This Row],[RN Hours (excl. Admin, DON)]]/Nurse[[#This Row],[MDS Census]]</f>
        <v>0.33921580365160131</v>
      </c>
      <c r="J422" s="4">
        <f>SUM(Nurse[[#This Row],[RN Hours (excl. Admin, DON)]],Nurse[[#This Row],[RN Admin Hours]],Nurse[[#This Row],[RN DON Hours]],Nurse[[#This Row],[LPN Hours (excl. Admin)]],Nurse[[#This Row],[LPN Admin Hours]],Nurse[[#This Row],[CNA Hours]],Nurse[[#This Row],[NA TR Hours]],Nurse[[#This Row],[Med Aide/Tech Hours]])</f>
        <v>74.799456521739117</v>
      </c>
      <c r="K422" s="4">
        <f>SUM(Nurse[[#This Row],[RN Hours (excl. Admin, DON)]],Nurse[[#This Row],[LPN Hours (excl. Admin)]],Nurse[[#This Row],[CNA Hours]],Nurse[[#This Row],[NA TR Hours]],Nurse[[#This Row],[Med Aide/Tech Hours]])</f>
        <v>71.147282608695633</v>
      </c>
      <c r="L422" s="4">
        <f>SUM(Nurse[[#This Row],[RN Hours (excl. Admin, DON)]],Nurse[[#This Row],[RN Admin Hours]],Nurse[[#This Row],[RN DON Hours]])</f>
        <v>14.144782608695651</v>
      </c>
      <c r="M422" s="4">
        <v>12.318695652173913</v>
      </c>
      <c r="N422" s="4">
        <v>0</v>
      </c>
      <c r="O422" s="4">
        <v>1.826086956521739</v>
      </c>
      <c r="P422" s="4">
        <f>SUM(Nurse[[#This Row],[LPN Hours (excl. Admin)]],Nurse[[#This Row],[LPN Admin Hours]])</f>
        <v>11.361413043478253</v>
      </c>
      <c r="Q422" s="4">
        <v>9.5353260869565144</v>
      </c>
      <c r="R422" s="4">
        <v>1.826086956521739</v>
      </c>
      <c r="S422" s="4">
        <f>SUM(Nurse[[#This Row],[CNA Hours]],Nurse[[#This Row],[NA TR Hours]],Nurse[[#This Row],[Med Aide/Tech Hours]])</f>
        <v>49.293260869565209</v>
      </c>
      <c r="T422" s="4">
        <v>49.293260869565209</v>
      </c>
      <c r="U422" s="4">
        <v>0</v>
      </c>
      <c r="V422" s="4">
        <v>0</v>
      </c>
      <c r="W4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4.3913043478260869</v>
      </c>
      <c r="X422" s="4">
        <v>0.73913043478260865</v>
      </c>
      <c r="Y422" s="4">
        <v>0</v>
      </c>
      <c r="Z422" s="4">
        <v>1.826086956521739</v>
      </c>
      <c r="AA422" s="4">
        <v>0</v>
      </c>
      <c r="AB422" s="4">
        <v>1.826086956521739</v>
      </c>
      <c r="AC422" s="4">
        <v>0</v>
      </c>
      <c r="AD422" s="4">
        <v>0</v>
      </c>
      <c r="AE422" s="4">
        <v>0</v>
      </c>
      <c r="AF422" s="1">
        <v>365368</v>
      </c>
      <c r="AG422" s="1">
        <v>5</v>
      </c>
      <c r="AH422"/>
    </row>
    <row r="423" spans="1:34" x14ac:dyDescent="0.25">
      <c r="A423" t="s">
        <v>964</v>
      </c>
      <c r="B423" t="s">
        <v>892</v>
      </c>
      <c r="C423" t="s">
        <v>1073</v>
      </c>
      <c r="D423" t="s">
        <v>991</v>
      </c>
      <c r="E423" s="4">
        <v>35.065217391304351</v>
      </c>
      <c r="F423" s="4">
        <f>Nurse[[#This Row],[Total Nurse Staff Hours]]/Nurse[[#This Row],[MDS Census]]</f>
        <v>4.1909485430874138</v>
      </c>
      <c r="G423" s="4">
        <f>Nurse[[#This Row],[Total Direct Care Staff Hours]]/Nurse[[#This Row],[MDS Census]]</f>
        <v>3.785288282703037</v>
      </c>
      <c r="H423" s="4">
        <f>Nurse[[#This Row],[Total RN Hours (w/ Admin, DON)]]/Nurse[[#This Row],[MDS Census]]</f>
        <v>1.1195071295722256</v>
      </c>
      <c r="I423" s="4">
        <f>Nurse[[#This Row],[RN Hours (excl. Admin, DON)]]/Nurse[[#This Row],[MDS Census]]</f>
        <v>0.71384686918784912</v>
      </c>
      <c r="J423" s="4">
        <f>SUM(Nurse[[#This Row],[RN Hours (excl. Admin, DON)]],Nurse[[#This Row],[RN Admin Hours]],Nurse[[#This Row],[RN DON Hours]],Nurse[[#This Row],[LPN Hours (excl. Admin)]],Nurse[[#This Row],[LPN Admin Hours]],Nurse[[#This Row],[CNA Hours]],Nurse[[#This Row],[NA TR Hours]],Nurse[[#This Row],[Med Aide/Tech Hours]])</f>
        <v>146.95652173913041</v>
      </c>
      <c r="K423" s="4">
        <f>SUM(Nurse[[#This Row],[RN Hours (excl. Admin, DON)]],Nurse[[#This Row],[LPN Hours (excl. Admin)]],Nurse[[#This Row],[CNA Hours]],Nurse[[#This Row],[NA TR Hours]],Nurse[[#This Row],[Med Aide/Tech Hours]])</f>
        <v>132.73195652173911</v>
      </c>
      <c r="L423" s="4">
        <f>SUM(Nurse[[#This Row],[RN Hours (excl. Admin, DON)]],Nurse[[#This Row],[RN Admin Hours]],Nurse[[#This Row],[RN DON Hours]])</f>
        <v>39.255760869565222</v>
      </c>
      <c r="M423" s="4">
        <v>25.031195652173928</v>
      </c>
      <c r="N423" s="4">
        <v>9.4419565217391259</v>
      </c>
      <c r="O423" s="4">
        <v>4.7826086956521738</v>
      </c>
      <c r="P423" s="4">
        <f>SUM(Nurse[[#This Row],[LPN Hours (excl. Admin)]],Nurse[[#This Row],[LPN Admin Hours]])</f>
        <v>62.394891304347794</v>
      </c>
      <c r="Q423" s="4">
        <v>62.394891304347794</v>
      </c>
      <c r="R423" s="4">
        <v>0</v>
      </c>
      <c r="S423" s="4">
        <f>SUM(Nurse[[#This Row],[CNA Hours]],Nurse[[#This Row],[NA TR Hours]],Nurse[[#This Row],[Med Aide/Tech Hours]])</f>
        <v>45.305869565217399</v>
      </c>
      <c r="T423" s="4">
        <v>38.924456521739138</v>
      </c>
      <c r="U423" s="4">
        <v>6.3814130434782621</v>
      </c>
      <c r="V423" s="4">
        <v>0</v>
      </c>
      <c r="W4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16.920434782608694</v>
      </c>
      <c r="X423" s="4">
        <v>0.97826086956521741</v>
      </c>
      <c r="Y423" s="4">
        <v>0</v>
      </c>
      <c r="Z423" s="4">
        <v>0</v>
      </c>
      <c r="AA423" s="4">
        <v>5.8655434782608697</v>
      </c>
      <c r="AB423" s="4">
        <v>0</v>
      </c>
      <c r="AC423" s="4">
        <v>10.076630434782608</v>
      </c>
      <c r="AD423" s="4">
        <v>0</v>
      </c>
      <c r="AE423" s="4">
        <v>0</v>
      </c>
      <c r="AF423" s="1">
        <v>366450</v>
      </c>
      <c r="AG423" s="1">
        <v>5</v>
      </c>
      <c r="AH423"/>
    </row>
    <row r="424" spans="1:34" x14ac:dyDescent="0.25">
      <c r="A424" t="s">
        <v>964</v>
      </c>
      <c r="B424" t="s">
        <v>11</v>
      </c>
      <c r="C424" t="s">
        <v>1135</v>
      </c>
      <c r="D424" t="s">
        <v>1045</v>
      </c>
      <c r="E424" s="4">
        <v>80.630434782608702</v>
      </c>
      <c r="F424" s="4">
        <f>Nurse[[#This Row],[Total Nurse Staff Hours]]/Nurse[[#This Row],[MDS Census]]</f>
        <v>3.1558371528713938</v>
      </c>
      <c r="G424" s="4">
        <f>Nurse[[#This Row],[Total Direct Care Staff Hours]]/Nurse[[#This Row],[MDS Census]]</f>
        <v>2.8386087894311132</v>
      </c>
      <c r="H424" s="4">
        <f>Nurse[[#This Row],[Total RN Hours (w/ Admin, DON)]]/Nurse[[#This Row],[MDS Census]]</f>
        <v>0.39784308438932325</v>
      </c>
      <c r="I424" s="4">
        <f>Nurse[[#This Row],[RN Hours (excl. Admin, DON)]]/Nurse[[#This Row],[MDS Census]]</f>
        <v>0.2711242922620653</v>
      </c>
      <c r="J424" s="4">
        <f>SUM(Nurse[[#This Row],[RN Hours (excl. Admin, DON)]],Nurse[[#This Row],[RN Admin Hours]],Nurse[[#This Row],[RN DON Hours]],Nurse[[#This Row],[LPN Hours (excl. Admin)]],Nurse[[#This Row],[LPN Admin Hours]],Nurse[[#This Row],[CNA Hours]],Nurse[[#This Row],[NA TR Hours]],Nurse[[#This Row],[Med Aide/Tech Hours]])</f>
        <v>254.45652173913044</v>
      </c>
      <c r="K424" s="4">
        <f>SUM(Nurse[[#This Row],[RN Hours (excl. Admin, DON)]],Nurse[[#This Row],[LPN Hours (excl. Admin)]],Nurse[[#This Row],[CNA Hours]],Nurse[[#This Row],[NA TR Hours]],Nurse[[#This Row],[Med Aide/Tech Hours]])</f>
        <v>228.87826086956522</v>
      </c>
      <c r="L424" s="4">
        <f>SUM(Nurse[[#This Row],[RN Hours (excl. Admin, DON)]],Nurse[[#This Row],[RN Admin Hours]],Nurse[[#This Row],[RN DON Hours]])</f>
        <v>32.07826086956522</v>
      </c>
      <c r="M424" s="4">
        <v>21.860869565217396</v>
      </c>
      <c r="N424" s="4">
        <v>4.6086956521739131</v>
      </c>
      <c r="O424" s="4">
        <v>5.6086956521739131</v>
      </c>
      <c r="P424" s="4">
        <f>SUM(Nurse[[#This Row],[LPN Hours (excl. Admin)]],Nurse[[#This Row],[LPN Admin Hours]])</f>
        <v>93.252717391304373</v>
      </c>
      <c r="Q424" s="4">
        <v>77.891847826086973</v>
      </c>
      <c r="R424" s="4">
        <v>15.360869565217392</v>
      </c>
      <c r="S424" s="4">
        <f>SUM(Nurse[[#This Row],[CNA Hours]],Nurse[[#This Row],[NA TR Hours]],Nurse[[#This Row],[Med Aide/Tech Hours]])</f>
        <v>129.12554347826085</v>
      </c>
      <c r="T424" s="4">
        <v>122.3353260869565</v>
      </c>
      <c r="U424" s="4">
        <v>6.79021739130435</v>
      </c>
      <c r="V424" s="4">
        <v>0</v>
      </c>
      <c r="W4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24" s="4">
        <v>0</v>
      </c>
      <c r="Y424" s="4">
        <v>0</v>
      </c>
      <c r="Z424" s="4">
        <v>0</v>
      </c>
      <c r="AA424" s="4">
        <v>0</v>
      </c>
      <c r="AB424" s="4">
        <v>0</v>
      </c>
      <c r="AC424" s="4">
        <v>0</v>
      </c>
      <c r="AD424" s="4">
        <v>0</v>
      </c>
      <c r="AE424" s="4">
        <v>0</v>
      </c>
      <c r="AF424" s="1">
        <v>365638</v>
      </c>
      <c r="AG424" s="1">
        <v>5</v>
      </c>
      <c r="AH424"/>
    </row>
    <row r="425" spans="1:34" x14ac:dyDescent="0.25">
      <c r="A425" t="s">
        <v>964</v>
      </c>
      <c r="B425" t="s">
        <v>181</v>
      </c>
      <c r="C425" t="s">
        <v>1269</v>
      </c>
      <c r="D425" t="s">
        <v>992</v>
      </c>
      <c r="E425" s="4">
        <v>42.271739130434781</v>
      </c>
      <c r="F425" s="4">
        <f>Nurse[[#This Row],[Total Nurse Staff Hours]]/Nurse[[#This Row],[MDS Census]]</f>
        <v>3.6629699151452821</v>
      </c>
      <c r="G425" s="4">
        <f>Nurse[[#This Row],[Total Direct Care Staff Hours]]/Nurse[[#This Row],[MDS Census]]</f>
        <v>3.1663126767806635</v>
      </c>
      <c r="H425" s="4">
        <f>Nurse[[#This Row],[Total RN Hours (w/ Admin, DON)]]/Nurse[[#This Row],[MDS Census]]</f>
        <v>0.69425559269735149</v>
      </c>
      <c r="I425" s="4">
        <f>Nurse[[#This Row],[RN Hours (excl. Admin, DON)]]/Nurse[[#This Row],[MDS Census]]</f>
        <v>0.31163795320133714</v>
      </c>
      <c r="J425" s="4">
        <f>SUM(Nurse[[#This Row],[RN Hours (excl. Admin, DON)]],Nurse[[#This Row],[RN Admin Hours]],Nurse[[#This Row],[RN DON Hours]],Nurse[[#This Row],[LPN Hours (excl. Admin)]],Nurse[[#This Row],[LPN Admin Hours]],Nurse[[#This Row],[CNA Hours]],Nurse[[#This Row],[NA TR Hours]],Nurse[[#This Row],[Med Aide/Tech Hours]])</f>
        <v>154.84010869565219</v>
      </c>
      <c r="K425" s="4">
        <f>SUM(Nurse[[#This Row],[RN Hours (excl. Admin, DON)]],Nurse[[#This Row],[LPN Hours (excl. Admin)]],Nurse[[#This Row],[CNA Hours]],Nurse[[#This Row],[NA TR Hours]],Nurse[[#This Row],[Med Aide/Tech Hours]])</f>
        <v>133.84554347826088</v>
      </c>
      <c r="L425" s="4">
        <f>SUM(Nurse[[#This Row],[RN Hours (excl. Admin, DON)]],Nurse[[#This Row],[RN Admin Hours]],Nurse[[#This Row],[RN DON Hours]])</f>
        <v>29.347391304347823</v>
      </c>
      <c r="M425" s="4">
        <v>13.173478260869565</v>
      </c>
      <c r="N425" s="4">
        <v>9.9021739130434785</v>
      </c>
      <c r="O425" s="4">
        <v>6.2717391304347823</v>
      </c>
      <c r="P425" s="4">
        <f>SUM(Nurse[[#This Row],[LPN Hours (excl. Admin)]],Nurse[[#This Row],[LPN Admin Hours]])</f>
        <v>44.156195652173913</v>
      </c>
      <c r="Q425" s="4">
        <v>39.335543478260867</v>
      </c>
      <c r="R425" s="4">
        <v>4.8206521739130439</v>
      </c>
      <c r="S425" s="4">
        <f>SUM(Nurse[[#This Row],[CNA Hours]],Nurse[[#This Row],[NA TR Hours]],Nurse[[#This Row],[Med Aide/Tech Hours]])</f>
        <v>81.336521739130447</v>
      </c>
      <c r="T425" s="4">
        <v>63.599347826086969</v>
      </c>
      <c r="U425" s="4">
        <v>17.737173913043478</v>
      </c>
      <c r="V425" s="4">
        <v>0</v>
      </c>
      <c r="W4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25" s="4">
        <v>0</v>
      </c>
      <c r="Y425" s="4">
        <v>0</v>
      </c>
      <c r="Z425" s="4">
        <v>0</v>
      </c>
      <c r="AA425" s="4">
        <v>0</v>
      </c>
      <c r="AB425" s="4">
        <v>0</v>
      </c>
      <c r="AC425" s="4">
        <v>0</v>
      </c>
      <c r="AD425" s="4">
        <v>0</v>
      </c>
      <c r="AE425" s="4">
        <v>0</v>
      </c>
      <c r="AF425" s="1">
        <v>365431</v>
      </c>
      <c r="AG425" s="1">
        <v>5</v>
      </c>
      <c r="AH425"/>
    </row>
    <row r="426" spans="1:34" x14ac:dyDescent="0.25">
      <c r="A426" t="s">
        <v>964</v>
      </c>
      <c r="B426" t="s">
        <v>581</v>
      </c>
      <c r="C426" t="s">
        <v>1368</v>
      </c>
      <c r="D426" t="s">
        <v>1032</v>
      </c>
      <c r="E426" s="4">
        <v>139.89130434782609</v>
      </c>
      <c r="F426" s="4">
        <f>Nurse[[#This Row],[Total Nurse Staff Hours]]/Nurse[[#This Row],[MDS Census]]</f>
        <v>3.9086783216783214</v>
      </c>
      <c r="G426" s="4">
        <f>Nurse[[#This Row],[Total Direct Care Staff Hours]]/Nurse[[#This Row],[MDS Census]]</f>
        <v>3.6405470085470086</v>
      </c>
      <c r="H426" s="4">
        <f>Nurse[[#This Row],[Total RN Hours (w/ Admin, DON)]]/Nurse[[#This Row],[MDS Census]]</f>
        <v>0.51810644910644899</v>
      </c>
      <c r="I426" s="4">
        <f>Nurse[[#This Row],[RN Hours (excl. Admin, DON)]]/Nurse[[#This Row],[MDS Census]]</f>
        <v>0.40614063714063708</v>
      </c>
      <c r="J426" s="4">
        <f>SUM(Nurse[[#This Row],[RN Hours (excl. Admin, DON)]],Nurse[[#This Row],[RN Admin Hours]],Nurse[[#This Row],[RN DON Hours]],Nurse[[#This Row],[LPN Hours (excl. Admin)]],Nurse[[#This Row],[LPN Admin Hours]],Nurse[[#This Row],[CNA Hours]],Nurse[[#This Row],[NA TR Hours]],Nurse[[#This Row],[Med Aide/Tech Hours]])</f>
        <v>546.79010869565218</v>
      </c>
      <c r="K426" s="4">
        <f>SUM(Nurse[[#This Row],[RN Hours (excl. Admin, DON)]],Nurse[[#This Row],[LPN Hours (excl. Admin)]],Nurse[[#This Row],[CNA Hours]],Nurse[[#This Row],[NA TR Hours]],Nurse[[#This Row],[Med Aide/Tech Hours]])</f>
        <v>509.28086956521742</v>
      </c>
      <c r="L426" s="4">
        <f>SUM(Nurse[[#This Row],[RN Hours (excl. Admin, DON)]],Nurse[[#This Row],[RN Admin Hours]],Nurse[[#This Row],[RN DON Hours]])</f>
        <v>72.478586956521724</v>
      </c>
      <c r="M426" s="4">
        <v>56.815543478260864</v>
      </c>
      <c r="N426" s="4">
        <v>10.532608695652174</v>
      </c>
      <c r="O426" s="4">
        <v>5.1304347826086953</v>
      </c>
      <c r="P426" s="4">
        <f>SUM(Nurse[[#This Row],[LPN Hours (excl. Admin)]],Nurse[[#This Row],[LPN Admin Hours]])</f>
        <v>151.8522826086957</v>
      </c>
      <c r="Q426" s="4">
        <v>130.00608695652178</v>
      </c>
      <c r="R426" s="4">
        <v>21.846195652173911</v>
      </c>
      <c r="S426" s="4">
        <f>SUM(Nurse[[#This Row],[CNA Hours]],Nurse[[#This Row],[NA TR Hours]],Nurse[[#This Row],[Med Aide/Tech Hours]])</f>
        <v>322.45923913043475</v>
      </c>
      <c r="T426" s="4">
        <v>320.48641304347825</v>
      </c>
      <c r="U426" s="4">
        <v>1.9728260869565217</v>
      </c>
      <c r="V426" s="4">
        <v>0</v>
      </c>
      <c r="W4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19.791739130434777</v>
      </c>
      <c r="X426" s="4">
        <v>3.0438043478260872</v>
      </c>
      <c r="Y426" s="4">
        <v>0</v>
      </c>
      <c r="Z426" s="4">
        <v>0</v>
      </c>
      <c r="AA426" s="4">
        <v>16.234347826086953</v>
      </c>
      <c r="AB426" s="4">
        <v>0</v>
      </c>
      <c r="AC426" s="4">
        <v>0.51358695652173914</v>
      </c>
      <c r="AD426" s="4">
        <v>0</v>
      </c>
      <c r="AE426" s="4">
        <v>0</v>
      </c>
      <c r="AF426" s="1">
        <v>366045</v>
      </c>
      <c r="AG426" s="1">
        <v>5</v>
      </c>
      <c r="AH426"/>
    </row>
    <row r="427" spans="1:34" x14ac:dyDescent="0.25">
      <c r="A427" t="s">
        <v>964</v>
      </c>
      <c r="B427" t="s">
        <v>924</v>
      </c>
      <c r="C427" t="s">
        <v>1211</v>
      </c>
      <c r="D427" t="s">
        <v>1055</v>
      </c>
      <c r="E427" s="4">
        <v>52.576086956521742</v>
      </c>
      <c r="F427" s="4">
        <f>Nurse[[#This Row],[Total Nurse Staff Hours]]/Nurse[[#This Row],[MDS Census]]</f>
        <v>3.7029667149059331</v>
      </c>
      <c r="G427" s="4">
        <f>Nurse[[#This Row],[Total Direct Care Staff Hours]]/Nurse[[#This Row],[MDS Census]]</f>
        <v>3.3647405416580525</v>
      </c>
      <c r="H427" s="4">
        <f>Nurse[[#This Row],[Total RN Hours (w/ Admin, DON)]]/Nurse[[#This Row],[MDS Census]]</f>
        <v>0.83817448831920605</v>
      </c>
      <c r="I427" s="4">
        <f>Nurse[[#This Row],[RN Hours (excl. Admin, DON)]]/Nurse[[#This Row],[MDS Census]]</f>
        <v>0.4999483150713252</v>
      </c>
      <c r="J427" s="4">
        <f>SUM(Nurse[[#This Row],[RN Hours (excl. Admin, DON)]],Nurse[[#This Row],[RN Admin Hours]],Nurse[[#This Row],[RN DON Hours]],Nurse[[#This Row],[LPN Hours (excl. Admin)]],Nurse[[#This Row],[LPN Admin Hours]],Nurse[[#This Row],[CNA Hours]],Nurse[[#This Row],[NA TR Hours]],Nurse[[#This Row],[Med Aide/Tech Hours]])</f>
        <v>194.6875</v>
      </c>
      <c r="K427" s="4">
        <f>SUM(Nurse[[#This Row],[RN Hours (excl. Admin, DON)]],Nurse[[#This Row],[LPN Hours (excl. Admin)]],Nurse[[#This Row],[CNA Hours]],Nurse[[#This Row],[NA TR Hours]],Nurse[[#This Row],[Med Aide/Tech Hours]])</f>
        <v>176.90489130434784</v>
      </c>
      <c r="L427" s="4">
        <f>SUM(Nurse[[#This Row],[RN Hours (excl. Admin, DON)]],Nurse[[#This Row],[RN Admin Hours]],Nurse[[#This Row],[RN DON Hours]])</f>
        <v>44.067934782608695</v>
      </c>
      <c r="M427" s="4">
        <v>26.285326086956523</v>
      </c>
      <c r="N427" s="4">
        <v>12.271739130434783</v>
      </c>
      <c r="O427" s="4">
        <v>5.5108695652173916</v>
      </c>
      <c r="P427" s="4">
        <f>SUM(Nurse[[#This Row],[LPN Hours (excl. Admin)]],Nurse[[#This Row],[LPN Admin Hours]])</f>
        <v>33.864130434782609</v>
      </c>
      <c r="Q427" s="4">
        <v>33.864130434782609</v>
      </c>
      <c r="R427" s="4">
        <v>0</v>
      </c>
      <c r="S427" s="4">
        <f>SUM(Nurse[[#This Row],[CNA Hours]],Nurse[[#This Row],[NA TR Hours]],Nurse[[#This Row],[Med Aide/Tech Hours]])</f>
        <v>116.75543478260869</v>
      </c>
      <c r="T427" s="4">
        <v>116.01086956521739</v>
      </c>
      <c r="U427" s="4">
        <v>0.74456521739130432</v>
      </c>
      <c r="V427" s="4">
        <v>0</v>
      </c>
      <c r="W4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27" s="4">
        <v>0</v>
      </c>
      <c r="Y427" s="4">
        <v>0</v>
      </c>
      <c r="Z427" s="4">
        <v>0</v>
      </c>
      <c r="AA427" s="4">
        <v>0</v>
      </c>
      <c r="AB427" s="4">
        <v>0</v>
      </c>
      <c r="AC427" s="4">
        <v>0</v>
      </c>
      <c r="AD427" s="4">
        <v>0</v>
      </c>
      <c r="AE427" s="4">
        <v>0</v>
      </c>
      <c r="AF427" s="1">
        <v>366484</v>
      </c>
      <c r="AG427" s="1">
        <v>5</v>
      </c>
      <c r="AH427"/>
    </row>
    <row r="428" spans="1:34" x14ac:dyDescent="0.25">
      <c r="A428" t="s">
        <v>964</v>
      </c>
      <c r="B428" t="s">
        <v>246</v>
      </c>
      <c r="C428" t="s">
        <v>1244</v>
      </c>
      <c r="D428" t="s">
        <v>1032</v>
      </c>
      <c r="E428" s="4">
        <v>31.869565217391305</v>
      </c>
      <c r="F428" s="4">
        <f>Nurse[[#This Row],[Total Nurse Staff Hours]]/Nurse[[#This Row],[MDS Census]]</f>
        <v>2.9029502046384721</v>
      </c>
      <c r="G428" s="4">
        <f>Nurse[[#This Row],[Total Direct Care Staff Hours]]/Nurse[[#This Row],[MDS Census]]</f>
        <v>2.4273362892223735</v>
      </c>
      <c r="H428" s="4">
        <f>Nurse[[#This Row],[Total RN Hours (w/ Admin, DON)]]/Nurse[[#This Row],[MDS Census]]</f>
        <v>0.44210436562073668</v>
      </c>
      <c r="I428" s="4">
        <f>Nurse[[#This Row],[RN Hours (excl. Admin, DON)]]/Nurse[[#This Row],[MDS Census]]</f>
        <v>0.25767394270122784</v>
      </c>
      <c r="J428" s="4">
        <f>SUM(Nurse[[#This Row],[RN Hours (excl. Admin, DON)]],Nurse[[#This Row],[RN Admin Hours]],Nurse[[#This Row],[RN DON Hours]],Nurse[[#This Row],[LPN Hours (excl. Admin)]],Nurse[[#This Row],[LPN Admin Hours]],Nurse[[#This Row],[CNA Hours]],Nurse[[#This Row],[NA TR Hours]],Nurse[[#This Row],[Med Aide/Tech Hours]])</f>
        <v>92.515760869565213</v>
      </c>
      <c r="K428" s="4">
        <f>SUM(Nurse[[#This Row],[RN Hours (excl. Admin, DON)]],Nurse[[#This Row],[LPN Hours (excl. Admin)]],Nurse[[#This Row],[CNA Hours]],Nurse[[#This Row],[NA TR Hours]],Nurse[[#This Row],[Med Aide/Tech Hours]])</f>
        <v>77.358152173913041</v>
      </c>
      <c r="L428" s="4">
        <f>SUM(Nurse[[#This Row],[RN Hours (excl. Admin, DON)]],Nurse[[#This Row],[RN Admin Hours]],Nurse[[#This Row],[RN DON Hours]])</f>
        <v>14.089673913043478</v>
      </c>
      <c r="M428" s="4">
        <v>8.2119565217391308</v>
      </c>
      <c r="N428" s="4">
        <v>0</v>
      </c>
      <c r="O428" s="4">
        <v>5.8777173913043477</v>
      </c>
      <c r="P428" s="4">
        <f>SUM(Nurse[[#This Row],[LPN Hours (excl. Admin)]],Nurse[[#This Row],[LPN Admin Hours]])</f>
        <v>40.559239130434783</v>
      </c>
      <c r="Q428" s="4">
        <v>31.279347826086955</v>
      </c>
      <c r="R428" s="4">
        <v>9.2798913043478262</v>
      </c>
      <c r="S428" s="4">
        <f>SUM(Nurse[[#This Row],[CNA Hours]],Nurse[[#This Row],[NA TR Hours]],Nurse[[#This Row],[Med Aide/Tech Hours]])</f>
        <v>37.866847826086953</v>
      </c>
      <c r="T428" s="4">
        <v>37.866847826086953</v>
      </c>
      <c r="U428" s="4">
        <v>0</v>
      </c>
      <c r="V428" s="4">
        <v>0</v>
      </c>
      <c r="W4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28" s="4">
        <v>0</v>
      </c>
      <c r="Y428" s="4">
        <v>0</v>
      </c>
      <c r="Z428" s="4">
        <v>0</v>
      </c>
      <c r="AA428" s="4">
        <v>0</v>
      </c>
      <c r="AB428" s="4">
        <v>0</v>
      </c>
      <c r="AC428" s="4">
        <v>0</v>
      </c>
      <c r="AD428" s="4">
        <v>0</v>
      </c>
      <c r="AE428" s="4">
        <v>0</v>
      </c>
      <c r="AF428" s="1">
        <v>365533</v>
      </c>
      <c r="AG428" s="1">
        <v>5</v>
      </c>
      <c r="AH428"/>
    </row>
    <row r="429" spans="1:34" x14ac:dyDescent="0.25">
      <c r="A429" t="s">
        <v>964</v>
      </c>
      <c r="B429" t="s">
        <v>471</v>
      </c>
      <c r="C429" t="s">
        <v>1129</v>
      </c>
      <c r="D429" t="s">
        <v>1032</v>
      </c>
      <c r="E429" s="4">
        <v>26.619565217391305</v>
      </c>
      <c r="F429" s="4">
        <f>Nurse[[#This Row],[Total Nurse Staff Hours]]/Nurse[[#This Row],[MDS Census]]</f>
        <v>5.4038628011433243</v>
      </c>
      <c r="G429" s="4">
        <f>Nurse[[#This Row],[Total Direct Care Staff Hours]]/Nurse[[#This Row],[MDS Census]]</f>
        <v>4.8207676602694978</v>
      </c>
      <c r="H429" s="4">
        <f>Nurse[[#This Row],[Total RN Hours (w/ Admin, DON)]]/Nurse[[#This Row],[MDS Census]]</f>
        <v>1.4350265414454884</v>
      </c>
      <c r="I429" s="4">
        <f>Nurse[[#This Row],[RN Hours (excl. Admin, DON)]]/Nurse[[#This Row],[MDS Census]]</f>
        <v>0.85193140057166239</v>
      </c>
      <c r="J429" s="4">
        <f>SUM(Nurse[[#This Row],[RN Hours (excl. Admin, DON)]],Nurse[[#This Row],[RN Admin Hours]],Nurse[[#This Row],[RN DON Hours]],Nurse[[#This Row],[LPN Hours (excl. Admin)]],Nurse[[#This Row],[LPN Admin Hours]],Nurse[[#This Row],[CNA Hours]],Nurse[[#This Row],[NA TR Hours]],Nurse[[#This Row],[Med Aide/Tech Hours]])</f>
        <v>143.84847826086957</v>
      </c>
      <c r="K429" s="4">
        <f>SUM(Nurse[[#This Row],[RN Hours (excl. Admin, DON)]],Nurse[[#This Row],[LPN Hours (excl. Admin)]],Nurse[[#This Row],[CNA Hours]],Nurse[[#This Row],[NA TR Hours]],Nurse[[#This Row],[Med Aide/Tech Hours]])</f>
        <v>128.32673913043479</v>
      </c>
      <c r="L429" s="4">
        <f>SUM(Nurse[[#This Row],[RN Hours (excl. Admin, DON)]],Nurse[[#This Row],[RN Admin Hours]],Nurse[[#This Row],[RN DON Hours]])</f>
        <v>38.199782608695664</v>
      </c>
      <c r="M429" s="4">
        <v>22.678043478260882</v>
      </c>
      <c r="N429" s="4">
        <v>10.217391304347826</v>
      </c>
      <c r="O429" s="4">
        <v>5.3043478260869561</v>
      </c>
      <c r="P429" s="4">
        <f>SUM(Nurse[[#This Row],[LPN Hours (excl. Admin)]],Nurse[[#This Row],[LPN Admin Hours]])</f>
        <v>37.769347826086957</v>
      </c>
      <c r="Q429" s="4">
        <v>37.769347826086957</v>
      </c>
      <c r="R429" s="4">
        <v>0</v>
      </c>
      <c r="S429" s="4">
        <f>SUM(Nurse[[#This Row],[CNA Hours]],Nurse[[#This Row],[NA TR Hours]],Nurse[[#This Row],[Med Aide/Tech Hours]])</f>
        <v>67.879347826086956</v>
      </c>
      <c r="T429" s="4">
        <v>66.065217391304344</v>
      </c>
      <c r="U429" s="4">
        <v>1.814130434782609</v>
      </c>
      <c r="V429" s="4">
        <v>0</v>
      </c>
      <c r="W4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14.075543478260872</v>
      </c>
      <c r="X429" s="4">
        <v>9.0543478260869573E-2</v>
      </c>
      <c r="Y429" s="4">
        <v>0</v>
      </c>
      <c r="Z429" s="4">
        <v>0</v>
      </c>
      <c r="AA429" s="4">
        <v>2.4860869565217389</v>
      </c>
      <c r="AB429" s="4">
        <v>0</v>
      </c>
      <c r="AC429" s="4">
        <v>11.498913043478264</v>
      </c>
      <c r="AD429" s="4">
        <v>0</v>
      </c>
      <c r="AE429" s="4">
        <v>0</v>
      </c>
      <c r="AF429" s="1">
        <v>365870</v>
      </c>
      <c r="AG429" s="1">
        <v>5</v>
      </c>
      <c r="AH429"/>
    </row>
    <row r="430" spans="1:34" x14ac:dyDescent="0.25">
      <c r="A430" t="s">
        <v>964</v>
      </c>
      <c r="B430" t="s">
        <v>777</v>
      </c>
      <c r="C430" t="s">
        <v>1212</v>
      </c>
      <c r="D430" t="s">
        <v>1055</v>
      </c>
      <c r="E430" s="4">
        <v>20.576086956521738</v>
      </c>
      <c r="F430" s="4">
        <f>Nurse[[#This Row],[Total Nurse Staff Hours]]/Nurse[[#This Row],[MDS Census]]</f>
        <v>4.1540042260961432</v>
      </c>
      <c r="G430" s="4">
        <f>Nurse[[#This Row],[Total Direct Care Staff Hours]]/Nurse[[#This Row],[MDS Census]]</f>
        <v>3.7860591653460114</v>
      </c>
      <c r="H430" s="4">
        <f>Nurse[[#This Row],[Total RN Hours (w/ Admin, DON)]]/Nurse[[#This Row],[MDS Census]]</f>
        <v>1.3830533544638137</v>
      </c>
      <c r="I430" s="4">
        <f>Nurse[[#This Row],[RN Hours (excl. Admin, DON)]]/Nurse[[#This Row],[MDS Census]]</f>
        <v>1.0151082937136817</v>
      </c>
      <c r="J430" s="4">
        <f>SUM(Nurse[[#This Row],[RN Hours (excl. Admin, DON)]],Nurse[[#This Row],[RN Admin Hours]],Nurse[[#This Row],[RN DON Hours]],Nurse[[#This Row],[LPN Hours (excl. Admin)]],Nurse[[#This Row],[LPN Admin Hours]],Nurse[[#This Row],[CNA Hours]],Nurse[[#This Row],[NA TR Hours]],Nurse[[#This Row],[Med Aide/Tech Hours]])</f>
        <v>85.473152173913036</v>
      </c>
      <c r="K430" s="4">
        <f>SUM(Nurse[[#This Row],[RN Hours (excl. Admin, DON)]],Nurse[[#This Row],[LPN Hours (excl. Admin)]],Nurse[[#This Row],[CNA Hours]],Nurse[[#This Row],[NA TR Hours]],Nurse[[#This Row],[Med Aide/Tech Hours]])</f>
        <v>77.902282608695643</v>
      </c>
      <c r="L430" s="4">
        <f>SUM(Nurse[[#This Row],[RN Hours (excl. Admin, DON)]],Nurse[[#This Row],[RN Admin Hours]],Nurse[[#This Row],[RN DON Hours]])</f>
        <v>28.457826086956516</v>
      </c>
      <c r="M430" s="4">
        <v>20.886956521739126</v>
      </c>
      <c r="N430" s="4">
        <v>1.9186956521739131</v>
      </c>
      <c r="O430" s="4">
        <v>5.6521739130434785</v>
      </c>
      <c r="P430" s="4">
        <f>SUM(Nurse[[#This Row],[LPN Hours (excl. Admin)]],Nurse[[#This Row],[LPN Admin Hours]])</f>
        <v>10.686413043478263</v>
      </c>
      <c r="Q430" s="4">
        <v>10.686413043478263</v>
      </c>
      <c r="R430" s="4">
        <v>0</v>
      </c>
      <c r="S430" s="4">
        <f>SUM(Nurse[[#This Row],[CNA Hours]],Nurse[[#This Row],[NA TR Hours]],Nurse[[#This Row],[Med Aide/Tech Hours]])</f>
        <v>46.328913043478252</v>
      </c>
      <c r="T430" s="4">
        <v>46.328913043478252</v>
      </c>
      <c r="U430" s="4">
        <v>0</v>
      </c>
      <c r="V430" s="4">
        <v>0</v>
      </c>
      <c r="W4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0.10695652173913044</v>
      </c>
      <c r="X430" s="4">
        <v>0</v>
      </c>
      <c r="Y430" s="4">
        <v>0</v>
      </c>
      <c r="Z430" s="4">
        <v>0</v>
      </c>
      <c r="AA430" s="4">
        <v>0</v>
      </c>
      <c r="AB430" s="4">
        <v>0</v>
      </c>
      <c r="AC430" s="4">
        <v>0.10695652173913044</v>
      </c>
      <c r="AD430" s="4">
        <v>0</v>
      </c>
      <c r="AE430" s="4">
        <v>0</v>
      </c>
      <c r="AF430" s="1">
        <v>366314</v>
      </c>
      <c r="AG430" s="1">
        <v>5</v>
      </c>
      <c r="AH430"/>
    </row>
    <row r="431" spans="1:34" x14ac:dyDescent="0.25">
      <c r="A431" t="s">
        <v>964</v>
      </c>
      <c r="B431" t="s">
        <v>553</v>
      </c>
      <c r="C431" t="s">
        <v>1092</v>
      </c>
      <c r="D431" t="s">
        <v>1035</v>
      </c>
      <c r="E431" s="4">
        <v>86.173913043478265</v>
      </c>
      <c r="F431" s="4">
        <f>Nurse[[#This Row],[Total Nurse Staff Hours]]/Nurse[[#This Row],[MDS Census]]</f>
        <v>4.0209800706357219</v>
      </c>
      <c r="G431" s="4">
        <f>Nurse[[#This Row],[Total Direct Care Staff Hours]]/Nurse[[#This Row],[MDS Census]]</f>
        <v>3.6100315338042379</v>
      </c>
      <c r="H431" s="4">
        <f>Nurse[[#This Row],[Total RN Hours (w/ Admin, DON)]]/Nurse[[#This Row],[MDS Census]]</f>
        <v>0.66605701311806254</v>
      </c>
      <c r="I431" s="4">
        <f>Nurse[[#This Row],[RN Hours (excl. Admin, DON)]]/Nurse[[#This Row],[MDS Census]]</f>
        <v>0.36673814328960647</v>
      </c>
      <c r="J431" s="4">
        <f>SUM(Nurse[[#This Row],[RN Hours (excl. Admin, DON)]],Nurse[[#This Row],[RN Admin Hours]],Nurse[[#This Row],[RN DON Hours]],Nurse[[#This Row],[LPN Hours (excl. Admin)]],Nurse[[#This Row],[LPN Admin Hours]],Nurse[[#This Row],[CNA Hours]],Nurse[[#This Row],[NA TR Hours]],Nurse[[#This Row],[Med Aide/Tech Hours]])</f>
        <v>346.50358695652176</v>
      </c>
      <c r="K431" s="4">
        <f>SUM(Nurse[[#This Row],[RN Hours (excl. Admin, DON)]],Nurse[[#This Row],[LPN Hours (excl. Admin)]],Nurse[[#This Row],[CNA Hours]],Nurse[[#This Row],[NA TR Hours]],Nurse[[#This Row],[Med Aide/Tech Hours]])</f>
        <v>311.09054347826088</v>
      </c>
      <c r="L431" s="4">
        <f>SUM(Nurse[[#This Row],[RN Hours (excl. Admin, DON)]],Nurse[[#This Row],[RN Admin Hours]],Nurse[[#This Row],[RN DON Hours]])</f>
        <v>57.396739130434781</v>
      </c>
      <c r="M431" s="4">
        <v>31.603260869565219</v>
      </c>
      <c r="N431" s="4">
        <v>21.065217391304348</v>
      </c>
      <c r="O431" s="4">
        <v>4.7282608695652177</v>
      </c>
      <c r="P431" s="4">
        <f>SUM(Nurse[[#This Row],[LPN Hours (excl. Admin)]],Nurse[[#This Row],[LPN Admin Hours]])</f>
        <v>85.059782608695656</v>
      </c>
      <c r="Q431" s="4">
        <v>75.440217391304344</v>
      </c>
      <c r="R431" s="4">
        <v>9.6195652173913047</v>
      </c>
      <c r="S431" s="4">
        <f>SUM(Nurse[[#This Row],[CNA Hours]],Nurse[[#This Row],[NA TR Hours]],Nurse[[#This Row],[Med Aide/Tech Hours]])</f>
        <v>204.04706521739135</v>
      </c>
      <c r="T431" s="4">
        <v>192.04706521739135</v>
      </c>
      <c r="U431" s="4">
        <v>11.836956521739131</v>
      </c>
      <c r="V431" s="4">
        <v>0.16304347826086957</v>
      </c>
      <c r="W4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26.151413043478261</v>
      </c>
      <c r="X431" s="4">
        <v>0</v>
      </c>
      <c r="Y431" s="4">
        <v>0</v>
      </c>
      <c r="Z431" s="4">
        <v>0</v>
      </c>
      <c r="AA431" s="4">
        <v>4.8288043478260869</v>
      </c>
      <c r="AB431" s="4">
        <v>0</v>
      </c>
      <c r="AC431" s="4">
        <v>21.159565217391304</v>
      </c>
      <c r="AD431" s="4">
        <v>0</v>
      </c>
      <c r="AE431" s="4">
        <v>0.16304347826086957</v>
      </c>
      <c r="AF431" s="1">
        <v>366004</v>
      </c>
      <c r="AG431" s="1">
        <v>5</v>
      </c>
      <c r="AH431"/>
    </row>
    <row r="432" spans="1:34" x14ac:dyDescent="0.25">
      <c r="A432" t="s">
        <v>964</v>
      </c>
      <c r="B432" t="s">
        <v>449</v>
      </c>
      <c r="C432" t="s">
        <v>1242</v>
      </c>
      <c r="D432" t="s">
        <v>1035</v>
      </c>
      <c r="E432" s="4">
        <v>57.576086956521742</v>
      </c>
      <c r="F432" s="4">
        <f>Nurse[[#This Row],[Total Nurse Staff Hours]]/Nurse[[#This Row],[MDS Census]]</f>
        <v>2.2228185765527657</v>
      </c>
      <c r="G432" s="4">
        <f>Nurse[[#This Row],[Total Direct Care Staff Hours]]/Nurse[[#This Row],[MDS Census]]</f>
        <v>2.1315404946195962</v>
      </c>
      <c r="H432" s="4">
        <f>Nurse[[#This Row],[Total RN Hours (w/ Admin, DON)]]/Nurse[[#This Row],[MDS Census]]</f>
        <v>0.26996413063998487</v>
      </c>
      <c r="I432" s="4">
        <f>Nurse[[#This Row],[RN Hours (excl. Admin, DON)]]/Nurse[[#This Row],[MDS Census]]</f>
        <v>0.21191240324712099</v>
      </c>
      <c r="J432" s="4">
        <f>SUM(Nurse[[#This Row],[RN Hours (excl. Admin, DON)]],Nurse[[#This Row],[RN Admin Hours]],Nurse[[#This Row],[RN DON Hours]],Nurse[[#This Row],[LPN Hours (excl. Admin)]],Nurse[[#This Row],[LPN Admin Hours]],Nurse[[#This Row],[CNA Hours]],Nurse[[#This Row],[NA TR Hours]],Nurse[[#This Row],[Med Aide/Tech Hours]])</f>
        <v>127.98119565217392</v>
      </c>
      <c r="K432" s="4">
        <f>SUM(Nurse[[#This Row],[RN Hours (excl. Admin, DON)]],Nurse[[#This Row],[LPN Hours (excl. Admin)]],Nurse[[#This Row],[CNA Hours]],Nurse[[#This Row],[NA TR Hours]],Nurse[[#This Row],[Med Aide/Tech Hours]])</f>
        <v>122.72576086956522</v>
      </c>
      <c r="L432" s="4">
        <f>SUM(Nurse[[#This Row],[RN Hours (excl. Admin, DON)]],Nurse[[#This Row],[RN Admin Hours]],Nurse[[#This Row],[RN DON Hours]])</f>
        <v>15.543478260869565</v>
      </c>
      <c r="M432" s="4">
        <v>12.201086956521738</v>
      </c>
      <c r="N432" s="4">
        <v>0</v>
      </c>
      <c r="O432" s="4">
        <v>3.3423913043478262</v>
      </c>
      <c r="P432" s="4">
        <f>SUM(Nurse[[#This Row],[LPN Hours (excl. Admin)]],Nurse[[#This Row],[LPN Admin Hours]])</f>
        <v>55.043695652173916</v>
      </c>
      <c r="Q432" s="4">
        <v>53.130652173913049</v>
      </c>
      <c r="R432" s="4">
        <v>1.9130434782608696</v>
      </c>
      <c r="S432" s="4">
        <f>SUM(Nurse[[#This Row],[CNA Hours]],Nurse[[#This Row],[NA TR Hours]],Nurse[[#This Row],[Med Aide/Tech Hours]])</f>
        <v>57.394021739130437</v>
      </c>
      <c r="T432" s="4">
        <v>57.3125</v>
      </c>
      <c r="U432" s="4">
        <v>8.1521739130434784E-2</v>
      </c>
      <c r="V432" s="4">
        <v>0</v>
      </c>
      <c r="W4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6.0572826086956519</v>
      </c>
      <c r="X432" s="4">
        <v>0</v>
      </c>
      <c r="Y432" s="4">
        <v>0</v>
      </c>
      <c r="Z432" s="4">
        <v>0</v>
      </c>
      <c r="AA432" s="4">
        <v>2.2474999999999996</v>
      </c>
      <c r="AB432" s="4">
        <v>0</v>
      </c>
      <c r="AC432" s="4">
        <v>3.8097826086956523</v>
      </c>
      <c r="AD432" s="4">
        <v>0</v>
      </c>
      <c r="AE432" s="4">
        <v>0</v>
      </c>
      <c r="AF432" s="1">
        <v>365834</v>
      </c>
      <c r="AG432" s="1">
        <v>5</v>
      </c>
      <c r="AH432"/>
    </row>
    <row r="433" spans="1:34" x14ac:dyDescent="0.25">
      <c r="A433" t="s">
        <v>964</v>
      </c>
      <c r="B433" t="s">
        <v>456</v>
      </c>
      <c r="C433" t="s">
        <v>1343</v>
      </c>
      <c r="D433" t="s">
        <v>1018</v>
      </c>
      <c r="E433" s="4">
        <v>86.673913043478265</v>
      </c>
      <c r="F433" s="4">
        <f>Nurse[[#This Row],[Total Nurse Staff Hours]]/Nurse[[#This Row],[MDS Census]]</f>
        <v>2.7385640832706297</v>
      </c>
      <c r="G433" s="4">
        <f>Nurse[[#This Row],[Total Direct Care Staff Hours]]/Nurse[[#This Row],[MDS Census]]</f>
        <v>2.5494808126410833</v>
      </c>
      <c r="H433" s="4">
        <f>Nurse[[#This Row],[Total RN Hours (w/ Admin, DON)]]/Nurse[[#This Row],[MDS Census]]</f>
        <v>0.4343591672937045</v>
      </c>
      <c r="I433" s="4">
        <f>Nurse[[#This Row],[RN Hours (excl. Admin, DON)]]/Nurse[[#This Row],[MDS Census]]</f>
        <v>0.30192876849761729</v>
      </c>
      <c r="J433" s="4">
        <f>SUM(Nurse[[#This Row],[RN Hours (excl. Admin, DON)]],Nurse[[#This Row],[RN Admin Hours]],Nurse[[#This Row],[RN DON Hours]],Nurse[[#This Row],[LPN Hours (excl. Admin)]],Nurse[[#This Row],[LPN Admin Hours]],Nurse[[#This Row],[CNA Hours]],Nurse[[#This Row],[NA TR Hours]],Nurse[[#This Row],[Med Aide/Tech Hours]])</f>
        <v>237.36206521739132</v>
      </c>
      <c r="K433" s="4">
        <f>SUM(Nurse[[#This Row],[RN Hours (excl. Admin, DON)]],Nurse[[#This Row],[LPN Hours (excl. Admin)]],Nurse[[#This Row],[CNA Hours]],Nurse[[#This Row],[NA TR Hours]],Nurse[[#This Row],[Med Aide/Tech Hours]])</f>
        <v>220.97347826086957</v>
      </c>
      <c r="L433" s="4">
        <f>SUM(Nurse[[#This Row],[RN Hours (excl. Admin, DON)]],Nurse[[#This Row],[RN Admin Hours]],Nurse[[#This Row],[RN DON Hours]])</f>
        <v>37.647608695652174</v>
      </c>
      <c r="M433" s="4">
        <v>26.169347826086959</v>
      </c>
      <c r="N433" s="4">
        <v>6.1739130434782608</v>
      </c>
      <c r="O433" s="4">
        <v>5.3043478260869561</v>
      </c>
      <c r="P433" s="4">
        <f>SUM(Nurse[[#This Row],[LPN Hours (excl. Admin)]],Nurse[[#This Row],[LPN Admin Hours]])</f>
        <v>63.996413043478285</v>
      </c>
      <c r="Q433" s="4">
        <v>59.086086956521761</v>
      </c>
      <c r="R433" s="4">
        <v>4.9103260869565215</v>
      </c>
      <c r="S433" s="4">
        <f>SUM(Nurse[[#This Row],[CNA Hours]],Nurse[[#This Row],[NA TR Hours]],Nurse[[#This Row],[Med Aide/Tech Hours]])</f>
        <v>135.71804347826088</v>
      </c>
      <c r="T433" s="4">
        <v>111.13902173913043</v>
      </c>
      <c r="U433" s="4">
        <v>24.579021739130454</v>
      </c>
      <c r="V433" s="4">
        <v>0</v>
      </c>
      <c r="W4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0.53532608695652173</v>
      </c>
      <c r="X433" s="4">
        <v>0</v>
      </c>
      <c r="Y433" s="4">
        <v>0</v>
      </c>
      <c r="Z433" s="4">
        <v>0</v>
      </c>
      <c r="AA433" s="4">
        <v>0</v>
      </c>
      <c r="AB433" s="4">
        <v>0</v>
      </c>
      <c r="AC433" s="4">
        <v>0.53532608695652173</v>
      </c>
      <c r="AD433" s="4">
        <v>0</v>
      </c>
      <c r="AE433" s="4">
        <v>0</v>
      </c>
      <c r="AF433" s="1">
        <v>365843</v>
      </c>
      <c r="AG433" s="1">
        <v>5</v>
      </c>
      <c r="AH433"/>
    </row>
    <row r="434" spans="1:34" x14ac:dyDescent="0.25">
      <c r="A434" t="s">
        <v>964</v>
      </c>
      <c r="B434" t="s">
        <v>54</v>
      </c>
      <c r="C434" t="s">
        <v>1213</v>
      </c>
      <c r="D434" t="s">
        <v>1008</v>
      </c>
      <c r="E434" s="4">
        <v>59.673913043478258</v>
      </c>
      <c r="F434" s="4">
        <f>Nurse[[#This Row],[Total Nurse Staff Hours]]/Nurse[[#This Row],[MDS Census]]</f>
        <v>3.8415956284153001</v>
      </c>
      <c r="G434" s="4">
        <f>Nurse[[#This Row],[Total Direct Care Staff Hours]]/Nurse[[#This Row],[MDS Census]]</f>
        <v>3.618872495446265</v>
      </c>
      <c r="H434" s="4">
        <f>Nurse[[#This Row],[Total RN Hours (w/ Admin, DON)]]/Nurse[[#This Row],[MDS Census]]</f>
        <v>0.55103096539162144</v>
      </c>
      <c r="I434" s="4">
        <f>Nurse[[#This Row],[RN Hours (excl. Admin, DON)]]/Nurse[[#This Row],[MDS Census]]</f>
        <v>0.50804371584699481</v>
      </c>
      <c r="J434" s="4">
        <f>SUM(Nurse[[#This Row],[RN Hours (excl. Admin, DON)]],Nurse[[#This Row],[RN Admin Hours]],Nurse[[#This Row],[RN DON Hours]],Nurse[[#This Row],[LPN Hours (excl. Admin)]],Nurse[[#This Row],[LPN Admin Hours]],Nurse[[#This Row],[CNA Hours]],Nurse[[#This Row],[NA TR Hours]],Nurse[[#This Row],[Med Aide/Tech Hours]])</f>
        <v>229.24304347826083</v>
      </c>
      <c r="K434" s="4">
        <f>SUM(Nurse[[#This Row],[RN Hours (excl. Admin, DON)]],Nurse[[#This Row],[LPN Hours (excl. Admin)]],Nurse[[#This Row],[CNA Hours]],Nurse[[#This Row],[NA TR Hours]],Nurse[[#This Row],[Med Aide/Tech Hours]])</f>
        <v>215.95228260869558</v>
      </c>
      <c r="L434" s="4">
        <f>SUM(Nurse[[#This Row],[RN Hours (excl. Admin, DON)]],Nurse[[#This Row],[RN Admin Hours]],Nurse[[#This Row],[RN DON Hours]])</f>
        <v>32.882173913043495</v>
      </c>
      <c r="M434" s="4">
        <v>30.316956521739144</v>
      </c>
      <c r="N434" s="4">
        <v>4.3478260869565216E-2</v>
      </c>
      <c r="O434" s="4">
        <v>2.5217391304347827</v>
      </c>
      <c r="P434" s="4">
        <f>SUM(Nurse[[#This Row],[LPN Hours (excl. Admin)]],Nurse[[#This Row],[LPN Admin Hours]])</f>
        <v>71.935978260869547</v>
      </c>
      <c r="Q434" s="4">
        <v>61.210434782608672</v>
      </c>
      <c r="R434" s="4">
        <v>10.725543478260869</v>
      </c>
      <c r="S434" s="4">
        <f>SUM(Nurse[[#This Row],[CNA Hours]],Nurse[[#This Row],[NA TR Hours]],Nurse[[#This Row],[Med Aide/Tech Hours]])</f>
        <v>124.42489130434778</v>
      </c>
      <c r="T434" s="4">
        <v>123.79717391304344</v>
      </c>
      <c r="U434" s="4">
        <v>0.62771739130434778</v>
      </c>
      <c r="V434" s="4">
        <v>0</v>
      </c>
      <c r="W4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119.48282608695654</v>
      </c>
      <c r="X434" s="4">
        <v>15.485434782608699</v>
      </c>
      <c r="Y434" s="4">
        <v>0</v>
      </c>
      <c r="Z434" s="4">
        <v>0</v>
      </c>
      <c r="AA434" s="4">
        <v>34.279673913043474</v>
      </c>
      <c r="AB434" s="4">
        <v>0</v>
      </c>
      <c r="AC434" s="4">
        <v>69.717717391304362</v>
      </c>
      <c r="AD434" s="4">
        <v>0</v>
      </c>
      <c r="AE434" s="4">
        <v>0</v>
      </c>
      <c r="AF434" s="1">
        <v>365178</v>
      </c>
      <c r="AG434" s="1">
        <v>5</v>
      </c>
      <c r="AH434"/>
    </row>
    <row r="435" spans="1:34" x14ac:dyDescent="0.25">
      <c r="A435" t="s">
        <v>964</v>
      </c>
      <c r="B435" t="s">
        <v>820</v>
      </c>
      <c r="C435" t="s">
        <v>1118</v>
      </c>
      <c r="D435" t="s">
        <v>1041</v>
      </c>
      <c r="E435" s="4">
        <v>109</v>
      </c>
      <c r="F435" s="4">
        <f>Nurse[[#This Row],[Total Nurse Staff Hours]]/Nurse[[#This Row],[MDS Census]]</f>
        <v>3.3677453131232546</v>
      </c>
      <c r="G435" s="4">
        <f>Nurse[[#This Row],[Total Direct Care Staff Hours]]/Nurse[[#This Row],[MDS Census]]</f>
        <v>3.0838402473075384</v>
      </c>
      <c r="H435" s="4">
        <f>Nurse[[#This Row],[Total RN Hours (w/ Admin, DON)]]/Nurse[[#This Row],[MDS Census]]</f>
        <v>0.55384922217790189</v>
      </c>
      <c r="I435" s="4">
        <f>Nurse[[#This Row],[RN Hours (excl. Admin, DON)]]/Nurse[[#This Row],[MDS Census]]</f>
        <v>0.45502592740327086</v>
      </c>
      <c r="J435" s="4">
        <f>SUM(Nurse[[#This Row],[RN Hours (excl. Admin, DON)]],Nurse[[#This Row],[RN Admin Hours]],Nurse[[#This Row],[RN DON Hours]],Nurse[[#This Row],[LPN Hours (excl. Admin)]],Nurse[[#This Row],[LPN Admin Hours]],Nurse[[#This Row],[CNA Hours]],Nurse[[#This Row],[NA TR Hours]],Nurse[[#This Row],[Med Aide/Tech Hours]])</f>
        <v>367.08423913043475</v>
      </c>
      <c r="K435" s="4">
        <f>SUM(Nurse[[#This Row],[RN Hours (excl. Admin, DON)]],Nurse[[#This Row],[LPN Hours (excl. Admin)]],Nurse[[#This Row],[CNA Hours]],Nurse[[#This Row],[NA TR Hours]],Nurse[[#This Row],[Med Aide/Tech Hours]])</f>
        <v>336.13858695652169</v>
      </c>
      <c r="L435" s="4">
        <f>SUM(Nurse[[#This Row],[RN Hours (excl. Admin, DON)]],Nurse[[#This Row],[RN Admin Hours]],Nurse[[#This Row],[RN DON Hours]])</f>
        <v>60.369565217391305</v>
      </c>
      <c r="M435" s="4">
        <v>49.597826086956523</v>
      </c>
      <c r="N435" s="4">
        <v>5.2934782608695654</v>
      </c>
      <c r="O435" s="4">
        <v>5.4782608695652177</v>
      </c>
      <c r="P435" s="4">
        <f>SUM(Nurse[[#This Row],[LPN Hours (excl. Admin)]],Nurse[[#This Row],[LPN Admin Hours]])</f>
        <v>100.11956521739131</v>
      </c>
      <c r="Q435" s="4">
        <v>79.945652173913047</v>
      </c>
      <c r="R435" s="4">
        <v>20.173913043478262</v>
      </c>
      <c r="S435" s="4">
        <f>SUM(Nurse[[#This Row],[CNA Hours]],Nurse[[#This Row],[NA TR Hours]],Nurse[[#This Row],[Med Aide/Tech Hours]])</f>
        <v>206.59510869565219</v>
      </c>
      <c r="T435" s="4">
        <v>204.39130434782609</v>
      </c>
      <c r="U435" s="4">
        <v>2.2038043478260869</v>
      </c>
      <c r="V435" s="4">
        <v>0</v>
      </c>
      <c r="W4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0.52173913043478259</v>
      </c>
      <c r="X435" s="4">
        <v>0</v>
      </c>
      <c r="Y435" s="4">
        <v>0</v>
      </c>
      <c r="Z435" s="4">
        <v>0</v>
      </c>
      <c r="AA435" s="4">
        <v>0</v>
      </c>
      <c r="AB435" s="4">
        <v>0</v>
      </c>
      <c r="AC435" s="4">
        <v>0.52173913043478259</v>
      </c>
      <c r="AD435" s="4">
        <v>0</v>
      </c>
      <c r="AE435" s="4">
        <v>0</v>
      </c>
      <c r="AF435" s="1">
        <v>366372</v>
      </c>
      <c r="AG435" s="1">
        <v>5</v>
      </c>
      <c r="AH435"/>
    </row>
    <row r="436" spans="1:34" x14ac:dyDescent="0.25">
      <c r="A436" t="s">
        <v>964</v>
      </c>
      <c r="B436" t="s">
        <v>725</v>
      </c>
      <c r="C436" t="s">
        <v>1068</v>
      </c>
      <c r="D436" t="s">
        <v>1062</v>
      </c>
      <c r="E436" s="4">
        <v>56.130434782608695</v>
      </c>
      <c r="F436" s="4">
        <f>Nurse[[#This Row],[Total Nurse Staff Hours]]/Nurse[[#This Row],[MDS Census]]</f>
        <v>3.5140065840433774</v>
      </c>
      <c r="G436" s="4">
        <f>Nurse[[#This Row],[Total Direct Care Staff Hours]]/Nurse[[#This Row],[MDS Census]]</f>
        <v>2.9474089852827268</v>
      </c>
      <c r="H436" s="4">
        <f>Nurse[[#This Row],[Total RN Hours (w/ Admin, DON)]]/Nurse[[#This Row],[MDS Census]]</f>
        <v>0.60103020914020133</v>
      </c>
      <c r="I436" s="4">
        <f>Nurse[[#This Row],[RN Hours (excl. Admin, DON)]]/Nurse[[#This Row],[MDS Census]]</f>
        <v>0.25249225406661496</v>
      </c>
      <c r="J436" s="4">
        <f>SUM(Nurse[[#This Row],[RN Hours (excl. Admin, DON)]],Nurse[[#This Row],[RN Admin Hours]],Nurse[[#This Row],[RN DON Hours]],Nurse[[#This Row],[LPN Hours (excl. Admin)]],Nurse[[#This Row],[LPN Admin Hours]],Nurse[[#This Row],[CNA Hours]],Nurse[[#This Row],[NA TR Hours]],Nurse[[#This Row],[Med Aide/Tech Hours]])</f>
        <v>197.24271739130435</v>
      </c>
      <c r="K436" s="4">
        <f>SUM(Nurse[[#This Row],[RN Hours (excl. Admin, DON)]],Nurse[[#This Row],[LPN Hours (excl. Admin)]],Nurse[[#This Row],[CNA Hours]],Nurse[[#This Row],[NA TR Hours]],Nurse[[#This Row],[Med Aide/Tech Hours]])</f>
        <v>165.43934782608696</v>
      </c>
      <c r="L436" s="4">
        <f>SUM(Nurse[[#This Row],[RN Hours (excl. Admin, DON)]],Nurse[[#This Row],[RN Admin Hours]],Nurse[[#This Row],[RN DON Hours]])</f>
        <v>33.736086956521739</v>
      </c>
      <c r="M436" s="4">
        <v>14.172499999999996</v>
      </c>
      <c r="N436" s="4">
        <v>13.768152173913046</v>
      </c>
      <c r="O436" s="4">
        <v>5.7954347826086954</v>
      </c>
      <c r="P436" s="4">
        <f>SUM(Nurse[[#This Row],[LPN Hours (excl. Admin)]],Nurse[[#This Row],[LPN Admin Hours]])</f>
        <v>75.28923913043478</v>
      </c>
      <c r="Q436" s="4">
        <v>63.049456521739124</v>
      </c>
      <c r="R436" s="4">
        <v>12.239782608695652</v>
      </c>
      <c r="S436" s="4">
        <f>SUM(Nurse[[#This Row],[CNA Hours]],Nurse[[#This Row],[NA TR Hours]],Nurse[[#This Row],[Med Aide/Tech Hours]])</f>
        <v>88.217391304347842</v>
      </c>
      <c r="T436" s="4">
        <v>66.92684782608697</v>
      </c>
      <c r="U436" s="4">
        <v>21.290543478260869</v>
      </c>
      <c r="V436" s="4">
        <v>0</v>
      </c>
      <c r="W4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13.732934782608693</v>
      </c>
      <c r="X436" s="4">
        <v>0</v>
      </c>
      <c r="Y436" s="4">
        <v>0</v>
      </c>
      <c r="Z436" s="4">
        <v>0</v>
      </c>
      <c r="AA436" s="4">
        <v>1.7581521739130435</v>
      </c>
      <c r="AB436" s="4">
        <v>0</v>
      </c>
      <c r="AC436" s="4">
        <v>11.97478260869565</v>
      </c>
      <c r="AD436" s="4">
        <v>0</v>
      </c>
      <c r="AE436" s="4">
        <v>0</v>
      </c>
      <c r="AF436" s="1">
        <v>366250</v>
      </c>
      <c r="AG436" s="1">
        <v>5</v>
      </c>
      <c r="AH436"/>
    </row>
    <row r="437" spans="1:34" x14ac:dyDescent="0.25">
      <c r="A437" t="s">
        <v>964</v>
      </c>
      <c r="B437" t="s">
        <v>770</v>
      </c>
      <c r="C437" t="s">
        <v>1128</v>
      </c>
      <c r="D437" t="s">
        <v>1026</v>
      </c>
      <c r="E437" s="4">
        <v>109.54347826086956</v>
      </c>
      <c r="F437" s="4">
        <f>Nurse[[#This Row],[Total Nurse Staff Hours]]/Nurse[[#This Row],[MDS Census]]</f>
        <v>4.359318317126414</v>
      </c>
      <c r="G437" s="4">
        <f>Nurse[[#This Row],[Total Direct Care Staff Hours]]/Nurse[[#This Row],[MDS Census]]</f>
        <v>3.8919140702520338</v>
      </c>
      <c r="H437" s="4">
        <f>Nurse[[#This Row],[Total RN Hours (w/ Admin, DON)]]/Nurse[[#This Row],[MDS Census]]</f>
        <v>0.58307699940464375</v>
      </c>
      <c r="I437" s="4">
        <f>Nurse[[#This Row],[RN Hours (excl. Admin, DON)]]/Nurse[[#This Row],[MDS Census]]</f>
        <v>0.16568267513395515</v>
      </c>
      <c r="J437" s="4">
        <f>SUM(Nurse[[#This Row],[RN Hours (excl. Admin, DON)]],Nurse[[#This Row],[RN Admin Hours]],Nurse[[#This Row],[RN DON Hours]],Nurse[[#This Row],[LPN Hours (excl. Admin)]],Nurse[[#This Row],[LPN Admin Hours]],Nurse[[#This Row],[CNA Hours]],Nurse[[#This Row],[NA TR Hours]],Nurse[[#This Row],[Med Aide/Tech Hours]])</f>
        <v>477.53489130434781</v>
      </c>
      <c r="K437" s="4">
        <f>SUM(Nurse[[#This Row],[RN Hours (excl. Admin, DON)]],Nurse[[#This Row],[LPN Hours (excl. Admin)]],Nurse[[#This Row],[CNA Hours]],Nurse[[#This Row],[NA TR Hours]],Nurse[[#This Row],[Med Aide/Tech Hours]])</f>
        <v>426.33380434782606</v>
      </c>
      <c r="L437" s="4">
        <f>SUM(Nurse[[#This Row],[RN Hours (excl. Admin, DON)]],Nurse[[#This Row],[RN Admin Hours]],Nurse[[#This Row],[RN DON Hours]])</f>
        <v>63.872282608695649</v>
      </c>
      <c r="M437" s="4">
        <v>18.149456521739129</v>
      </c>
      <c r="N437" s="4">
        <v>40.896739130434781</v>
      </c>
      <c r="O437" s="4">
        <v>4.8260869565217392</v>
      </c>
      <c r="P437" s="4">
        <f>SUM(Nurse[[#This Row],[LPN Hours (excl. Admin)]],Nurse[[#This Row],[LPN Admin Hours]])</f>
        <v>138.03304347826088</v>
      </c>
      <c r="Q437" s="4">
        <v>132.55478260869566</v>
      </c>
      <c r="R437" s="4">
        <v>5.4782608695652177</v>
      </c>
      <c r="S437" s="4">
        <f>SUM(Nurse[[#This Row],[CNA Hours]],Nurse[[#This Row],[NA TR Hours]],Nurse[[#This Row],[Med Aide/Tech Hours]])</f>
        <v>275.6295652173913</v>
      </c>
      <c r="T437" s="4">
        <v>228.60054347826087</v>
      </c>
      <c r="U437" s="4">
        <v>28.846956521739131</v>
      </c>
      <c r="V437" s="4">
        <v>18.182065217391305</v>
      </c>
      <c r="W4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11.804565217391303</v>
      </c>
      <c r="X437" s="4">
        <v>0.22554347826086957</v>
      </c>
      <c r="Y437" s="4">
        <v>0</v>
      </c>
      <c r="Z437" s="4">
        <v>0</v>
      </c>
      <c r="AA437" s="4">
        <v>3.7855434782608692</v>
      </c>
      <c r="AB437" s="4">
        <v>0</v>
      </c>
      <c r="AC437" s="4">
        <v>7.6630434782608692</v>
      </c>
      <c r="AD437" s="4">
        <v>0.13043478260869565</v>
      </c>
      <c r="AE437" s="4">
        <v>0</v>
      </c>
      <c r="AF437" s="1">
        <v>366305</v>
      </c>
      <c r="AG437" s="1">
        <v>5</v>
      </c>
      <c r="AH437"/>
    </row>
    <row r="438" spans="1:34" x14ac:dyDescent="0.25">
      <c r="A438" t="s">
        <v>964</v>
      </c>
      <c r="B438" t="s">
        <v>321</v>
      </c>
      <c r="C438" t="s">
        <v>1070</v>
      </c>
      <c r="D438" t="s">
        <v>1037</v>
      </c>
      <c r="E438" s="4">
        <v>76.902173913043484</v>
      </c>
      <c r="F438" s="4">
        <f>Nurse[[#This Row],[Total Nurse Staff Hours]]/Nurse[[#This Row],[MDS Census]]</f>
        <v>4.0525441696113074</v>
      </c>
      <c r="G438" s="4">
        <f>Nurse[[#This Row],[Total Direct Care Staff Hours]]/Nurse[[#This Row],[MDS Census]]</f>
        <v>3.4636042402826854</v>
      </c>
      <c r="H438" s="4">
        <f>Nurse[[#This Row],[Total RN Hours (w/ Admin, DON)]]/Nurse[[#This Row],[MDS Census]]</f>
        <v>0.89441696113074198</v>
      </c>
      <c r="I438" s="4">
        <f>Nurse[[#This Row],[RN Hours (excl. Admin, DON)]]/Nurse[[#This Row],[MDS Census]]</f>
        <v>0.37219081272084803</v>
      </c>
      <c r="J438" s="4">
        <f>SUM(Nurse[[#This Row],[RN Hours (excl. Admin, DON)]],Nurse[[#This Row],[RN Admin Hours]],Nurse[[#This Row],[RN DON Hours]],Nurse[[#This Row],[LPN Hours (excl. Admin)]],Nurse[[#This Row],[LPN Admin Hours]],Nurse[[#This Row],[CNA Hours]],Nurse[[#This Row],[NA TR Hours]],Nurse[[#This Row],[Med Aide/Tech Hours]])</f>
        <v>311.64945652173913</v>
      </c>
      <c r="K438" s="4">
        <f>SUM(Nurse[[#This Row],[RN Hours (excl. Admin, DON)]],Nurse[[#This Row],[LPN Hours (excl. Admin)]],Nurse[[#This Row],[CNA Hours]],Nurse[[#This Row],[NA TR Hours]],Nurse[[#This Row],[Med Aide/Tech Hours]])</f>
        <v>266.35869565217394</v>
      </c>
      <c r="L438" s="4">
        <f>SUM(Nurse[[#This Row],[RN Hours (excl. Admin, DON)]],Nurse[[#This Row],[RN Admin Hours]],Nurse[[#This Row],[RN DON Hours]])</f>
        <v>68.782608695652172</v>
      </c>
      <c r="M438" s="4">
        <v>28.622282608695652</v>
      </c>
      <c r="N438" s="4">
        <v>34.913043478260867</v>
      </c>
      <c r="O438" s="4">
        <v>5.2472826086956523</v>
      </c>
      <c r="P438" s="4">
        <f>SUM(Nurse[[#This Row],[LPN Hours (excl. Admin)]],Nurse[[#This Row],[LPN Admin Hours]])</f>
        <v>62.442934782608695</v>
      </c>
      <c r="Q438" s="4">
        <v>57.3125</v>
      </c>
      <c r="R438" s="4">
        <v>5.1304347826086953</v>
      </c>
      <c r="S438" s="4">
        <f>SUM(Nurse[[#This Row],[CNA Hours]],Nurse[[#This Row],[NA TR Hours]],Nurse[[#This Row],[Med Aide/Tech Hours]])</f>
        <v>180.42391304347828</v>
      </c>
      <c r="T438" s="4">
        <v>151.5625</v>
      </c>
      <c r="U438" s="4">
        <v>8.5163043478260878</v>
      </c>
      <c r="V438" s="4">
        <v>20.345108695652176</v>
      </c>
      <c r="W4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3.355978260869565</v>
      </c>
      <c r="X438" s="4">
        <v>0</v>
      </c>
      <c r="Y438" s="4">
        <v>0</v>
      </c>
      <c r="Z438" s="4">
        <v>2.6385869565217392</v>
      </c>
      <c r="AA438" s="4">
        <v>0.2608695652173913</v>
      </c>
      <c r="AB438" s="4">
        <v>0</v>
      </c>
      <c r="AC438" s="4">
        <v>0.45652173913043476</v>
      </c>
      <c r="AD438" s="4">
        <v>0</v>
      </c>
      <c r="AE438" s="4">
        <v>0</v>
      </c>
      <c r="AF438" s="1">
        <v>365646</v>
      </c>
      <c r="AG438" s="1">
        <v>5</v>
      </c>
      <c r="AH438"/>
    </row>
    <row r="439" spans="1:34" x14ac:dyDescent="0.25">
      <c r="A439" t="s">
        <v>964</v>
      </c>
      <c r="B439" t="s">
        <v>538</v>
      </c>
      <c r="C439" t="s">
        <v>1312</v>
      </c>
      <c r="D439" t="s">
        <v>982</v>
      </c>
      <c r="E439" s="4">
        <v>84.869565217391298</v>
      </c>
      <c r="F439" s="4">
        <f>Nurse[[#This Row],[Total Nurse Staff Hours]]/Nurse[[#This Row],[MDS Census]]</f>
        <v>4.0154431352459019</v>
      </c>
      <c r="G439" s="4">
        <f>Nurse[[#This Row],[Total Direct Care Staff Hours]]/Nurse[[#This Row],[MDS Census]]</f>
        <v>3.573556608606558</v>
      </c>
      <c r="H439" s="4">
        <f>Nurse[[#This Row],[Total RN Hours (w/ Admin, DON)]]/Nurse[[#This Row],[MDS Census]]</f>
        <v>0.46522797131147547</v>
      </c>
      <c r="I439" s="4">
        <f>Nurse[[#This Row],[RN Hours (excl. Admin, DON)]]/Nurse[[#This Row],[MDS Census]]</f>
        <v>0.12964267418032788</v>
      </c>
      <c r="J439" s="4">
        <f>SUM(Nurse[[#This Row],[RN Hours (excl. Admin, DON)]],Nurse[[#This Row],[RN Admin Hours]],Nurse[[#This Row],[RN DON Hours]],Nurse[[#This Row],[LPN Hours (excl. Admin)]],Nurse[[#This Row],[LPN Admin Hours]],Nurse[[#This Row],[CNA Hours]],Nurse[[#This Row],[NA TR Hours]],Nurse[[#This Row],[Med Aide/Tech Hours]])</f>
        <v>340.78891304347826</v>
      </c>
      <c r="K439" s="4">
        <f>SUM(Nurse[[#This Row],[RN Hours (excl. Admin, DON)]],Nurse[[#This Row],[LPN Hours (excl. Admin)]],Nurse[[#This Row],[CNA Hours]],Nurse[[#This Row],[NA TR Hours]],Nurse[[#This Row],[Med Aide/Tech Hours]])</f>
        <v>303.28619565217394</v>
      </c>
      <c r="L439" s="4">
        <f>SUM(Nurse[[#This Row],[RN Hours (excl. Admin, DON)]],Nurse[[#This Row],[RN Admin Hours]],Nurse[[#This Row],[RN DON Hours]])</f>
        <v>39.483695652173914</v>
      </c>
      <c r="M439" s="4">
        <v>11.002717391304348</v>
      </c>
      <c r="N439" s="4">
        <v>23.002717391304348</v>
      </c>
      <c r="O439" s="4">
        <v>5.4782608695652177</v>
      </c>
      <c r="P439" s="4">
        <f>SUM(Nurse[[#This Row],[LPN Hours (excl. Admin)]],Nurse[[#This Row],[LPN Admin Hours]])</f>
        <v>116.79891304347827</v>
      </c>
      <c r="Q439" s="4">
        <v>107.77717391304348</v>
      </c>
      <c r="R439" s="4">
        <v>9.0217391304347831</v>
      </c>
      <c r="S439" s="4">
        <f>SUM(Nurse[[#This Row],[CNA Hours]],Nurse[[#This Row],[NA TR Hours]],Nurse[[#This Row],[Med Aide/Tech Hours]])</f>
        <v>184.5063043478261</v>
      </c>
      <c r="T439" s="4">
        <v>172.93021739130435</v>
      </c>
      <c r="U439" s="4">
        <v>11.576086956521738</v>
      </c>
      <c r="V439" s="4">
        <v>0</v>
      </c>
      <c r="W4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17.179347826086957</v>
      </c>
      <c r="X439" s="4">
        <v>1</v>
      </c>
      <c r="Y439" s="4">
        <v>0</v>
      </c>
      <c r="Z439" s="4">
        <v>0</v>
      </c>
      <c r="AA439" s="4">
        <v>6.6766304347826084</v>
      </c>
      <c r="AB439" s="4">
        <v>0</v>
      </c>
      <c r="AC439" s="4">
        <v>9.5027173913043477</v>
      </c>
      <c r="AD439" s="4">
        <v>0</v>
      </c>
      <c r="AE439" s="4">
        <v>0</v>
      </c>
      <c r="AF439" s="1">
        <v>365984</v>
      </c>
      <c r="AG439" s="1">
        <v>5</v>
      </c>
      <c r="AH439"/>
    </row>
    <row r="440" spans="1:34" x14ac:dyDescent="0.25">
      <c r="A440" t="s">
        <v>964</v>
      </c>
      <c r="B440" t="s">
        <v>316</v>
      </c>
      <c r="C440" t="s">
        <v>1311</v>
      </c>
      <c r="D440" t="s">
        <v>1041</v>
      </c>
      <c r="E440" s="4">
        <v>77.869565217391298</v>
      </c>
      <c r="F440" s="4">
        <f>Nurse[[#This Row],[Total Nurse Staff Hours]]/Nurse[[#This Row],[MDS Census]]</f>
        <v>4.1479145728643223</v>
      </c>
      <c r="G440" s="4">
        <f>Nurse[[#This Row],[Total Direct Care Staff Hours]]/Nurse[[#This Row],[MDS Census]]</f>
        <v>3.6763204913456176</v>
      </c>
      <c r="H440" s="4">
        <f>Nurse[[#This Row],[Total RN Hours (w/ Admin, DON)]]/Nurse[[#This Row],[MDS Census]]</f>
        <v>0.75094221105527648</v>
      </c>
      <c r="I440" s="4">
        <f>Nurse[[#This Row],[RN Hours (excl. Admin, DON)]]/Nurse[[#This Row],[MDS Census]]</f>
        <v>0.27934812953657179</v>
      </c>
      <c r="J440" s="4">
        <f>SUM(Nurse[[#This Row],[RN Hours (excl. Admin, DON)]],Nurse[[#This Row],[RN Admin Hours]],Nurse[[#This Row],[RN DON Hours]],Nurse[[#This Row],[LPN Hours (excl. Admin)]],Nurse[[#This Row],[LPN Admin Hours]],Nurse[[#This Row],[CNA Hours]],Nurse[[#This Row],[NA TR Hours]],Nurse[[#This Row],[Med Aide/Tech Hours]])</f>
        <v>322.99630434782608</v>
      </c>
      <c r="K440" s="4">
        <f>SUM(Nurse[[#This Row],[RN Hours (excl. Admin, DON)]],Nurse[[#This Row],[LPN Hours (excl. Admin)]],Nurse[[#This Row],[CNA Hours]],Nurse[[#This Row],[NA TR Hours]],Nurse[[#This Row],[Med Aide/Tech Hours]])</f>
        <v>286.27347826086958</v>
      </c>
      <c r="L440" s="4">
        <f>SUM(Nurse[[#This Row],[RN Hours (excl. Admin, DON)]],Nurse[[#This Row],[RN Admin Hours]],Nurse[[#This Row],[RN DON Hours]])</f>
        <v>58.475543478260875</v>
      </c>
      <c r="M440" s="4">
        <v>21.752717391304348</v>
      </c>
      <c r="N440" s="4">
        <v>31.157608695652176</v>
      </c>
      <c r="O440" s="4">
        <v>5.5652173913043477</v>
      </c>
      <c r="P440" s="4">
        <f>SUM(Nurse[[#This Row],[LPN Hours (excl. Admin)]],Nurse[[#This Row],[LPN Admin Hours]])</f>
        <v>75.486413043478265</v>
      </c>
      <c r="Q440" s="4">
        <v>75.486413043478265</v>
      </c>
      <c r="R440" s="4">
        <v>0</v>
      </c>
      <c r="S440" s="4">
        <f>SUM(Nurse[[#This Row],[CNA Hours]],Nurse[[#This Row],[NA TR Hours]],Nurse[[#This Row],[Med Aide/Tech Hours]])</f>
        <v>189.03434782608696</v>
      </c>
      <c r="T440" s="4">
        <v>162.88760869565218</v>
      </c>
      <c r="U440" s="4">
        <v>24.777173913043477</v>
      </c>
      <c r="V440" s="4">
        <v>1.3695652173913044</v>
      </c>
      <c r="W4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2.1114130434782608</v>
      </c>
      <c r="X440" s="4">
        <v>0</v>
      </c>
      <c r="Y440" s="4">
        <v>0</v>
      </c>
      <c r="Z440" s="4">
        <v>0</v>
      </c>
      <c r="AA440" s="4">
        <v>0</v>
      </c>
      <c r="AB440" s="4">
        <v>0</v>
      </c>
      <c r="AC440" s="4">
        <v>2.1114130434782608</v>
      </c>
      <c r="AD440" s="4">
        <v>0</v>
      </c>
      <c r="AE440" s="4">
        <v>0</v>
      </c>
      <c r="AF440" s="1">
        <v>365639</v>
      </c>
      <c r="AG440" s="1">
        <v>5</v>
      </c>
      <c r="AH440"/>
    </row>
    <row r="441" spans="1:34" x14ac:dyDescent="0.25">
      <c r="A441" t="s">
        <v>964</v>
      </c>
      <c r="B441" t="s">
        <v>853</v>
      </c>
      <c r="C441" t="s">
        <v>1286</v>
      </c>
      <c r="D441" t="s">
        <v>1049</v>
      </c>
      <c r="E441" s="4">
        <v>48.771739130434781</v>
      </c>
      <c r="F441" s="4">
        <f>Nurse[[#This Row],[Total Nurse Staff Hours]]/Nurse[[#This Row],[MDS Census]]</f>
        <v>5.4308669489636729</v>
      </c>
      <c r="G441" s="4">
        <f>Nurse[[#This Row],[Total Direct Care Staff Hours]]/Nurse[[#This Row],[MDS Census]]</f>
        <v>4.6576331624693559</v>
      </c>
      <c r="H441" s="4">
        <f>Nurse[[#This Row],[Total RN Hours (w/ Admin, DON)]]/Nurse[[#This Row],[MDS Census]]</f>
        <v>1.2629262313349676</v>
      </c>
      <c r="I441" s="4">
        <f>Nurse[[#This Row],[RN Hours (excl. Admin, DON)]]/Nurse[[#This Row],[MDS Census]]</f>
        <v>0.48969244484065078</v>
      </c>
      <c r="J441" s="4">
        <f>SUM(Nurse[[#This Row],[RN Hours (excl. Admin, DON)]],Nurse[[#This Row],[RN Admin Hours]],Nurse[[#This Row],[RN DON Hours]],Nurse[[#This Row],[LPN Hours (excl. Admin)]],Nurse[[#This Row],[LPN Admin Hours]],Nurse[[#This Row],[CNA Hours]],Nurse[[#This Row],[NA TR Hours]],Nurse[[#This Row],[Med Aide/Tech Hours]])</f>
        <v>264.87282608695654</v>
      </c>
      <c r="K441" s="4">
        <f>SUM(Nurse[[#This Row],[RN Hours (excl. Admin, DON)]],Nurse[[#This Row],[LPN Hours (excl. Admin)]],Nurse[[#This Row],[CNA Hours]],Nurse[[#This Row],[NA TR Hours]],Nurse[[#This Row],[Med Aide/Tech Hours]])</f>
        <v>227.16086956521738</v>
      </c>
      <c r="L441" s="4">
        <f>SUM(Nurse[[#This Row],[RN Hours (excl. Admin, DON)]],Nurse[[#This Row],[RN Admin Hours]],Nurse[[#This Row],[RN DON Hours]])</f>
        <v>61.595108695652172</v>
      </c>
      <c r="M441" s="4">
        <v>23.883152173913043</v>
      </c>
      <c r="N441" s="4">
        <v>33.016304347826086</v>
      </c>
      <c r="O441" s="4">
        <v>4.6956521739130439</v>
      </c>
      <c r="P441" s="4">
        <f>SUM(Nurse[[#This Row],[LPN Hours (excl. Admin)]],Nurse[[#This Row],[LPN Admin Hours]])</f>
        <v>78.209239130434781</v>
      </c>
      <c r="Q441" s="4">
        <v>78.209239130434781</v>
      </c>
      <c r="R441" s="4">
        <v>0</v>
      </c>
      <c r="S441" s="4">
        <f>SUM(Nurse[[#This Row],[CNA Hours]],Nurse[[#This Row],[NA TR Hours]],Nurse[[#This Row],[Med Aide/Tech Hours]])</f>
        <v>125.06847826086957</v>
      </c>
      <c r="T441" s="4">
        <v>100.62826086956521</v>
      </c>
      <c r="U441" s="4">
        <v>24.350543478260871</v>
      </c>
      <c r="V441" s="4">
        <v>8.9673913043478257E-2</v>
      </c>
      <c r="W4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3.9782608695652169</v>
      </c>
      <c r="X441" s="4">
        <v>0</v>
      </c>
      <c r="Y441" s="4">
        <v>0</v>
      </c>
      <c r="Z441" s="4">
        <v>0</v>
      </c>
      <c r="AA441" s="4">
        <v>1.8831521739130435</v>
      </c>
      <c r="AB441" s="4">
        <v>0</v>
      </c>
      <c r="AC441" s="4">
        <v>1.326086956521739</v>
      </c>
      <c r="AD441" s="4">
        <v>0.76902173913043481</v>
      </c>
      <c r="AE441" s="4">
        <v>0</v>
      </c>
      <c r="AF441" s="1">
        <v>366409</v>
      </c>
      <c r="AG441" s="1">
        <v>5</v>
      </c>
      <c r="AH441"/>
    </row>
    <row r="442" spans="1:34" x14ac:dyDescent="0.25">
      <c r="A442" t="s">
        <v>964</v>
      </c>
      <c r="B442" t="s">
        <v>94</v>
      </c>
      <c r="C442" t="s">
        <v>1239</v>
      </c>
      <c r="D442" t="s">
        <v>1003</v>
      </c>
      <c r="E442" s="4">
        <v>100.31521739130434</v>
      </c>
      <c r="F442" s="4">
        <f>Nurse[[#This Row],[Total Nurse Staff Hours]]/Nurse[[#This Row],[MDS Census]]</f>
        <v>2.9355108895871709</v>
      </c>
      <c r="G442" s="4">
        <f>Nurse[[#This Row],[Total Direct Care Staff Hours]]/Nurse[[#This Row],[MDS Census]]</f>
        <v>2.7374395925885802</v>
      </c>
      <c r="H442" s="4">
        <f>Nurse[[#This Row],[Total RN Hours (w/ Admin, DON)]]/Nurse[[#This Row],[MDS Census]]</f>
        <v>0.34724780582945064</v>
      </c>
      <c r="I442" s="4">
        <f>Nurse[[#This Row],[RN Hours (excl. Admin, DON)]]/Nurse[[#This Row],[MDS Census]]</f>
        <v>0.21166973669953409</v>
      </c>
      <c r="J442" s="4">
        <f>SUM(Nurse[[#This Row],[RN Hours (excl. Admin, DON)]],Nurse[[#This Row],[RN Admin Hours]],Nurse[[#This Row],[RN DON Hours]],Nurse[[#This Row],[LPN Hours (excl. Admin)]],Nurse[[#This Row],[LPN Admin Hours]],Nurse[[#This Row],[CNA Hours]],Nurse[[#This Row],[NA TR Hours]],Nurse[[#This Row],[Med Aide/Tech Hours]])</f>
        <v>294.47641304347826</v>
      </c>
      <c r="K442" s="4">
        <f>SUM(Nurse[[#This Row],[RN Hours (excl. Admin, DON)]],Nurse[[#This Row],[LPN Hours (excl. Admin)]],Nurse[[#This Row],[CNA Hours]],Nurse[[#This Row],[NA TR Hours]],Nurse[[#This Row],[Med Aide/Tech Hours]])</f>
        <v>274.60684782608701</v>
      </c>
      <c r="L442" s="4">
        <f>SUM(Nurse[[#This Row],[RN Hours (excl. Admin, DON)]],Nurse[[#This Row],[RN Admin Hours]],Nurse[[#This Row],[RN DON Hours]])</f>
        <v>34.834239130434781</v>
      </c>
      <c r="M442" s="4">
        <v>21.233695652173914</v>
      </c>
      <c r="N442" s="4">
        <v>7.8614130434782608</v>
      </c>
      <c r="O442" s="4">
        <v>5.7391304347826084</v>
      </c>
      <c r="P442" s="4">
        <f>SUM(Nurse[[#This Row],[LPN Hours (excl. Admin)]],Nurse[[#This Row],[LPN Admin Hours]])</f>
        <v>91.885869565217391</v>
      </c>
      <c r="Q442" s="4">
        <v>85.616847826086953</v>
      </c>
      <c r="R442" s="4">
        <v>6.2690217391304346</v>
      </c>
      <c r="S442" s="4">
        <f>SUM(Nurse[[#This Row],[CNA Hours]],Nurse[[#This Row],[NA TR Hours]],Nurse[[#This Row],[Med Aide/Tech Hours]])</f>
        <v>167.75630434782613</v>
      </c>
      <c r="T442" s="4">
        <v>145.13945652173916</v>
      </c>
      <c r="U442" s="4">
        <v>22.616847826086957</v>
      </c>
      <c r="V442" s="4">
        <v>0</v>
      </c>
      <c r="W4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10.169347826086955</v>
      </c>
      <c r="X442" s="4">
        <v>0</v>
      </c>
      <c r="Y442" s="4">
        <v>0</v>
      </c>
      <c r="Z442" s="4">
        <v>0</v>
      </c>
      <c r="AA442" s="4">
        <v>4.5380434782608692</v>
      </c>
      <c r="AB442" s="4">
        <v>0</v>
      </c>
      <c r="AC442" s="4">
        <v>5.6313043478260862</v>
      </c>
      <c r="AD442" s="4">
        <v>0</v>
      </c>
      <c r="AE442" s="4">
        <v>0</v>
      </c>
      <c r="AF442" s="1">
        <v>365290</v>
      </c>
      <c r="AG442" s="1">
        <v>5</v>
      </c>
      <c r="AH442"/>
    </row>
    <row r="443" spans="1:34" x14ac:dyDescent="0.25">
      <c r="A443" t="s">
        <v>964</v>
      </c>
      <c r="B443" t="s">
        <v>752</v>
      </c>
      <c r="C443" t="s">
        <v>1071</v>
      </c>
      <c r="D443" t="s">
        <v>991</v>
      </c>
      <c r="E443" s="4">
        <v>49.956521739130437</v>
      </c>
      <c r="F443" s="4">
        <f>Nurse[[#This Row],[Total Nurse Staff Hours]]/Nurse[[#This Row],[MDS Census]]</f>
        <v>4.873936031331592</v>
      </c>
      <c r="G443" s="4">
        <f>Nurse[[#This Row],[Total Direct Care Staff Hours]]/Nurse[[#This Row],[MDS Census]]</f>
        <v>4.6231201044386419</v>
      </c>
      <c r="H443" s="4">
        <f>Nurse[[#This Row],[Total RN Hours (w/ Admin, DON)]]/Nurse[[#This Row],[MDS Census]]</f>
        <v>0.69593994778067869</v>
      </c>
      <c r="I443" s="4">
        <f>Nurse[[#This Row],[RN Hours (excl. Admin, DON)]]/Nurse[[#This Row],[MDS Census]]</f>
        <v>0.4451240208877284</v>
      </c>
      <c r="J443" s="4">
        <f>SUM(Nurse[[#This Row],[RN Hours (excl. Admin, DON)]],Nurse[[#This Row],[RN Admin Hours]],Nurse[[#This Row],[RN DON Hours]],Nurse[[#This Row],[LPN Hours (excl. Admin)]],Nurse[[#This Row],[LPN Admin Hours]],Nurse[[#This Row],[CNA Hours]],Nurse[[#This Row],[NA TR Hours]],Nurse[[#This Row],[Med Aide/Tech Hours]])</f>
        <v>243.48489130434783</v>
      </c>
      <c r="K443" s="4">
        <f>SUM(Nurse[[#This Row],[RN Hours (excl. Admin, DON)]],Nurse[[#This Row],[LPN Hours (excl. Admin)]],Nurse[[#This Row],[CNA Hours]],Nurse[[#This Row],[NA TR Hours]],Nurse[[#This Row],[Med Aide/Tech Hours]])</f>
        <v>230.95499999999998</v>
      </c>
      <c r="L443" s="4">
        <f>SUM(Nurse[[#This Row],[RN Hours (excl. Admin, DON)]],Nurse[[#This Row],[RN Admin Hours]],Nurse[[#This Row],[RN DON Hours]])</f>
        <v>34.766739130434779</v>
      </c>
      <c r="M443" s="4">
        <v>22.236847826086954</v>
      </c>
      <c r="N443" s="4">
        <v>7.8016304347826084</v>
      </c>
      <c r="O443" s="4">
        <v>4.7282608695652177</v>
      </c>
      <c r="P443" s="4">
        <f>SUM(Nurse[[#This Row],[LPN Hours (excl. Admin)]],Nurse[[#This Row],[LPN Admin Hours]])</f>
        <v>62.397608695652174</v>
      </c>
      <c r="Q443" s="4">
        <v>62.397608695652174</v>
      </c>
      <c r="R443" s="4">
        <v>0</v>
      </c>
      <c r="S443" s="4">
        <f>SUM(Nurse[[#This Row],[CNA Hours]],Nurse[[#This Row],[NA TR Hours]],Nurse[[#This Row],[Med Aide/Tech Hours]])</f>
        <v>146.32054347826087</v>
      </c>
      <c r="T443" s="4">
        <v>146.32054347826087</v>
      </c>
      <c r="U443" s="4">
        <v>0</v>
      </c>
      <c r="V443" s="4">
        <v>0</v>
      </c>
      <c r="W4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43" s="4">
        <v>0</v>
      </c>
      <c r="Y443" s="4">
        <v>0</v>
      </c>
      <c r="Z443" s="4">
        <v>0</v>
      </c>
      <c r="AA443" s="4">
        <v>0</v>
      </c>
      <c r="AB443" s="4">
        <v>0</v>
      </c>
      <c r="AC443" s="4">
        <v>0</v>
      </c>
      <c r="AD443" s="4">
        <v>0</v>
      </c>
      <c r="AE443" s="4">
        <v>0</v>
      </c>
      <c r="AF443" s="1">
        <v>366282</v>
      </c>
      <c r="AG443" s="1">
        <v>5</v>
      </c>
      <c r="AH443"/>
    </row>
    <row r="444" spans="1:34" x14ac:dyDescent="0.25">
      <c r="A444" t="s">
        <v>964</v>
      </c>
      <c r="B444" t="s">
        <v>381</v>
      </c>
      <c r="C444" t="s">
        <v>1076</v>
      </c>
      <c r="D444" t="s">
        <v>1022</v>
      </c>
      <c r="E444" s="4">
        <v>109.60869565217391</v>
      </c>
      <c r="F444" s="4">
        <f>Nurse[[#This Row],[Total Nurse Staff Hours]]/Nurse[[#This Row],[MDS Census]]</f>
        <v>3.1805166600555337</v>
      </c>
      <c r="G444" s="4">
        <f>Nurse[[#This Row],[Total Direct Care Staff Hours]]/Nurse[[#This Row],[MDS Census]]</f>
        <v>2.6630692185640616</v>
      </c>
      <c r="H444" s="4">
        <f>Nurse[[#This Row],[Total RN Hours (w/ Admin, DON)]]/Nurse[[#This Row],[MDS Census]]</f>
        <v>0.51432566441888139</v>
      </c>
      <c r="I444" s="4">
        <f>Nurse[[#This Row],[RN Hours (excl. Admin, DON)]]/Nurse[[#This Row],[MDS Census]]</f>
        <v>0.32068226894089641</v>
      </c>
      <c r="J444" s="4">
        <f>SUM(Nurse[[#This Row],[RN Hours (excl. Admin, DON)]],Nurse[[#This Row],[RN Admin Hours]],Nurse[[#This Row],[RN DON Hours]],Nurse[[#This Row],[LPN Hours (excl. Admin)]],Nurse[[#This Row],[LPN Admin Hours]],Nurse[[#This Row],[CNA Hours]],Nurse[[#This Row],[NA TR Hours]],Nurse[[#This Row],[Med Aide/Tech Hours]])</f>
        <v>348.61228260869564</v>
      </c>
      <c r="K444" s="4">
        <f>SUM(Nurse[[#This Row],[RN Hours (excl. Admin, DON)]],Nurse[[#This Row],[LPN Hours (excl. Admin)]],Nurse[[#This Row],[CNA Hours]],Nurse[[#This Row],[NA TR Hours]],Nurse[[#This Row],[Med Aide/Tech Hours]])</f>
        <v>291.89554347826083</v>
      </c>
      <c r="L444" s="4">
        <f>SUM(Nurse[[#This Row],[RN Hours (excl. Admin, DON)]],Nurse[[#This Row],[RN Admin Hours]],Nurse[[#This Row],[RN DON Hours]])</f>
        <v>56.3745652173913</v>
      </c>
      <c r="M444" s="4">
        <v>35.149565217391299</v>
      </c>
      <c r="N444" s="4">
        <v>17.648913043478263</v>
      </c>
      <c r="O444" s="4">
        <v>3.5760869565217392</v>
      </c>
      <c r="P444" s="4">
        <f>SUM(Nurse[[#This Row],[LPN Hours (excl. Admin)]],Nurse[[#This Row],[LPN Admin Hours]])</f>
        <v>106.26358695652175</v>
      </c>
      <c r="Q444" s="4">
        <v>70.771847826086969</v>
      </c>
      <c r="R444" s="4">
        <v>35.491739130434787</v>
      </c>
      <c r="S444" s="4">
        <f>SUM(Nurse[[#This Row],[CNA Hours]],Nurse[[#This Row],[NA TR Hours]],Nurse[[#This Row],[Med Aide/Tech Hours]])</f>
        <v>185.97413043478255</v>
      </c>
      <c r="T444" s="4">
        <v>166.69989130434777</v>
      </c>
      <c r="U444" s="4">
        <v>19.187282608695654</v>
      </c>
      <c r="V444" s="4">
        <v>8.6956521739130432E-2</v>
      </c>
      <c r="W4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64.41097826086957</v>
      </c>
      <c r="X444" s="4">
        <v>0.26902173913043476</v>
      </c>
      <c r="Y444" s="4">
        <v>0.33695652173913043</v>
      </c>
      <c r="Z444" s="4">
        <v>0</v>
      </c>
      <c r="AA444" s="4">
        <v>0</v>
      </c>
      <c r="AB444" s="4">
        <v>17.820869565217389</v>
      </c>
      <c r="AC444" s="4">
        <v>45.897173913043481</v>
      </c>
      <c r="AD444" s="4">
        <v>0</v>
      </c>
      <c r="AE444" s="4">
        <v>8.6956521739130432E-2</v>
      </c>
      <c r="AF444" s="1">
        <v>365735</v>
      </c>
      <c r="AG444" s="1">
        <v>5</v>
      </c>
      <c r="AH444"/>
    </row>
    <row r="445" spans="1:34" x14ac:dyDescent="0.25">
      <c r="A445" t="s">
        <v>964</v>
      </c>
      <c r="B445" t="s">
        <v>486</v>
      </c>
      <c r="C445" t="s">
        <v>1162</v>
      </c>
      <c r="D445" t="s">
        <v>1067</v>
      </c>
      <c r="E445" s="4">
        <v>48.543478260869563</v>
      </c>
      <c r="F445" s="4">
        <f>Nurse[[#This Row],[Total Nurse Staff Hours]]/Nurse[[#This Row],[MDS Census]]</f>
        <v>3.6544446932377967</v>
      </c>
      <c r="G445" s="4">
        <f>Nurse[[#This Row],[Total Direct Care Staff Hours]]/Nurse[[#This Row],[MDS Census]]</f>
        <v>3.38255709807434</v>
      </c>
      <c r="H445" s="4">
        <f>Nurse[[#This Row],[Total RN Hours (w/ Admin, DON)]]/Nurse[[#This Row],[MDS Census]]</f>
        <v>0.53565830721003138</v>
      </c>
      <c r="I445" s="4">
        <f>Nurse[[#This Row],[RN Hours (excl. Admin, DON)]]/Nurse[[#This Row],[MDS Census]]</f>
        <v>0.38630765785938204</v>
      </c>
      <c r="J445" s="4">
        <f>SUM(Nurse[[#This Row],[RN Hours (excl. Admin, DON)]],Nurse[[#This Row],[RN Admin Hours]],Nurse[[#This Row],[RN DON Hours]],Nurse[[#This Row],[LPN Hours (excl. Admin)]],Nurse[[#This Row],[LPN Admin Hours]],Nurse[[#This Row],[CNA Hours]],Nurse[[#This Row],[NA TR Hours]],Nurse[[#This Row],[Med Aide/Tech Hours]])</f>
        <v>177.39945652173913</v>
      </c>
      <c r="K445" s="4">
        <f>SUM(Nurse[[#This Row],[RN Hours (excl. Admin, DON)]],Nurse[[#This Row],[LPN Hours (excl. Admin)]],Nurse[[#This Row],[CNA Hours]],Nurse[[#This Row],[NA TR Hours]],Nurse[[#This Row],[Med Aide/Tech Hours]])</f>
        <v>164.20108695652175</v>
      </c>
      <c r="L445" s="4">
        <f>SUM(Nurse[[#This Row],[RN Hours (excl. Admin, DON)]],Nurse[[#This Row],[RN Admin Hours]],Nurse[[#This Row],[RN DON Hours]])</f>
        <v>26.002717391304348</v>
      </c>
      <c r="M445" s="4">
        <v>18.752717391304348</v>
      </c>
      <c r="N445" s="4">
        <v>1.3695652173913044</v>
      </c>
      <c r="O445" s="4">
        <v>5.8804347826086953</v>
      </c>
      <c r="P445" s="4">
        <f>SUM(Nurse[[#This Row],[LPN Hours (excl. Admin)]],Nurse[[#This Row],[LPN Admin Hours]])</f>
        <v>46.864130434782609</v>
      </c>
      <c r="Q445" s="4">
        <v>40.915760869565219</v>
      </c>
      <c r="R445" s="4">
        <v>5.9483695652173916</v>
      </c>
      <c r="S445" s="4">
        <f>SUM(Nurse[[#This Row],[CNA Hours]],Nurse[[#This Row],[NA TR Hours]],Nurse[[#This Row],[Med Aide/Tech Hours]])</f>
        <v>104.53260869565217</v>
      </c>
      <c r="T445" s="4">
        <v>104.53260869565217</v>
      </c>
      <c r="U445" s="4">
        <v>0</v>
      </c>
      <c r="V445" s="4">
        <v>0</v>
      </c>
      <c r="W4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1.3260869565217392</v>
      </c>
      <c r="X445" s="4">
        <v>0.93478260869565222</v>
      </c>
      <c r="Y445" s="4">
        <v>0</v>
      </c>
      <c r="Z445" s="4">
        <v>0</v>
      </c>
      <c r="AA445" s="4">
        <v>0.26630434782608697</v>
      </c>
      <c r="AB445" s="4">
        <v>0</v>
      </c>
      <c r="AC445" s="4">
        <v>0.125</v>
      </c>
      <c r="AD445" s="4">
        <v>0</v>
      </c>
      <c r="AE445" s="4">
        <v>0</v>
      </c>
      <c r="AF445" s="1">
        <v>365891</v>
      </c>
      <c r="AG445" s="1">
        <v>5</v>
      </c>
      <c r="AH445"/>
    </row>
    <row r="446" spans="1:34" x14ac:dyDescent="0.25">
      <c r="A446" t="s">
        <v>964</v>
      </c>
      <c r="B446" t="s">
        <v>305</v>
      </c>
      <c r="C446" t="s">
        <v>1287</v>
      </c>
      <c r="D446" t="s">
        <v>1041</v>
      </c>
      <c r="E446" s="4">
        <v>87.586956521739125</v>
      </c>
      <c r="F446" s="4">
        <f>Nurse[[#This Row],[Total Nurse Staff Hours]]/Nurse[[#This Row],[MDS Census]]</f>
        <v>3.3838893025564651</v>
      </c>
      <c r="G446" s="4">
        <f>Nurse[[#This Row],[Total Direct Care Staff Hours]]/Nurse[[#This Row],[MDS Census]]</f>
        <v>3.210986597170514</v>
      </c>
      <c r="H446" s="4">
        <f>Nurse[[#This Row],[Total RN Hours (w/ Admin, DON)]]/Nurse[[#This Row],[MDS Census]]</f>
        <v>0.31956192603623729</v>
      </c>
      <c r="I446" s="4">
        <f>Nurse[[#This Row],[RN Hours (excl. Admin, DON)]]/Nurse[[#This Row],[MDS Census]]</f>
        <v>0.23449118888061554</v>
      </c>
      <c r="J446" s="4">
        <f>SUM(Nurse[[#This Row],[RN Hours (excl. Admin, DON)]],Nurse[[#This Row],[RN Admin Hours]],Nurse[[#This Row],[RN DON Hours]],Nurse[[#This Row],[LPN Hours (excl. Admin)]],Nurse[[#This Row],[LPN Admin Hours]],Nurse[[#This Row],[CNA Hours]],Nurse[[#This Row],[NA TR Hours]],Nurse[[#This Row],[Med Aide/Tech Hours]])</f>
        <v>296.38456521739124</v>
      </c>
      <c r="K446" s="4">
        <f>SUM(Nurse[[#This Row],[RN Hours (excl. Admin, DON)]],Nurse[[#This Row],[LPN Hours (excl. Admin)]],Nurse[[#This Row],[CNA Hours]],Nurse[[#This Row],[NA TR Hours]],Nurse[[#This Row],[Med Aide/Tech Hours]])</f>
        <v>281.24054347826086</v>
      </c>
      <c r="L446" s="4">
        <f>SUM(Nurse[[#This Row],[RN Hours (excl. Admin, DON)]],Nurse[[#This Row],[RN Admin Hours]],Nurse[[#This Row],[RN DON Hours]])</f>
        <v>27.989456521739129</v>
      </c>
      <c r="M446" s="4">
        <v>20.538369565217391</v>
      </c>
      <c r="N446" s="4">
        <v>1.4565217391304348</v>
      </c>
      <c r="O446" s="4">
        <v>5.9945652173913047</v>
      </c>
      <c r="P446" s="4">
        <f>SUM(Nurse[[#This Row],[LPN Hours (excl. Admin)]],Nurse[[#This Row],[LPN Admin Hours]])</f>
        <v>86.667934782608711</v>
      </c>
      <c r="Q446" s="4">
        <v>78.975000000000009</v>
      </c>
      <c r="R446" s="4">
        <v>7.6929347826086953</v>
      </c>
      <c r="S446" s="4">
        <f>SUM(Nurse[[#This Row],[CNA Hours]],Nurse[[#This Row],[NA TR Hours]],Nurse[[#This Row],[Med Aide/Tech Hours]])</f>
        <v>181.72717391304343</v>
      </c>
      <c r="T446" s="4">
        <v>92.792282608695629</v>
      </c>
      <c r="U446" s="4">
        <v>83.546304347826066</v>
      </c>
      <c r="V446" s="4">
        <v>5.3885869565217401</v>
      </c>
      <c r="W4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18.011956521739137</v>
      </c>
      <c r="X446" s="4">
        <v>4.7583695652173921</v>
      </c>
      <c r="Y446" s="4">
        <v>0</v>
      </c>
      <c r="Z446" s="4">
        <v>2.1684782608695654</v>
      </c>
      <c r="AA446" s="4">
        <v>10.846086956521743</v>
      </c>
      <c r="AB446" s="4">
        <v>0</v>
      </c>
      <c r="AC446" s="4">
        <v>0.23902173913043481</v>
      </c>
      <c r="AD446" s="4">
        <v>0</v>
      </c>
      <c r="AE446" s="4">
        <v>0</v>
      </c>
      <c r="AF446" s="1">
        <v>365623</v>
      </c>
      <c r="AG446" s="1">
        <v>5</v>
      </c>
      <c r="AH446"/>
    </row>
    <row r="447" spans="1:34" x14ac:dyDescent="0.25">
      <c r="A447" t="s">
        <v>964</v>
      </c>
      <c r="B447" t="s">
        <v>188</v>
      </c>
      <c r="C447" t="s">
        <v>1271</v>
      </c>
      <c r="D447" t="s">
        <v>1045</v>
      </c>
      <c r="E447" s="4">
        <v>43.478260869565219</v>
      </c>
      <c r="F447" s="4">
        <f>Nurse[[#This Row],[Total Nurse Staff Hours]]/Nurse[[#This Row],[MDS Census]]</f>
        <v>3.0088750000000002</v>
      </c>
      <c r="G447" s="4">
        <f>Nurse[[#This Row],[Total Direct Care Staff Hours]]/Nurse[[#This Row],[MDS Census]]</f>
        <v>2.8768749999999996</v>
      </c>
      <c r="H447" s="4">
        <f>Nurse[[#This Row],[Total RN Hours (w/ Admin, DON)]]/Nurse[[#This Row],[MDS Census]]</f>
        <v>0.51781250000000001</v>
      </c>
      <c r="I447" s="4">
        <f>Nurse[[#This Row],[RN Hours (excl. Admin, DON)]]/Nurse[[#This Row],[MDS Census]]</f>
        <v>0.38581249999999995</v>
      </c>
      <c r="J447" s="4">
        <f>SUM(Nurse[[#This Row],[RN Hours (excl. Admin, DON)]],Nurse[[#This Row],[RN Admin Hours]],Nurse[[#This Row],[RN DON Hours]],Nurse[[#This Row],[LPN Hours (excl. Admin)]],Nurse[[#This Row],[LPN Admin Hours]],Nurse[[#This Row],[CNA Hours]],Nurse[[#This Row],[NA TR Hours]],Nurse[[#This Row],[Med Aide/Tech Hours]])</f>
        <v>130.82065217391306</v>
      </c>
      <c r="K447" s="4">
        <f>SUM(Nurse[[#This Row],[RN Hours (excl. Admin, DON)]],Nurse[[#This Row],[LPN Hours (excl. Admin)]],Nurse[[#This Row],[CNA Hours]],Nurse[[#This Row],[NA TR Hours]],Nurse[[#This Row],[Med Aide/Tech Hours]])</f>
        <v>125.08152173913042</v>
      </c>
      <c r="L447" s="4">
        <f>SUM(Nurse[[#This Row],[RN Hours (excl. Admin, DON)]],Nurse[[#This Row],[RN Admin Hours]],Nurse[[#This Row],[RN DON Hours]])</f>
        <v>22.513586956521738</v>
      </c>
      <c r="M447" s="4">
        <v>16.774456521739129</v>
      </c>
      <c r="N447" s="4">
        <v>0</v>
      </c>
      <c r="O447" s="4">
        <v>5.7391304347826084</v>
      </c>
      <c r="P447" s="4">
        <f>SUM(Nurse[[#This Row],[LPN Hours (excl. Admin)]],Nurse[[#This Row],[LPN Admin Hours]])</f>
        <v>36.540760869565219</v>
      </c>
      <c r="Q447" s="4">
        <v>36.540760869565219</v>
      </c>
      <c r="R447" s="4">
        <v>0</v>
      </c>
      <c r="S447" s="4">
        <f>SUM(Nurse[[#This Row],[CNA Hours]],Nurse[[#This Row],[NA TR Hours]],Nurse[[#This Row],[Med Aide/Tech Hours]])</f>
        <v>71.766304347826093</v>
      </c>
      <c r="T447" s="4">
        <v>54.565217391304351</v>
      </c>
      <c r="U447" s="4">
        <v>17.201086956521738</v>
      </c>
      <c r="V447" s="4">
        <v>0</v>
      </c>
      <c r="W4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47" s="4">
        <v>0</v>
      </c>
      <c r="Y447" s="4">
        <v>0</v>
      </c>
      <c r="Z447" s="4">
        <v>0</v>
      </c>
      <c r="AA447" s="4">
        <v>0</v>
      </c>
      <c r="AB447" s="4">
        <v>0</v>
      </c>
      <c r="AC447" s="4">
        <v>0</v>
      </c>
      <c r="AD447" s="4">
        <v>0</v>
      </c>
      <c r="AE447" s="4">
        <v>0</v>
      </c>
      <c r="AF447" s="1">
        <v>365441</v>
      </c>
      <c r="AG447" s="1">
        <v>5</v>
      </c>
      <c r="AH447"/>
    </row>
    <row r="448" spans="1:34" x14ac:dyDescent="0.25">
      <c r="A448" t="s">
        <v>964</v>
      </c>
      <c r="B448" t="s">
        <v>648</v>
      </c>
      <c r="C448" t="s">
        <v>1213</v>
      </c>
      <c r="D448" t="s">
        <v>1008</v>
      </c>
      <c r="E448" s="4">
        <v>91.902173913043484</v>
      </c>
      <c r="F448" s="4">
        <f>Nurse[[#This Row],[Total Nurse Staff Hours]]/Nurse[[#This Row],[MDS Census]]</f>
        <v>3.5266303962152583</v>
      </c>
      <c r="G448" s="4">
        <f>Nurse[[#This Row],[Total Direct Care Staff Hours]]/Nurse[[#This Row],[MDS Census]]</f>
        <v>3.4413554109994093</v>
      </c>
      <c r="H448" s="4">
        <f>Nurse[[#This Row],[Total RN Hours (w/ Admin, DON)]]/Nurse[[#This Row],[MDS Census]]</f>
        <v>0.24821289178001174</v>
      </c>
      <c r="I448" s="4">
        <f>Nurse[[#This Row],[RN Hours (excl. Admin, DON)]]/Nurse[[#This Row],[MDS Census]]</f>
        <v>0.18753873447664096</v>
      </c>
      <c r="J448" s="4">
        <f>SUM(Nurse[[#This Row],[RN Hours (excl. Admin, DON)]],Nurse[[#This Row],[RN Admin Hours]],Nurse[[#This Row],[RN DON Hours]],Nurse[[#This Row],[LPN Hours (excl. Admin)]],Nurse[[#This Row],[LPN Admin Hours]],Nurse[[#This Row],[CNA Hours]],Nurse[[#This Row],[NA TR Hours]],Nurse[[#This Row],[Med Aide/Tech Hours]])</f>
        <v>324.10500000000013</v>
      </c>
      <c r="K448" s="4">
        <f>SUM(Nurse[[#This Row],[RN Hours (excl. Admin, DON)]],Nurse[[#This Row],[LPN Hours (excl. Admin)]],Nurse[[#This Row],[CNA Hours]],Nurse[[#This Row],[NA TR Hours]],Nurse[[#This Row],[Med Aide/Tech Hours]])</f>
        <v>316.26804347826095</v>
      </c>
      <c r="L448" s="4">
        <f>SUM(Nurse[[#This Row],[RN Hours (excl. Admin, DON)]],Nurse[[#This Row],[RN Admin Hours]],Nurse[[#This Row],[RN DON Hours]])</f>
        <v>22.811304347826081</v>
      </c>
      <c r="M448" s="4">
        <v>17.235217391304342</v>
      </c>
      <c r="N448" s="4">
        <v>0</v>
      </c>
      <c r="O448" s="4">
        <v>5.5760869565217392</v>
      </c>
      <c r="P448" s="4">
        <f>SUM(Nurse[[#This Row],[LPN Hours (excl. Admin)]],Nurse[[#This Row],[LPN Admin Hours]])</f>
        <v>109.21195652173911</v>
      </c>
      <c r="Q448" s="4">
        <v>106.95108695652172</v>
      </c>
      <c r="R448" s="4">
        <v>2.2608695652173911</v>
      </c>
      <c r="S448" s="4">
        <f>SUM(Nurse[[#This Row],[CNA Hours]],Nurse[[#This Row],[NA TR Hours]],Nurse[[#This Row],[Med Aide/Tech Hours]])</f>
        <v>192.0817391304349</v>
      </c>
      <c r="T448" s="4">
        <v>192.0817391304349</v>
      </c>
      <c r="U448" s="4">
        <v>0</v>
      </c>
      <c r="V448" s="4">
        <v>0</v>
      </c>
      <c r="W4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155.36880434782609</v>
      </c>
      <c r="X448" s="4">
        <v>15.62923913043478</v>
      </c>
      <c r="Y448" s="4">
        <v>0</v>
      </c>
      <c r="Z448" s="4">
        <v>2</v>
      </c>
      <c r="AA448" s="4">
        <v>60.801847826086984</v>
      </c>
      <c r="AB448" s="4">
        <v>0</v>
      </c>
      <c r="AC448" s="4">
        <v>76.937717391304332</v>
      </c>
      <c r="AD448" s="4">
        <v>0</v>
      </c>
      <c r="AE448" s="4">
        <v>0</v>
      </c>
      <c r="AF448" s="1">
        <v>366145</v>
      </c>
      <c r="AG448" s="1">
        <v>5</v>
      </c>
      <c r="AH448"/>
    </row>
    <row r="449" spans="1:34" x14ac:dyDescent="0.25">
      <c r="A449" t="s">
        <v>964</v>
      </c>
      <c r="B449" t="s">
        <v>850</v>
      </c>
      <c r="C449" t="s">
        <v>1356</v>
      </c>
      <c r="D449" t="s">
        <v>1026</v>
      </c>
      <c r="E449" s="4">
        <v>54.510869565217391</v>
      </c>
      <c r="F449" s="4">
        <f>Nurse[[#This Row],[Total Nurse Staff Hours]]/Nurse[[#This Row],[MDS Census]]</f>
        <v>3.1297666999002991</v>
      </c>
      <c r="G449" s="4">
        <f>Nurse[[#This Row],[Total Direct Care Staff Hours]]/Nurse[[#This Row],[MDS Census]]</f>
        <v>2.8077387836490537</v>
      </c>
      <c r="H449" s="4">
        <f>Nurse[[#This Row],[Total RN Hours (w/ Admin, DON)]]/Nurse[[#This Row],[MDS Census]]</f>
        <v>0.53301694915254239</v>
      </c>
      <c r="I449" s="4">
        <f>Nurse[[#This Row],[RN Hours (excl. Admin, DON)]]/Nurse[[#This Row],[MDS Census]]</f>
        <v>0.30306879361914257</v>
      </c>
      <c r="J449" s="4">
        <f>SUM(Nurse[[#This Row],[RN Hours (excl. Admin, DON)]],Nurse[[#This Row],[RN Admin Hours]],Nurse[[#This Row],[RN DON Hours]],Nurse[[#This Row],[LPN Hours (excl. Admin)]],Nurse[[#This Row],[LPN Admin Hours]],Nurse[[#This Row],[CNA Hours]],Nurse[[#This Row],[NA TR Hours]],Nurse[[#This Row],[Med Aide/Tech Hours]])</f>
        <v>170.6063043478261</v>
      </c>
      <c r="K449" s="4">
        <f>SUM(Nurse[[#This Row],[RN Hours (excl. Admin, DON)]],Nurse[[#This Row],[LPN Hours (excl. Admin)]],Nurse[[#This Row],[CNA Hours]],Nurse[[#This Row],[NA TR Hours]],Nurse[[#This Row],[Med Aide/Tech Hours]])</f>
        <v>153.05228260869569</v>
      </c>
      <c r="L449" s="4">
        <f>SUM(Nurse[[#This Row],[RN Hours (excl. Admin, DON)]],Nurse[[#This Row],[RN Admin Hours]],Nurse[[#This Row],[RN DON Hours]])</f>
        <v>29.055217391304346</v>
      </c>
      <c r="M449" s="4">
        <v>16.520543478260869</v>
      </c>
      <c r="N449" s="4">
        <v>11.637934782608696</v>
      </c>
      <c r="O449" s="4">
        <v>0.89673913043478259</v>
      </c>
      <c r="P449" s="4">
        <f>SUM(Nurse[[#This Row],[LPN Hours (excl. Admin)]],Nurse[[#This Row],[LPN Admin Hours]])</f>
        <v>53.044347826086955</v>
      </c>
      <c r="Q449" s="4">
        <v>48.024999999999999</v>
      </c>
      <c r="R449" s="4">
        <v>5.0193478260869577</v>
      </c>
      <c r="S449" s="4">
        <f>SUM(Nurse[[#This Row],[CNA Hours]],Nurse[[#This Row],[NA TR Hours]],Nurse[[#This Row],[Med Aide/Tech Hours]])</f>
        <v>88.506739130434809</v>
      </c>
      <c r="T449" s="4">
        <v>88.506739130434809</v>
      </c>
      <c r="U449" s="4">
        <v>0</v>
      </c>
      <c r="V449" s="4">
        <v>0</v>
      </c>
      <c r="W4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49" s="4">
        <v>0</v>
      </c>
      <c r="Y449" s="4">
        <v>0</v>
      </c>
      <c r="Z449" s="4">
        <v>0</v>
      </c>
      <c r="AA449" s="4">
        <v>0</v>
      </c>
      <c r="AB449" s="4">
        <v>0</v>
      </c>
      <c r="AC449" s="4">
        <v>0</v>
      </c>
      <c r="AD449" s="4">
        <v>0</v>
      </c>
      <c r="AE449" s="4">
        <v>0</v>
      </c>
      <c r="AF449" s="1">
        <v>366406</v>
      </c>
      <c r="AG449" s="1">
        <v>5</v>
      </c>
      <c r="AH449"/>
    </row>
    <row r="450" spans="1:34" x14ac:dyDescent="0.25">
      <c r="A450" t="s">
        <v>964</v>
      </c>
      <c r="B450" t="s">
        <v>893</v>
      </c>
      <c r="C450" t="s">
        <v>1128</v>
      </c>
      <c r="D450" t="s">
        <v>1026</v>
      </c>
      <c r="E450" s="4">
        <v>50.815217391304351</v>
      </c>
      <c r="F450" s="4">
        <f>Nurse[[#This Row],[Total Nurse Staff Hours]]/Nurse[[#This Row],[MDS Census]]</f>
        <v>3.411805347593583</v>
      </c>
      <c r="G450" s="4">
        <f>Nurse[[#This Row],[Total Direct Care Staff Hours]]/Nurse[[#This Row],[MDS Census]]</f>
        <v>2.9360919786096256</v>
      </c>
      <c r="H450" s="4">
        <f>Nurse[[#This Row],[Total RN Hours (w/ Admin, DON)]]/Nurse[[#This Row],[MDS Census]]</f>
        <v>0.82160641711229943</v>
      </c>
      <c r="I450" s="4">
        <f>Nurse[[#This Row],[RN Hours (excl. Admin, DON)]]/Nurse[[#This Row],[MDS Census]]</f>
        <v>0.40393155080213894</v>
      </c>
      <c r="J450" s="4">
        <f>SUM(Nurse[[#This Row],[RN Hours (excl. Admin, DON)]],Nurse[[#This Row],[RN Admin Hours]],Nurse[[#This Row],[RN DON Hours]],Nurse[[#This Row],[LPN Hours (excl. Admin)]],Nurse[[#This Row],[LPN Admin Hours]],Nurse[[#This Row],[CNA Hours]],Nurse[[#This Row],[NA TR Hours]],Nurse[[#This Row],[Med Aide/Tech Hours]])</f>
        <v>173.37163043478262</v>
      </c>
      <c r="K450" s="4">
        <f>SUM(Nurse[[#This Row],[RN Hours (excl. Admin, DON)]],Nurse[[#This Row],[LPN Hours (excl. Admin)]],Nurse[[#This Row],[CNA Hours]],Nurse[[#This Row],[NA TR Hours]],Nurse[[#This Row],[Med Aide/Tech Hours]])</f>
        <v>149.19815217391306</v>
      </c>
      <c r="L450" s="4">
        <f>SUM(Nurse[[#This Row],[RN Hours (excl. Admin, DON)]],Nurse[[#This Row],[RN Admin Hours]],Nurse[[#This Row],[RN DON Hours]])</f>
        <v>41.750108695652173</v>
      </c>
      <c r="M450" s="4">
        <v>20.525869565217388</v>
      </c>
      <c r="N450" s="4">
        <v>16.169891304347829</v>
      </c>
      <c r="O450" s="4">
        <v>5.0543478260869561</v>
      </c>
      <c r="P450" s="4">
        <f>SUM(Nurse[[#This Row],[LPN Hours (excl. Admin)]],Nurse[[#This Row],[LPN Admin Hours]])</f>
        <v>75.556086956521739</v>
      </c>
      <c r="Q450" s="4">
        <v>72.606847826086963</v>
      </c>
      <c r="R450" s="4">
        <v>2.9492391304347829</v>
      </c>
      <c r="S450" s="4">
        <f>SUM(Nurse[[#This Row],[CNA Hours]],Nurse[[#This Row],[NA TR Hours]],Nurse[[#This Row],[Med Aide/Tech Hours]])</f>
        <v>56.065434782608705</v>
      </c>
      <c r="T450" s="4">
        <v>51.485108695652187</v>
      </c>
      <c r="U450" s="4">
        <v>4.4461956521739125</v>
      </c>
      <c r="V450" s="4">
        <v>0.13413043478260869</v>
      </c>
      <c r="W4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50" s="4">
        <v>0</v>
      </c>
      <c r="Y450" s="4">
        <v>0</v>
      </c>
      <c r="Z450" s="4">
        <v>0</v>
      </c>
      <c r="AA450" s="4">
        <v>0</v>
      </c>
      <c r="AB450" s="4">
        <v>0</v>
      </c>
      <c r="AC450" s="4">
        <v>0</v>
      </c>
      <c r="AD450" s="4">
        <v>0</v>
      </c>
      <c r="AE450" s="4">
        <v>0</v>
      </c>
      <c r="AF450" s="1">
        <v>366452</v>
      </c>
      <c r="AG450" s="1">
        <v>5</v>
      </c>
      <c r="AH450"/>
    </row>
    <row r="451" spans="1:34" x14ac:dyDescent="0.25">
      <c r="A451" t="s">
        <v>964</v>
      </c>
      <c r="B451" t="s">
        <v>244</v>
      </c>
      <c r="C451" t="s">
        <v>1235</v>
      </c>
      <c r="D451" t="s">
        <v>981</v>
      </c>
      <c r="E451" s="4">
        <v>31.369565217391305</v>
      </c>
      <c r="F451" s="4">
        <f>Nurse[[#This Row],[Total Nurse Staff Hours]]/Nurse[[#This Row],[MDS Census]]</f>
        <v>4.6082813582813582</v>
      </c>
      <c r="G451" s="4">
        <f>Nurse[[#This Row],[Total Direct Care Staff Hours]]/Nurse[[#This Row],[MDS Census]]</f>
        <v>4.2795391545391546</v>
      </c>
      <c r="H451" s="4">
        <f>Nurse[[#This Row],[Total RN Hours (w/ Admin, DON)]]/Nurse[[#This Row],[MDS Census]]</f>
        <v>0.94828482328482333</v>
      </c>
      <c r="I451" s="4">
        <f>Nurse[[#This Row],[RN Hours (excl. Admin, DON)]]/Nurse[[#This Row],[MDS Census]]</f>
        <v>0.78239778239778246</v>
      </c>
      <c r="J451" s="4">
        <f>SUM(Nurse[[#This Row],[RN Hours (excl. Admin, DON)]],Nurse[[#This Row],[RN Admin Hours]],Nurse[[#This Row],[RN DON Hours]],Nurse[[#This Row],[LPN Hours (excl. Admin)]],Nurse[[#This Row],[LPN Admin Hours]],Nurse[[#This Row],[CNA Hours]],Nurse[[#This Row],[NA TR Hours]],Nurse[[#This Row],[Med Aide/Tech Hours]])</f>
        <v>144.55978260869566</v>
      </c>
      <c r="K451" s="4">
        <f>SUM(Nurse[[#This Row],[RN Hours (excl. Admin, DON)]],Nurse[[#This Row],[LPN Hours (excl. Admin)]],Nurse[[#This Row],[CNA Hours]],Nurse[[#This Row],[NA TR Hours]],Nurse[[#This Row],[Med Aide/Tech Hours]])</f>
        <v>134.24728260869566</v>
      </c>
      <c r="L451" s="4">
        <f>SUM(Nurse[[#This Row],[RN Hours (excl. Admin, DON)]],Nurse[[#This Row],[RN Admin Hours]],Nurse[[#This Row],[RN DON Hours]])</f>
        <v>29.747282608695652</v>
      </c>
      <c r="M451" s="4">
        <v>24.543478260869566</v>
      </c>
      <c r="N451" s="4">
        <v>0</v>
      </c>
      <c r="O451" s="4">
        <v>5.2038043478260869</v>
      </c>
      <c r="P451" s="4">
        <f>SUM(Nurse[[#This Row],[LPN Hours (excl. Admin)]],Nurse[[#This Row],[LPN Admin Hours]])</f>
        <v>33.820652173913039</v>
      </c>
      <c r="Q451" s="4">
        <v>28.711956521739129</v>
      </c>
      <c r="R451" s="4">
        <v>5.1086956521739131</v>
      </c>
      <c r="S451" s="4">
        <f>SUM(Nurse[[#This Row],[CNA Hours]],Nurse[[#This Row],[NA TR Hours]],Nurse[[#This Row],[Med Aide/Tech Hours]])</f>
        <v>80.991847826086953</v>
      </c>
      <c r="T451" s="4">
        <v>40.807065217391305</v>
      </c>
      <c r="U451" s="4">
        <v>40.184782608695649</v>
      </c>
      <c r="V451" s="4">
        <v>0</v>
      </c>
      <c r="W4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51" s="4">
        <v>0</v>
      </c>
      <c r="Y451" s="4">
        <v>0</v>
      </c>
      <c r="Z451" s="4">
        <v>0</v>
      </c>
      <c r="AA451" s="4">
        <v>0</v>
      </c>
      <c r="AB451" s="4">
        <v>0</v>
      </c>
      <c r="AC451" s="4">
        <v>0</v>
      </c>
      <c r="AD451" s="4">
        <v>0</v>
      </c>
      <c r="AE451" s="4">
        <v>0</v>
      </c>
      <c r="AF451" s="1">
        <v>365531</v>
      </c>
      <c r="AG451" s="1">
        <v>5</v>
      </c>
      <c r="AH451"/>
    </row>
    <row r="452" spans="1:34" x14ac:dyDescent="0.25">
      <c r="A452" t="s">
        <v>964</v>
      </c>
      <c r="B452" t="s">
        <v>899</v>
      </c>
      <c r="C452" t="s">
        <v>1254</v>
      </c>
      <c r="D452" t="s">
        <v>1032</v>
      </c>
      <c r="E452" s="4">
        <v>47.271739130434781</v>
      </c>
      <c r="F452" s="4">
        <f>Nurse[[#This Row],[Total Nurse Staff Hours]]/Nurse[[#This Row],[MDS Census]]</f>
        <v>3.236898137502874</v>
      </c>
      <c r="G452" s="4">
        <f>Nurse[[#This Row],[Total Direct Care Staff Hours]]/Nurse[[#This Row],[MDS Census]]</f>
        <v>2.8715267877673032</v>
      </c>
      <c r="H452" s="4">
        <f>Nurse[[#This Row],[Total RN Hours (w/ Admin, DON)]]/Nurse[[#This Row],[MDS Census]]</f>
        <v>0.64407909864336632</v>
      </c>
      <c r="I452" s="4">
        <f>Nurse[[#This Row],[RN Hours (excl. Admin, DON)]]/Nurse[[#This Row],[MDS Census]]</f>
        <v>0.27870774890779493</v>
      </c>
      <c r="J452" s="4">
        <f>SUM(Nurse[[#This Row],[RN Hours (excl. Admin, DON)]],Nurse[[#This Row],[RN Admin Hours]],Nurse[[#This Row],[RN DON Hours]],Nurse[[#This Row],[LPN Hours (excl. Admin)]],Nurse[[#This Row],[LPN Admin Hours]],Nurse[[#This Row],[CNA Hours]],Nurse[[#This Row],[NA TR Hours]],Nurse[[#This Row],[Med Aide/Tech Hours]])</f>
        <v>153.01380434782607</v>
      </c>
      <c r="K452" s="4">
        <f>SUM(Nurse[[#This Row],[RN Hours (excl. Admin, DON)]],Nurse[[#This Row],[LPN Hours (excl. Admin)]],Nurse[[#This Row],[CNA Hours]],Nurse[[#This Row],[NA TR Hours]],Nurse[[#This Row],[Med Aide/Tech Hours]])</f>
        <v>135.74206521739131</v>
      </c>
      <c r="L452" s="4">
        <f>SUM(Nurse[[#This Row],[RN Hours (excl. Admin, DON)]],Nurse[[#This Row],[RN Admin Hours]],Nurse[[#This Row],[RN DON Hours]])</f>
        <v>30.446739130434786</v>
      </c>
      <c r="M452" s="4">
        <v>13.175000000000001</v>
      </c>
      <c r="N452" s="4">
        <v>11.793478260869565</v>
      </c>
      <c r="O452" s="4">
        <v>5.4782608695652177</v>
      </c>
      <c r="P452" s="4">
        <f>SUM(Nurse[[#This Row],[LPN Hours (excl. Admin)]],Nurse[[#This Row],[LPN Admin Hours]])</f>
        <v>25.308152173913047</v>
      </c>
      <c r="Q452" s="4">
        <v>25.308152173913047</v>
      </c>
      <c r="R452" s="4">
        <v>0</v>
      </c>
      <c r="S452" s="4">
        <f>SUM(Nurse[[#This Row],[CNA Hours]],Nurse[[#This Row],[NA TR Hours]],Nurse[[#This Row],[Med Aide/Tech Hours]])</f>
        <v>97.258913043478259</v>
      </c>
      <c r="T452" s="4">
        <v>52.637065217391303</v>
      </c>
      <c r="U452" s="4">
        <v>44.621847826086949</v>
      </c>
      <c r="V452" s="4">
        <v>0</v>
      </c>
      <c r="W4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11.362391304347826</v>
      </c>
      <c r="X452" s="4">
        <v>4.156847826086957</v>
      </c>
      <c r="Y452" s="4">
        <v>0</v>
      </c>
      <c r="Z452" s="4">
        <v>0</v>
      </c>
      <c r="AA452" s="4">
        <v>6.1185869565217379</v>
      </c>
      <c r="AB452" s="4">
        <v>0</v>
      </c>
      <c r="AC452" s="4">
        <v>0.39673913043478259</v>
      </c>
      <c r="AD452" s="4">
        <v>0.69021739130434778</v>
      </c>
      <c r="AE452" s="4">
        <v>0</v>
      </c>
      <c r="AF452" s="1">
        <v>366458</v>
      </c>
      <c r="AG452" s="1">
        <v>5</v>
      </c>
      <c r="AH452"/>
    </row>
    <row r="453" spans="1:34" x14ac:dyDescent="0.25">
      <c r="A453" t="s">
        <v>964</v>
      </c>
      <c r="B453" t="s">
        <v>698</v>
      </c>
      <c r="C453" t="s">
        <v>1087</v>
      </c>
      <c r="D453" t="s">
        <v>1005</v>
      </c>
      <c r="E453" s="4">
        <v>79.902173913043484</v>
      </c>
      <c r="F453" s="4">
        <f>Nurse[[#This Row],[Total Nurse Staff Hours]]/Nurse[[#This Row],[MDS Census]]</f>
        <v>4.0476792273160109</v>
      </c>
      <c r="G453" s="4">
        <f>Nurse[[#This Row],[Total Direct Care Staff Hours]]/Nurse[[#This Row],[MDS Census]]</f>
        <v>3.6769813630798529</v>
      </c>
      <c r="H453" s="4">
        <f>Nurse[[#This Row],[Total RN Hours (w/ Admin, DON)]]/Nurse[[#This Row],[MDS Census]]</f>
        <v>0.87541422935655011</v>
      </c>
      <c r="I453" s="4">
        <f>Nurse[[#This Row],[RN Hours (excl. Admin, DON)]]/Nurse[[#This Row],[MDS Census]]</f>
        <v>0.50471636512039186</v>
      </c>
      <c r="J453" s="4">
        <f>SUM(Nurse[[#This Row],[RN Hours (excl. Admin, DON)]],Nurse[[#This Row],[RN Admin Hours]],Nurse[[#This Row],[RN DON Hours]],Nurse[[#This Row],[LPN Hours (excl. Admin)]],Nurse[[#This Row],[LPN Admin Hours]],Nurse[[#This Row],[CNA Hours]],Nurse[[#This Row],[NA TR Hours]],Nurse[[#This Row],[Med Aide/Tech Hours]])</f>
        <v>323.4183695652174</v>
      </c>
      <c r="K453" s="4">
        <f>SUM(Nurse[[#This Row],[RN Hours (excl. Admin, DON)]],Nurse[[#This Row],[LPN Hours (excl. Admin)]],Nurse[[#This Row],[CNA Hours]],Nurse[[#This Row],[NA TR Hours]],Nurse[[#This Row],[Med Aide/Tech Hours]])</f>
        <v>293.79880434782609</v>
      </c>
      <c r="L453" s="4">
        <f>SUM(Nurse[[#This Row],[RN Hours (excl. Admin, DON)]],Nurse[[#This Row],[RN Admin Hours]],Nurse[[#This Row],[RN DON Hours]])</f>
        <v>69.947500000000005</v>
      </c>
      <c r="M453" s="4">
        <v>40.3279347826087</v>
      </c>
      <c r="N453" s="4">
        <v>26.402173913043477</v>
      </c>
      <c r="O453" s="4">
        <v>3.2173913043478262</v>
      </c>
      <c r="P453" s="4">
        <f>SUM(Nurse[[#This Row],[LPN Hours (excl. Admin)]],Nurse[[#This Row],[LPN Admin Hours]])</f>
        <v>54.850217391304362</v>
      </c>
      <c r="Q453" s="4">
        <v>54.850217391304362</v>
      </c>
      <c r="R453" s="4">
        <v>0</v>
      </c>
      <c r="S453" s="4">
        <f>SUM(Nurse[[#This Row],[CNA Hours]],Nurse[[#This Row],[NA TR Hours]],Nurse[[#This Row],[Med Aide/Tech Hours]])</f>
        <v>198.62065217391307</v>
      </c>
      <c r="T453" s="4">
        <v>176.5663043478261</v>
      </c>
      <c r="U453" s="4">
        <v>22.054347826086957</v>
      </c>
      <c r="V453" s="4">
        <v>0</v>
      </c>
      <c r="W4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18.440217391304348</v>
      </c>
      <c r="X453" s="4">
        <v>2.9701086956521738</v>
      </c>
      <c r="Y453" s="4">
        <v>0</v>
      </c>
      <c r="Z453" s="4">
        <v>0</v>
      </c>
      <c r="AA453" s="4">
        <v>0.66032608695652173</v>
      </c>
      <c r="AB453" s="4">
        <v>0</v>
      </c>
      <c r="AC453" s="4">
        <v>14.809782608695652</v>
      </c>
      <c r="AD453" s="4">
        <v>0</v>
      </c>
      <c r="AE453" s="4">
        <v>0</v>
      </c>
      <c r="AF453" s="1">
        <v>366215</v>
      </c>
      <c r="AG453" s="1">
        <v>5</v>
      </c>
      <c r="AH453"/>
    </row>
    <row r="454" spans="1:34" x14ac:dyDescent="0.25">
      <c r="A454" t="s">
        <v>964</v>
      </c>
      <c r="B454" t="s">
        <v>842</v>
      </c>
      <c r="C454" t="s">
        <v>1068</v>
      </c>
      <c r="D454" t="s">
        <v>1062</v>
      </c>
      <c r="E454" s="4">
        <v>105.14130434782609</v>
      </c>
      <c r="F454" s="4">
        <f>Nurse[[#This Row],[Total Nurse Staff Hours]]/Nurse[[#This Row],[MDS Census]]</f>
        <v>3.9378465832730276</v>
      </c>
      <c r="G454" s="4">
        <f>Nurse[[#This Row],[Total Direct Care Staff Hours]]/Nurse[[#This Row],[MDS Census]]</f>
        <v>3.8178124676935798</v>
      </c>
      <c r="H454" s="4">
        <f>Nurse[[#This Row],[Total RN Hours (w/ Admin, DON)]]/Nurse[[#This Row],[MDS Census]]</f>
        <v>0.7694427788690168</v>
      </c>
      <c r="I454" s="4">
        <f>Nurse[[#This Row],[RN Hours (excl. Admin, DON)]]/Nurse[[#This Row],[MDS Census]]</f>
        <v>0.64940866328956892</v>
      </c>
      <c r="J454" s="4">
        <f>SUM(Nurse[[#This Row],[RN Hours (excl. Admin, DON)]],Nurse[[#This Row],[RN Admin Hours]],Nurse[[#This Row],[RN DON Hours]],Nurse[[#This Row],[LPN Hours (excl. Admin)]],Nurse[[#This Row],[LPN Admin Hours]],Nurse[[#This Row],[CNA Hours]],Nurse[[#This Row],[NA TR Hours]],Nurse[[#This Row],[Med Aide/Tech Hours]])</f>
        <v>414.03032608695651</v>
      </c>
      <c r="K454" s="4">
        <f>SUM(Nurse[[#This Row],[RN Hours (excl. Admin, DON)]],Nurse[[#This Row],[LPN Hours (excl. Admin)]],Nurse[[#This Row],[CNA Hours]],Nurse[[#This Row],[NA TR Hours]],Nurse[[#This Row],[Med Aide/Tech Hours]])</f>
        <v>401.40978260869565</v>
      </c>
      <c r="L454" s="4">
        <f>SUM(Nurse[[#This Row],[RN Hours (excl. Admin, DON)]],Nurse[[#This Row],[RN Admin Hours]],Nurse[[#This Row],[RN DON Hours]])</f>
        <v>80.900217391304352</v>
      </c>
      <c r="M454" s="4">
        <v>68.279673913043482</v>
      </c>
      <c r="N454" s="4">
        <v>7.4901086956521743</v>
      </c>
      <c r="O454" s="4">
        <v>5.1304347826086953</v>
      </c>
      <c r="P454" s="4">
        <f>SUM(Nurse[[#This Row],[LPN Hours (excl. Admin)]],Nurse[[#This Row],[LPN Admin Hours]])</f>
        <v>95.279565217391323</v>
      </c>
      <c r="Q454" s="4">
        <v>95.279565217391323</v>
      </c>
      <c r="R454" s="4">
        <v>0</v>
      </c>
      <c r="S454" s="4">
        <f>SUM(Nurse[[#This Row],[CNA Hours]],Nurse[[#This Row],[NA TR Hours]],Nurse[[#This Row],[Med Aide/Tech Hours]])</f>
        <v>237.85054347826087</v>
      </c>
      <c r="T454" s="4">
        <v>119.72576086956516</v>
      </c>
      <c r="U454" s="4">
        <v>118.12478260869571</v>
      </c>
      <c r="V454" s="4">
        <v>0</v>
      </c>
      <c r="W4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54" s="4">
        <v>0</v>
      </c>
      <c r="Y454" s="4">
        <v>0</v>
      </c>
      <c r="Z454" s="4">
        <v>0</v>
      </c>
      <c r="AA454" s="4">
        <v>0</v>
      </c>
      <c r="AB454" s="4">
        <v>0</v>
      </c>
      <c r="AC454" s="4">
        <v>0</v>
      </c>
      <c r="AD454" s="4">
        <v>0</v>
      </c>
      <c r="AE454" s="4">
        <v>0</v>
      </c>
      <c r="AF454" s="1">
        <v>366396</v>
      </c>
      <c r="AG454" s="1">
        <v>5</v>
      </c>
      <c r="AH454"/>
    </row>
    <row r="455" spans="1:34" x14ac:dyDescent="0.25">
      <c r="A455" t="s">
        <v>964</v>
      </c>
      <c r="B455" t="s">
        <v>253</v>
      </c>
      <c r="C455" t="s">
        <v>1288</v>
      </c>
      <c r="D455" t="s">
        <v>1016</v>
      </c>
      <c r="E455" s="4">
        <v>45.163043478260867</v>
      </c>
      <c r="F455" s="4">
        <f>Nurse[[#This Row],[Total Nurse Staff Hours]]/Nurse[[#This Row],[MDS Census]]</f>
        <v>3.3682093862815892</v>
      </c>
      <c r="G455" s="4">
        <f>Nurse[[#This Row],[Total Direct Care Staff Hours]]/Nurse[[#This Row],[MDS Census]]</f>
        <v>3.1536052948255118</v>
      </c>
      <c r="H455" s="4">
        <f>Nurse[[#This Row],[Total RN Hours (w/ Admin, DON)]]/Nurse[[#This Row],[MDS Census]]</f>
        <v>0.64935018050541515</v>
      </c>
      <c r="I455" s="4">
        <f>Nurse[[#This Row],[RN Hours (excl. Admin, DON)]]/Nurse[[#This Row],[MDS Census]]</f>
        <v>0.5877376654632972</v>
      </c>
      <c r="J455" s="4">
        <f>SUM(Nurse[[#This Row],[RN Hours (excl. Admin, DON)]],Nurse[[#This Row],[RN Admin Hours]],Nurse[[#This Row],[RN DON Hours]],Nurse[[#This Row],[LPN Hours (excl. Admin)]],Nurse[[#This Row],[LPN Admin Hours]],Nurse[[#This Row],[CNA Hours]],Nurse[[#This Row],[NA TR Hours]],Nurse[[#This Row],[Med Aide/Tech Hours]])</f>
        <v>152.11858695652177</v>
      </c>
      <c r="K455" s="4">
        <f>SUM(Nurse[[#This Row],[RN Hours (excl. Admin, DON)]],Nurse[[#This Row],[LPN Hours (excl. Admin)]],Nurse[[#This Row],[CNA Hours]],Nurse[[#This Row],[NA TR Hours]],Nurse[[#This Row],[Med Aide/Tech Hours]])</f>
        <v>142.42641304347828</v>
      </c>
      <c r="L455" s="4">
        <f>SUM(Nurse[[#This Row],[RN Hours (excl. Admin, DON)]],Nurse[[#This Row],[RN Admin Hours]],Nurse[[#This Row],[RN DON Hours]])</f>
        <v>29.326630434782608</v>
      </c>
      <c r="M455" s="4">
        <v>26.544021739130432</v>
      </c>
      <c r="N455" s="4">
        <v>0</v>
      </c>
      <c r="O455" s="4">
        <v>2.7826086956521738</v>
      </c>
      <c r="P455" s="4">
        <f>SUM(Nurse[[#This Row],[LPN Hours (excl. Admin)]],Nurse[[#This Row],[LPN Admin Hours]])</f>
        <v>35.798043478260865</v>
      </c>
      <c r="Q455" s="4">
        <v>28.888478260869562</v>
      </c>
      <c r="R455" s="4">
        <v>6.9095652173913038</v>
      </c>
      <c r="S455" s="4">
        <f>SUM(Nurse[[#This Row],[CNA Hours]],Nurse[[#This Row],[NA TR Hours]],Nurse[[#This Row],[Med Aide/Tech Hours]])</f>
        <v>86.993913043478287</v>
      </c>
      <c r="T455" s="4">
        <v>86.993913043478287</v>
      </c>
      <c r="U455" s="4">
        <v>0</v>
      </c>
      <c r="V455" s="4">
        <v>0</v>
      </c>
      <c r="W4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55" s="4">
        <v>0</v>
      </c>
      <c r="Y455" s="4">
        <v>0</v>
      </c>
      <c r="Z455" s="4">
        <v>0</v>
      </c>
      <c r="AA455" s="4">
        <v>0</v>
      </c>
      <c r="AB455" s="4">
        <v>0</v>
      </c>
      <c r="AC455" s="4">
        <v>0</v>
      </c>
      <c r="AD455" s="4">
        <v>0</v>
      </c>
      <c r="AE455" s="4">
        <v>0</v>
      </c>
      <c r="AF455" s="1">
        <v>365552</v>
      </c>
      <c r="AG455" s="1">
        <v>5</v>
      </c>
      <c r="AH455"/>
    </row>
    <row r="456" spans="1:34" x14ac:dyDescent="0.25">
      <c r="A456" t="s">
        <v>964</v>
      </c>
      <c r="B456" t="s">
        <v>153</v>
      </c>
      <c r="C456" t="s">
        <v>1260</v>
      </c>
      <c r="D456" t="s">
        <v>1051</v>
      </c>
      <c r="E456" s="4">
        <v>93.597826086956516</v>
      </c>
      <c r="F456" s="4">
        <f>Nurse[[#This Row],[Total Nurse Staff Hours]]/Nurse[[#This Row],[MDS Census]]</f>
        <v>2.7223597723841597</v>
      </c>
      <c r="G456" s="4">
        <f>Nurse[[#This Row],[Total Direct Care Staff Hours]]/Nurse[[#This Row],[MDS Census]]</f>
        <v>2.4928045523168043</v>
      </c>
      <c r="H456" s="4">
        <f>Nurse[[#This Row],[Total RN Hours (w/ Admin, DON)]]/Nurse[[#This Row],[MDS Census]]</f>
        <v>0.36928347462547917</v>
      </c>
      <c r="I456" s="4">
        <f>Nurse[[#This Row],[RN Hours (excl. Admin, DON)]]/Nurse[[#This Row],[MDS Census]]</f>
        <v>0.19166879572639658</v>
      </c>
      <c r="J456" s="4">
        <f>SUM(Nurse[[#This Row],[RN Hours (excl. Admin, DON)]],Nurse[[#This Row],[RN Admin Hours]],Nurse[[#This Row],[RN DON Hours]],Nurse[[#This Row],[LPN Hours (excl. Admin)]],Nurse[[#This Row],[LPN Admin Hours]],Nurse[[#This Row],[CNA Hours]],Nurse[[#This Row],[NA TR Hours]],Nurse[[#This Row],[Med Aide/Tech Hours]])</f>
        <v>254.80695652173912</v>
      </c>
      <c r="K456" s="4">
        <f>SUM(Nurse[[#This Row],[RN Hours (excl. Admin, DON)]],Nurse[[#This Row],[LPN Hours (excl. Admin)]],Nurse[[#This Row],[CNA Hours]],Nurse[[#This Row],[NA TR Hours]],Nurse[[#This Row],[Med Aide/Tech Hours]])</f>
        <v>233.32108695652175</v>
      </c>
      <c r="L456" s="4">
        <f>SUM(Nurse[[#This Row],[RN Hours (excl. Admin, DON)]],Nurse[[#This Row],[RN Admin Hours]],Nurse[[#This Row],[RN DON Hours]])</f>
        <v>34.564130434782619</v>
      </c>
      <c r="M456" s="4">
        <v>17.939782608695662</v>
      </c>
      <c r="N456" s="4">
        <v>11.14608695652174</v>
      </c>
      <c r="O456" s="4">
        <v>5.4782608695652177</v>
      </c>
      <c r="P456" s="4">
        <f>SUM(Nurse[[#This Row],[LPN Hours (excl. Admin)]],Nurse[[#This Row],[LPN Admin Hours]])</f>
        <v>76.514347826086976</v>
      </c>
      <c r="Q456" s="4">
        <v>71.652826086956537</v>
      </c>
      <c r="R456" s="4">
        <v>4.8615217391304348</v>
      </c>
      <c r="S456" s="4">
        <f>SUM(Nurse[[#This Row],[CNA Hours]],Nurse[[#This Row],[NA TR Hours]],Nurse[[#This Row],[Med Aide/Tech Hours]])</f>
        <v>143.72847826086954</v>
      </c>
      <c r="T456" s="4">
        <v>137.38576086956519</v>
      </c>
      <c r="U456" s="4">
        <v>6.3427173913043502</v>
      </c>
      <c r="V456" s="4">
        <v>0</v>
      </c>
      <c r="W4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56" s="4">
        <v>0</v>
      </c>
      <c r="Y456" s="4">
        <v>0</v>
      </c>
      <c r="Z456" s="4">
        <v>0</v>
      </c>
      <c r="AA456" s="4">
        <v>0</v>
      </c>
      <c r="AB456" s="4">
        <v>0</v>
      </c>
      <c r="AC456" s="4">
        <v>0</v>
      </c>
      <c r="AD456" s="4">
        <v>0</v>
      </c>
      <c r="AE456" s="4">
        <v>0</v>
      </c>
      <c r="AF456" s="1">
        <v>365389</v>
      </c>
      <c r="AG456" s="1">
        <v>5</v>
      </c>
      <c r="AH456"/>
    </row>
    <row r="457" spans="1:34" x14ac:dyDescent="0.25">
      <c r="A457" t="s">
        <v>964</v>
      </c>
      <c r="B457" t="s">
        <v>544</v>
      </c>
      <c r="C457" t="s">
        <v>1155</v>
      </c>
      <c r="D457" t="s">
        <v>1042</v>
      </c>
      <c r="E457" s="4">
        <v>82.782608695652172</v>
      </c>
      <c r="F457" s="4">
        <f>Nurse[[#This Row],[Total Nurse Staff Hours]]/Nurse[[#This Row],[MDS Census]]</f>
        <v>3.0803006827731094</v>
      </c>
      <c r="G457" s="4">
        <f>Nurse[[#This Row],[Total Direct Care Staff Hours]]/Nurse[[#This Row],[MDS Census]]</f>
        <v>2.9583206407563027</v>
      </c>
      <c r="H457" s="4">
        <f>Nurse[[#This Row],[Total RN Hours (w/ Admin, DON)]]/Nurse[[#This Row],[MDS Census]]</f>
        <v>0.49673188025210085</v>
      </c>
      <c r="I457" s="4">
        <f>Nurse[[#This Row],[RN Hours (excl. Admin, DON)]]/Nurse[[#This Row],[MDS Census]]</f>
        <v>0.37567095588235294</v>
      </c>
      <c r="J457" s="4">
        <f>SUM(Nurse[[#This Row],[RN Hours (excl. Admin, DON)]],Nurse[[#This Row],[RN Admin Hours]],Nurse[[#This Row],[RN DON Hours]],Nurse[[#This Row],[LPN Hours (excl. Admin)]],Nurse[[#This Row],[LPN Admin Hours]],Nurse[[#This Row],[CNA Hours]],Nurse[[#This Row],[NA TR Hours]],Nurse[[#This Row],[Med Aide/Tech Hours]])</f>
        <v>254.99532608695654</v>
      </c>
      <c r="K457" s="4">
        <f>SUM(Nurse[[#This Row],[RN Hours (excl. Admin, DON)]],Nurse[[#This Row],[LPN Hours (excl. Admin)]],Nurse[[#This Row],[CNA Hours]],Nurse[[#This Row],[NA TR Hours]],Nurse[[#This Row],[Med Aide/Tech Hours]])</f>
        <v>244.89750000000001</v>
      </c>
      <c r="L457" s="4">
        <f>SUM(Nurse[[#This Row],[RN Hours (excl. Admin, DON)]],Nurse[[#This Row],[RN Admin Hours]],Nurse[[#This Row],[RN DON Hours]])</f>
        <v>41.120760869565217</v>
      </c>
      <c r="M457" s="4">
        <v>31.099021739130436</v>
      </c>
      <c r="N457" s="4">
        <v>5.2119565217391308</v>
      </c>
      <c r="O457" s="4">
        <v>4.8097826086956523</v>
      </c>
      <c r="P457" s="4">
        <f>SUM(Nurse[[#This Row],[LPN Hours (excl. Admin)]],Nurse[[#This Row],[LPN Admin Hours]])</f>
        <v>54.223804347826075</v>
      </c>
      <c r="Q457" s="4">
        <v>54.147717391304333</v>
      </c>
      <c r="R457" s="4">
        <v>7.6086956521739135E-2</v>
      </c>
      <c r="S457" s="4">
        <f>SUM(Nurse[[#This Row],[CNA Hours]],Nurse[[#This Row],[NA TR Hours]],Nurse[[#This Row],[Med Aide/Tech Hours]])</f>
        <v>159.65076086956523</v>
      </c>
      <c r="T457" s="4">
        <v>159.65076086956523</v>
      </c>
      <c r="U457" s="4">
        <v>0</v>
      </c>
      <c r="V457" s="4">
        <v>0</v>
      </c>
      <c r="W4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1.6005434782608696</v>
      </c>
      <c r="X457" s="4">
        <v>0</v>
      </c>
      <c r="Y457" s="4">
        <v>0</v>
      </c>
      <c r="Z457" s="4">
        <v>0</v>
      </c>
      <c r="AA457" s="4">
        <v>0</v>
      </c>
      <c r="AB457" s="4">
        <v>0</v>
      </c>
      <c r="AC457" s="4">
        <v>1.6005434782608696</v>
      </c>
      <c r="AD457" s="4">
        <v>0</v>
      </c>
      <c r="AE457" s="4">
        <v>0</v>
      </c>
      <c r="AF457" s="1">
        <v>365994</v>
      </c>
      <c r="AG457" s="1">
        <v>5</v>
      </c>
      <c r="AH457"/>
    </row>
    <row r="458" spans="1:34" x14ac:dyDescent="0.25">
      <c r="A458" t="s">
        <v>964</v>
      </c>
      <c r="B458" t="s">
        <v>309</v>
      </c>
      <c r="C458" t="s">
        <v>1306</v>
      </c>
      <c r="D458" t="s">
        <v>982</v>
      </c>
      <c r="E458" s="4">
        <v>84.532608695652172</v>
      </c>
      <c r="F458" s="4">
        <f>Nurse[[#This Row],[Total Nurse Staff Hours]]/Nurse[[#This Row],[MDS Census]]</f>
        <v>2.9864896489648967</v>
      </c>
      <c r="G458" s="4">
        <f>Nurse[[#This Row],[Total Direct Care Staff Hours]]/Nurse[[#This Row],[MDS Census]]</f>
        <v>2.8150983669795555</v>
      </c>
      <c r="H458" s="4">
        <f>Nurse[[#This Row],[Total RN Hours (w/ Admin, DON)]]/Nurse[[#This Row],[MDS Census]]</f>
        <v>0.36773948823453778</v>
      </c>
      <c r="I458" s="4">
        <f>Nurse[[#This Row],[RN Hours (excl. Admin, DON)]]/Nurse[[#This Row],[MDS Census]]</f>
        <v>0.26249324932493256</v>
      </c>
      <c r="J458" s="4">
        <f>SUM(Nurse[[#This Row],[RN Hours (excl. Admin, DON)]],Nurse[[#This Row],[RN Admin Hours]],Nurse[[#This Row],[RN DON Hours]],Nurse[[#This Row],[LPN Hours (excl. Admin)]],Nurse[[#This Row],[LPN Admin Hours]],Nurse[[#This Row],[CNA Hours]],Nurse[[#This Row],[NA TR Hours]],Nurse[[#This Row],[Med Aide/Tech Hours]])</f>
        <v>252.45576086956524</v>
      </c>
      <c r="K458" s="4">
        <f>SUM(Nurse[[#This Row],[RN Hours (excl. Admin, DON)]],Nurse[[#This Row],[LPN Hours (excl. Admin)]],Nurse[[#This Row],[CNA Hours]],Nurse[[#This Row],[NA TR Hours]],Nurse[[#This Row],[Med Aide/Tech Hours]])</f>
        <v>237.96760869565219</v>
      </c>
      <c r="L458" s="4">
        <f>SUM(Nurse[[#This Row],[RN Hours (excl. Admin, DON)]],Nurse[[#This Row],[RN Admin Hours]],Nurse[[#This Row],[RN DON Hours]])</f>
        <v>31.08597826086957</v>
      </c>
      <c r="M458" s="4">
        <v>22.189239130434789</v>
      </c>
      <c r="N458" s="4">
        <v>3.8206521739130435</v>
      </c>
      <c r="O458" s="4">
        <v>5.0760869565217392</v>
      </c>
      <c r="P458" s="4">
        <f>SUM(Nurse[[#This Row],[LPN Hours (excl. Admin)]],Nurse[[#This Row],[LPN Admin Hours]])</f>
        <v>84.643043478260864</v>
      </c>
      <c r="Q458" s="4">
        <v>79.051630434782609</v>
      </c>
      <c r="R458" s="4">
        <v>5.5914130434782603</v>
      </c>
      <c r="S458" s="4">
        <f>SUM(Nurse[[#This Row],[CNA Hours]],Nurse[[#This Row],[NA TR Hours]],Nurse[[#This Row],[Med Aide/Tech Hours]])</f>
        <v>136.72673913043482</v>
      </c>
      <c r="T458" s="4">
        <v>121.37739130434785</v>
      </c>
      <c r="U458" s="4">
        <v>15.349347826086957</v>
      </c>
      <c r="V458" s="4">
        <v>0</v>
      </c>
      <c r="W4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38.296195652173914</v>
      </c>
      <c r="X458" s="4">
        <v>1.6548913043478262</v>
      </c>
      <c r="Y458" s="4">
        <v>0</v>
      </c>
      <c r="Z458" s="4">
        <v>0</v>
      </c>
      <c r="AA458" s="4">
        <v>11.391304347826088</v>
      </c>
      <c r="AB458" s="4">
        <v>0</v>
      </c>
      <c r="AC458" s="4">
        <v>25.25</v>
      </c>
      <c r="AD458" s="4">
        <v>0</v>
      </c>
      <c r="AE458" s="4">
        <v>0</v>
      </c>
      <c r="AF458" s="1">
        <v>365627</v>
      </c>
      <c r="AG458" s="1">
        <v>5</v>
      </c>
      <c r="AH458"/>
    </row>
    <row r="459" spans="1:34" x14ac:dyDescent="0.25">
      <c r="A459" t="s">
        <v>964</v>
      </c>
      <c r="B459" t="s">
        <v>599</v>
      </c>
      <c r="C459" t="s">
        <v>1238</v>
      </c>
      <c r="D459" t="s">
        <v>1017</v>
      </c>
      <c r="E459" s="4">
        <v>108.59782608695652</v>
      </c>
      <c r="F459" s="4">
        <f>Nurse[[#This Row],[Total Nurse Staff Hours]]/Nurse[[#This Row],[MDS Census]]</f>
        <v>2.7744920428385553</v>
      </c>
      <c r="G459" s="4">
        <f>Nurse[[#This Row],[Total Direct Care Staff Hours]]/Nurse[[#This Row],[MDS Census]]</f>
        <v>2.6340466419777808</v>
      </c>
      <c r="H459" s="4">
        <f>Nurse[[#This Row],[Total RN Hours (w/ Admin, DON)]]/Nurse[[#This Row],[MDS Census]]</f>
        <v>0.64528675808227431</v>
      </c>
      <c r="I459" s="4">
        <f>Nurse[[#This Row],[RN Hours (excl. Admin, DON)]]/Nurse[[#This Row],[MDS Census]]</f>
        <v>0.51340406365729174</v>
      </c>
      <c r="J459" s="4">
        <f>SUM(Nurse[[#This Row],[RN Hours (excl. Admin, DON)]],Nurse[[#This Row],[RN Admin Hours]],Nurse[[#This Row],[RN DON Hours]],Nurse[[#This Row],[LPN Hours (excl. Admin)]],Nurse[[#This Row],[LPN Admin Hours]],Nurse[[#This Row],[CNA Hours]],Nurse[[#This Row],[NA TR Hours]],Nurse[[#This Row],[Med Aide/Tech Hours]])</f>
        <v>301.30380434782614</v>
      </c>
      <c r="K459" s="4">
        <f>SUM(Nurse[[#This Row],[RN Hours (excl. Admin, DON)]],Nurse[[#This Row],[LPN Hours (excl. Admin)]],Nurse[[#This Row],[CNA Hours]],Nurse[[#This Row],[NA TR Hours]],Nurse[[#This Row],[Med Aide/Tech Hours]])</f>
        <v>286.05173913043484</v>
      </c>
      <c r="L459" s="4">
        <f>SUM(Nurse[[#This Row],[RN Hours (excl. Admin, DON)]],Nurse[[#This Row],[RN Admin Hours]],Nurse[[#This Row],[RN DON Hours]])</f>
        <v>70.076739130434802</v>
      </c>
      <c r="M459" s="4">
        <v>55.754565217391317</v>
      </c>
      <c r="N459" s="4">
        <v>8.8439130434782616</v>
      </c>
      <c r="O459" s="4">
        <v>5.4782608695652177</v>
      </c>
      <c r="P459" s="4">
        <f>SUM(Nurse[[#This Row],[LPN Hours (excl. Admin)]],Nurse[[#This Row],[LPN Admin Hours]])</f>
        <v>66.230543478260884</v>
      </c>
      <c r="Q459" s="4">
        <v>65.300652173913065</v>
      </c>
      <c r="R459" s="4">
        <v>0.92989130434782608</v>
      </c>
      <c r="S459" s="4">
        <f>SUM(Nurse[[#This Row],[CNA Hours]],Nurse[[#This Row],[NA TR Hours]],Nurse[[#This Row],[Med Aide/Tech Hours]])</f>
        <v>164.99652173913043</v>
      </c>
      <c r="T459" s="4">
        <v>164.99652173913043</v>
      </c>
      <c r="U459" s="4">
        <v>0</v>
      </c>
      <c r="V459" s="4">
        <v>0</v>
      </c>
      <c r="W4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59" s="4">
        <v>0</v>
      </c>
      <c r="Y459" s="4">
        <v>0</v>
      </c>
      <c r="Z459" s="4">
        <v>0</v>
      </c>
      <c r="AA459" s="4">
        <v>0</v>
      </c>
      <c r="AB459" s="4">
        <v>0</v>
      </c>
      <c r="AC459" s="4">
        <v>0</v>
      </c>
      <c r="AD459" s="4">
        <v>0</v>
      </c>
      <c r="AE459" s="4">
        <v>0</v>
      </c>
      <c r="AF459" s="1">
        <v>366078</v>
      </c>
      <c r="AG459" s="1">
        <v>5</v>
      </c>
      <c r="AH459"/>
    </row>
    <row r="460" spans="1:34" x14ac:dyDescent="0.25">
      <c r="A460" t="s">
        <v>964</v>
      </c>
      <c r="B460" t="s">
        <v>327</v>
      </c>
      <c r="C460" t="s">
        <v>1101</v>
      </c>
      <c r="D460" t="s">
        <v>1028</v>
      </c>
      <c r="E460" s="4">
        <v>44.434782608695649</v>
      </c>
      <c r="F460" s="4">
        <f>Nurse[[#This Row],[Total Nurse Staff Hours]]/Nurse[[#This Row],[MDS Census]]</f>
        <v>3.10920988258317</v>
      </c>
      <c r="G460" s="4">
        <f>Nurse[[#This Row],[Total Direct Care Staff Hours]]/Nurse[[#This Row],[MDS Census]]</f>
        <v>2.9987255381604694</v>
      </c>
      <c r="H460" s="4">
        <f>Nurse[[#This Row],[Total RN Hours (w/ Admin, DON)]]/Nurse[[#This Row],[MDS Census]]</f>
        <v>0.30328522504892369</v>
      </c>
      <c r="I460" s="4">
        <f>Nurse[[#This Row],[RN Hours (excl. Admin, DON)]]/Nurse[[#This Row],[MDS Census]]</f>
        <v>0.19280088062622308</v>
      </c>
      <c r="J460" s="4">
        <f>SUM(Nurse[[#This Row],[RN Hours (excl. Admin, DON)]],Nurse[[#This Row],[RN Admin Hours]],Nurse[[#This Row],[RN DON Hours]],Nurse[[#This Row],[LPN Hours (excl. Admin)]],Nurse[[#This Row],[LPN Admin Hours]],Nurse[[#This Row],[CNA Hours]],Nurse[[#This Row],[NA TR Hours]],Nurse[[#This Row],[Med Aide/Tech Hours]])</f>
        <v>138.15706521739128</v>
      </c>
      <c r="K460" s="4">
        <f>SUM(Nurse[[#This Row],[RN Hours (excl. Admin, DON)]],Nurse[[#This Row],[LPN Hours (excl. Admin)]],Nurse[[#This Row],[CNA Hours]],Nurse[[#This Row],[NA TR Hours]],Nurse[[#This Row],[Med Aide/Tech Hours]])</f>
        <v>133.24771739130432</v>
      </c>
      <c r="L460" s="4">
        <f>SUM(Nurse[[#This Row],[RN Hours (excl. Admin, DON)]],Nurse[[#This Row],[RN Admin Hours]],Nurse[[#This Row],[RN DON Hours]])</f>
        <v>13.47641304347826</v>
      </c>
      <c r="M460" s="4">
        <v>8.5670652173913027</v>
      </c>
      <c r="N460" s="4">
        <v>0</v>
      </c>
      <c r="O460" s="4">
        <v>4.9093478260869574</v>
      </c>
      <c r="P460" s="4">
        <f>SUM(Nurse[[#This Row],[LPN Hours (excl. Admin)]],Nurse[[#This Row],[LPN Admin Hours]])</f>
        <v>38.314999999999998</v>
      </c>
      <c r="Q460" s="4">
        <v>38.314999999999998</v>
      </c>
      <c r="R460" s="4">
        <v>0</v>
      </c>
      <c r="S460" s="4">
        <f>SUM(Nurse[[#This Row],[CNA Hours]],Nurse[[#This Row],[NA TR Hours]],Nurse[[#This Row],[Med Aide/Tech Hours]])</f>
        <v>86.365652173913034</v>
      </c>
      <c r="T460" s="4">
        <v>86.365652173913034</v>
      </c>
      <c r="U460" s="4">
        <v>0</v>
      </c>
      <c r="V460" s="4">
        <v>0</v>
      </c>
      <c r="W4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19.78163043478261</v>
      </c>
      <c r="X460" s="4">
        <v>0.60869565217391308</v>
      </c>
      <c r="Y460" s="4">
        <v>0</v>
      </c>
      <c r="Z460" s="4">
        <v>4.9093478260869574</v>
      </c>
      <c r="AA460" s="4">
        <v>6.0217391304347823</v>
      </c>
      <c r="AB460" s="4">
        <v>0</v>
      </c>
      <c r="AC460" s="4">
        <v>8.241847826086957</v>
      </c>
      <c r="AD460" s="4">
        <v>0</v>
      </c>
      <c r="AE460" s="4">
        <v>0</v>
      </c>
      <c r="AF460" s="1">
        <v>365656</v>
      </c>
      <c r="AG460" s="1">
        <v>5</v>
      </c>
      <c r="AH460"/>
    </row>
    <row r="461" spans="1:34" x14ac:dyDescent="0.25">
      <c r="A461" t="s">
        <v>964</v>
      </c>
      <c r="B461" t="s">
        <v>67</v>
      </c>
      <c r="C461" t="s">
        <v>1193</v>
      </c>
      <c r="D461" t="s">
        <v>980</v>
      </c>
      <c r="E461" s="4">
        <v>109.19565217391305</v>
      </c>
      <c r="F461" s="4">
        <f>Nurse[[#This Row],[Total Nurse Staff Hours]]/Nurse[[#This Row],[MDS Census]]</f>
        <v>3.5759237507465662</v>
      </c>
      <c r="G461" s="4">
        <f>Nurse[[#This Row],[Total Direct Care Staff Hours]]/Nurse[[#This Row],[MDS Census]]</f>
        <v>3.4404001592673699</v>
      </c>
      <c r="H461" s="4">
        <f>Nurse[[#This Row],[Total RN Hours (w/ Admin, DON)]]/Nurse[[#This Row],[MDS Census]]</f>
        <v>0.50160760501692225</v>
      </c>
      <c r="I461" s="4">
        <f>Nurse[[#This Row],[RN Hours (excl. Admin, DON)]]/Nurse[[#This Row],[MDS Census]]</f>
        <v>0.41002886721083026</v>
      </c>
      <c r="J461" s="4">
        <f>SUM(Nurse[[#This Row],[RN Hours (excl. Admin, DON)]],Nurse[[#This Row],[RN Admin Hours]],Nurse[[#This Row],[RN DON Hours]],Nurse[[#This Row],[LPN Hours (excl. Admin)]],Nurse[[#This Row],[LPN Admin Hours]],Nurse[[#This Row],[CNA Hours]],Nurse[[#This Row],[NA TR Hours]],Nurse[[#This Row],[Med Aide/Tech Hours]])</f>
        <v>390.47532608695656</v>
      </c>
      <c r="K461" s="4">
        <f>SUM(Nurse[[#This Row],[RN Hours (excl. Admin, DON)]],Nurse[[#This Row],[LPN Hours (excl. Admin)]],Nurse[[#This Row],[CNA Hours]],Nurse[[#This Row],[NA TR Hours]],Nurse[[#This Row],[Med Aide/Tech Hours]])</f>
        <v>375.67673913043478</v>
      </c>
      <c r="L461" s="4">
        <f>SUM(Nurse[[#This Row],[RN Hours (excl. Admin, DON)]],Nurse[[#This Row],[RN Admin Hours]],Nurse[[#This Row],[RN DON Hours]])</f>
        <v>54.773369565217401</v>
      </c>
      <c r="M461" s="4">
        <v>44.773369565217401</v>
      </c>
      <c r="N461" s="4">
        <v>4.5217391304347823</v>
      </c>
      <c r="O461" s="4">
        <v>5.4782608695652177</v>
      </c>
      <c r="P461" s="4">
        <f>SUM(Nurse[[#This Row],[LPN Hours (excl. Admin)]],Nurse[[#This Row],[LPN Admin Hours]])</f>
        <v>106.46706521739128</v>
      </c>
      <c r="Q461" s="4">
        <v>101.66847826086955</v>
      </c>
      <c r="R461" s="4">
        <v>4.7985869565217385</v>
      </c>
      <c r="S461" s="4">
        <f>SUM(Nurse[[#This Row],[CNA Hours]],Nurse[[#This Row],[NA TR Hours]],Nurse[[#This Row],[Med Aide/Tech Hours]])</f>
        <v>229.23489130434783</v>
      </c>
      <c r="T461" s="4">
        <v>226.43369565217392</v>
      </c>
      <c r="U461" s="4">
        <v>2.8011956521739134</v>
      </c>
      <c r="V461" s="4">
        <v>0</v>
      </c>
      <c r="W4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54.097826086956516</v>
      </c>
      <c r="X461" s="4">
        <v>20.728260869565219</v>
      </c>
      <c r="Y461" s="4">
        <v>0</v>
      </c>
      <c r="Z461" s="4">
        <v>0</v>
      </c>
      <c r="AA461" s="4">
        <v>20.888586956521738</v>
      </c>
      <c r="AB461" s="4">
        <v>0</v>
      </c>
      <c r="AC461" s="4">
        <v>12.480978260869565</v>
      </c>
      <c r="AD461" s="4">
        <v>0</v>
      </c>
      <c r="AE461" s="4">
        <v>0</v>
      </c>
      <c r="AF461" s="1">
        <v>365222</v>
      </c>
      <c r="AG461" s="1">
        <v>5</v>
      </c>
      <c r="AH461"/>
    </row>
    <row r="462" spans="1:34" x14ac:dyDescent="0.25">
      <c r="A462" t="s">
        <v>964</v>
      </c>
      <c r="B462" t="s">
        <v>812</v>
      </c>
      <c r="C462" t="s">
        <v>1235</v>
      </c>
      <c r="D462" t="s">
        <v>981</v>
      </c>
      <c r="E462" s="4">
        <v>74.815217391304344</v>
      </c>
      <c r="F462" s="4">
        <f>Nurse[[#This Row],[Total Nurse Staff Hours]]/Nurse[[#This Row],[MDS Census]]</f>
        <v>3.1323739648409119</v>
      </c>
      <c r="G462" s="4">
        <f>Nurse[[#This Row],[Total Direct Care Staff Hours]]/Nurse[[#This Row],[MDS Census]]</f>
        <v>3.0016170274589564</v>
      </c>
      <c r="H462" s="4">
        <f>Nurse[[#This Row],[Total RN Hours (w/ Admin, DON)]]/Nurse[[#This Row],[MDS Census]]</f>
        <v>0.87920819410140894</v>
      </c>
      <c r="I462" s="4">
        <f>Nurse[[#This Row],[RN Hours (excl. Admin, DON)]]/Nurse[[#This Row],[MDS Census]]</f>
        <v>0.74845125671945345</v>
      </c>
      <c r="J462" s="4">
        <f>SUM(Nurse[[#This Row],[RN Hours (excl. Admin, DON)]],Nurse[[#This Row],[RN Admin Hours]],Nurse[[#This Row],[RN DON Hours]],Nurse[[#This Row],[LPN Hours (excl. Admin)]],Nurse[[#This Row],[LPN Admin Hours]],Nurse[[#This Row],[CNA Hours]],Nurse[[#This Row],[NA TR Hours]],Nurse[[#This Row],[Med Aide/Tech Hours]])</f>
        <v>234.34923913043474</v>
      </c>
      <c r="K462" s="4">
        <f>SUM(Nurse[[#This Row],[RN Hours (excl. Admin, DON)]],Nurse[[#This Row],[LPN Hours (excl. Admin)]],Nurse[[#This Row],[CNA Hours]],Nurse[[#This Row],[NA TR Hours]],Nurse[[#This Row],[Med Aide/Tech Hours]])</f>
        <v>224.56663043478255</v>
      </c>
      <c r="L462" s="4">
        <f>SUM(Nurse[[#This Row],[RN Hours (excl. Admin, DON)]],Nurse[[#This Row],[RN Admin Hours]],Nurse[[#This Row],[RN DON Hours]])</f>
        <v>65.778152173913014</v>
      </c>
      <c r="M462" s="4">
        <v>55.995543478260849</v>
      </c>
      <c r="N462" s="4">
        <v>5.1739130434782608</v>
      </c>
      <c r="O462" s="4">
        <v>4.6086956521739131</v>
      </c>
      <c r="P462" s="4">
        <f>SUM(Nurse[[#This Row],[LPN Hours (excl. Admin)]],Nurse[[#This Row],[LPN Admin Hours]])</f>
        <v>40.700760869565229</v>
      </c>
      <c r="Q462" s="4">
        <v>40.700760869565229</v>
      </c>
      <c r="R462" s="4">
        <v>0</v>
      </c>
      <c r="S462" s="4">
        <f>SUM(Nurse[[#This Row],[CNA Hours]],Nurse[[#This Row],[NA TR Hours]],Nurse[[#This Row],[Med Aide/Tech Hours]])</f>
        <v>127.8703260869565</v>
      </c>
      <c r="T462" s="4">
        <v>127.8703260869565</v>
      </c>
      <c r="U462" s="4">
        <v>0</v>
      </c>
      <c r="V462" s="4">
        <v>0</v>
      </c>
      <c r="W4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62" s="4">
        <v>0</v>
      </c>
      <c r="Y462" s="4">
        <v>0</v>
      </c>
      <c r="Z462" s="4">
        <v>0</v>
      </c>
      <c r="AA462" s="4">
        <v>0</v>
      </c>
      <c r="AB462" s="4">
        <v>0</v>
      </c>
      <c r="AC462" s="4">
        <v>0</v>
      </c>
      <c r="AD462" s="4">
        <v>0</v>
      </c>
      <c r="AE462" s="4">
        <v>0</v>
      </c>
      <c r="AF462" s="1">
        <v>366363</v>
      </c>
      <c r="AG462" s="1">
        <v>5</v>
      </c>
      <c r="AH462"/>
    </row>
    <row r="463" spans="1:34" x14ac:dyDescent="0.25">
      <c r="A463" t="s">
        <v>964</v>
      </c>
      <c r="B463" t="s">
        <v>288</v>
      </c>
      <c r="C463" t="s">
        <v>1302</v>
      </c>
      <c r="D463" t="s">
        <v>982</v>
      </c>
      <c r="E463" s="4">
        <v>79.206521739130437</v>
      </c>
      <c r="F463" s="4">
        <f>Nurse[[#This Row],[Total Nurse Staff Hours]]/Nurse[[#This Row],[MDS Census]]</f>
        <v>2.755394538218745</v>
      </c>
      <c r="G463" s="4">
        <f>Nurse[[#This Row],[Total Direct Care Staff Hours]]/Nurse[[#This Row],[MDS Census]]</f>
        <v>2.6296226156168512</v>
      </c>
      <c r="H463" s="4">
        <f>Nurse[[#This Row],[Total RN Hours (w/ Admin, DON)]]/Nurse[[#This Row],[MDS Census]]</f>
        <v>0.31888980376012072</v>
      </c>
      <c r="I463" s="4">
        <f>Nurse[[#This Row],[RN Hours (excl. Admin, DON)]]/Nurse[[#This Row],[MDS Census]]</f>
        <v>0.21301633045148891</v>
      </c>
      <c r="J463" s="4">
        <f>SUM(Nurse[[#This Row],[RN Hours (excl. Admin, DON)]],Nurse[[#This Row],[RN Admin Hours]],Nurse[[#This Row],[RN DON Hours]],Nurse[[#This Row],[LPN Hours (excl. Admin)]],Nurse[[#This Row],[LPN Admin Hours]],Nurse[[#This Row],[CNA Hours]],Nurse[[#This Row],[NA TR Hours]],Nurse[[#This Row],[Med Aide/Tech Hours]])</f>
        <v>218.24521739130429</v>
      </c>
      <c r="K463" s="4">
        <f>SUM(Nurse[[#This Row],[RN Hours (excl. Admin, DON)]],Nurse[[#This Row],[LPN Hours (excl. Admin)]],Nurse[[#This Row],[CNA Hours]],Nurse[[#This Row],[NA TR Hours]],Nurse[[#This Row],[Med Aide/Tech Hours]])</f>
        <v>208.28326086956517</v>
      </c>
      <c r="L463" s="4">
        <f>SUM(Nurse[[#This Row],[RN Hours (excl. Admin, DON)]],Nurse[[#This Row],[RN Admin Hours]],Nurse[[#This Row],[RN DON Hours]])</f>
        <v>25.258152173913039</v>
      </c>
      <c r="M463" s="4">
        <v>16.872282608695649</v>
      </c>
      <c r="N463" s="4">
        <v>4.7336956521739131</v>
      </c>
      <c r="O463" s="4">
        <v>3.652173913043478</v>
      </c>
      <c r="P463" s="4">
        <f>SUM(Nurse[[#This Row],[LPN Hours (excl. Admin)]],Nurse[[#This Row],[LPN Admin Hours]])</f>
        <v>55.615760869565207</v>
      </c>
      <c r="Q463" s="4">
        <v>54.039673913043465</v>
      </c>
      <c r="R463" s="4">
        <v>1.576086956521739</v>
      </c>
      <c r="S463" s="4">
        <f>SUM(Nurse[[#This Row],[CNA Hours]],Nurse[[#This Row],[NA TR Hours]],Nurse[[#This Row],[Med Aide/Tech Hours]])</f>
        <v>137.37130434782605</v>
      </c>
      <c r="T463" s="4">
        <v>137.37130434782605</v>
      </c>
      <c r="U463" s="4">
        <v>0</v>
      </c>
      <c r="V463" s="4">
        <v>0</v>
      </c>
      <c r="W4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24.853260869565219</v>
      </c>
      <c r="X463" s="4">
        <v>1.3777173913043479</v>
      </c>
      <c r="Y463" s="4">
        <v>0</v>
      </c>
      <c r="Z463" s="4">
        <v>0</v>
      </c>
      <c r="AA463" s="4">
        <v>17.157608695652176</v>
      </c>
      <c r="AB463" s="4">
        <v>0</v>
      </c>
      <c r="AC463" s="4">
        <v>6.3179347826086953</v>
      </c>
      <c r="AD463" s="4">
        <v>0</v>
      </c>
      <c r="AE463" s="4">
        <v>0</v>
      </c>
      <c r="AF463" s="1">
        <v>365598</v>
      </c>
      <c r="AG463" s="1">
        <v>5</v>
      </c>
      <c r="AH463"/>
    </row>
    <row r="464" spans="1:34" x14ac:dyDescent="0.25">
      <c r="A464" t="s">
        <v>964</v>
      </c>
      <c r="B464" t="s">
        <v>921</v>
      </c>
      <c r="C464" t="s">
        <v>1116</v>
      </c>
      <c r="D464" t="s">
        <v>980</v>
      </c>
      <c r="E464" s="4">
        <v>88.119565217391298</v>
      </c>
      <c r="F464" s="4">
        <f>Nurse[[#This Row],[Total Nurse Staff Hours]]/Nurse[[#This Row],[MDS Census]]</f>
        <v>3.88628839274701</v>
      </c>
      <c r="G464" s="4">
        <f>Nurse[[#This Row],[Total Direct Care Staff Hours]]/Nurse[[#This Row],[MDS Census]]</f>
        <v>3.8122782780313318</v>
      </c>
      <c r="H464" s="4">
        <f>Nurse[[#This Row],[Total RN Hours (w/ Admin, DON)]]/Nurse[[#This Row],[MDS Census]]</f>
        <v>0.55875046256321692</v>
      </c>
      <c r="I464" s="4">
        <f>Nurse[[#This Row],[RN Hours (excl. Admin, DON)]]/Nurse[[#This Row],[MDS Census]]</f>
        <v>0.48474034784753905</v>
      </c>
      <c r="J464" s="4">
        <f>SUM(Nurse[[#This Row],[RN Hours (excl. Admin, DON)]],Nurse[[#This Row],[RN Admin Hours]],Nurse[[#This Row],[RN DON Hours]],Nurse[[#This Row],[LPN Hours (excl. Admin)]],Nurse[[#This Row],[LPN Admin Hours]],Nurse[[#This Row],[CNA Hours]],Nurse[[#This Row],[NA TR Hours]],Nurse[[#This Row],[Med Aide/Tech Hours]])</f>
        <v>342.45804347826095</v>
      </c>
      <c r="K464" s="4">
        <f>SUM(Nurse[[#This Row],[RN Hours (excl. Admin, DON)]],Nurse[[#This Row],[LPN Hours (excl. Admin)]],Nurse[[#This Row],[CNA Hours]],Nurse[[#This Row],[NA TR Hours]],Nurse[[#This Row],[Med Aide/Tech Hours]])</f>
        <v>335.93630434782614</v>
      </c>
      <c r="L464" s="4">
        <f>SUM(Nurse[[#This Row],[RN Hours (excl. Admin, DON)]],Nurse[[#This Row],[RN Admin Hours]],Nurse[[#This Row],[RN DON Hours]])</f>
        <v>49.236847826086951</v>
      </c>
      <c r="M464" s="4">
        <v>42.715108695652162</v>
      </c>
      <c r="N464" s="4">
        <v>1.5652173913043479</v>
      </c>
      <c r="O464" s="4">
        <v>4.9565217391304346</v>
      </c>
      <c r="P464" s="4">
        <f>SUM(Nurse[[#This Row],[LPN Hours (excl. Admin)]],Nurse[[#This Row],[LPN Admin Hours]])</f>
        <v>109.09847826086956</v>
      </c>
      <c r="Q464" s="4">
        <v>109.09847826086956</v>
      </c>
      <c r="R464" s="4">
        <v>0</v>
      </c>
      <c r="S464" s="4">
        <f>SUM(Nurse[[#This Row],[CNA Hours]],Nurse[[#This Row],[NA TR Hours]],Nurse[[#This Row],[Med Aide/Tech Hours]])</f>
        <v>184.12271739130443</v>
      </c>
      <c r="T464" s="4">
        <v>184.12271739130443</v>
      </c>
      <c r="U464" s="4">
        <v>0</v>
      </c>
      <c r="V464" s="4">
        <v>0</v>
      </c>
      <c r="W4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31.249782608695657</v>
      </c>
      <c r="X464" s="4">
        <v>0</v>
      </c>
      <c r="Y464" s="4">
        <v>0</v>
      </c>
      <c r="Z464" s="4">
        <v>0</v>
      </c>
      <c r="AA464" s="4">
        <v>0</v>
      </c>
      <c r="AB464" s="4">
        <v>0</v>
      </c>
      <c r="AC464" s="4">
        <v>31.249782608695657</v>
      </c>
      <c r="AD464" s="4">
        <v>0</v>
      </c>
      <c r="AE464" s="4">
        <v>0</v>
      </c>
      <c r="AF464" s="1">
        <v>366481</v>
      </c>
      <c r="AG464" s="1">
        <v>5</v>
      </c>
      <c r="AH464"/>
    </row>
    <row r="465" spans="1:34" x14ac:dyDescent="0.25">
      <c r="A465" t="s">
        <v>964</v>
      </c>
      <c r="B465" t="s">
        <v>76</v>
      </c>
      <c r="C465" t="s">
        <v>1193</v>
      </c>
      <c r="D465" t="s">
        <v>980</v>
      </c>
      <c r="E465" s="4">
        <v>89.673913043478265</v>
      </c>
      <c r="F465" s="4">
        <f>Nurse[[#This Row],[Total Nurse Staff Hours]]/Nurse[[#This Row],[MDS Census]]</f>
        <v>3.2795018181818172</v>
      </c>
      <c r="G465" s="4">
        <f>Nurse[[#This Row],[Total Direct Care Staff Hours]]/Nurse[[#This Row],[MDS Census]]</f>
        <v>3.1673551515151512</v>
      </c>
      <c r="H465" s="4">
        <f>Nurse[[#This Row],[Total RN Hours (w/ Admin, DON)]]/Nurse[[#This Row],[MDS Census]]</f>
        <v>0.51820121212121195</v>
      </c>
      <c r="I465" s="4">
        <f>Nurse[[#This Row],[RN Hours (excl. Admin, DON)]]/Nurse[[#This Row],[MDS Census]]</f>
        <v>0.40605454545454539</v>
      </c>
      <c r="J465" s="4">
        <f>SUM(Nurse[[#This Row],[RN Hours (excl. Admin, DON)]],Nurse[[#This Row],[RN Admin Hours]],Nurse[[#This Row],[RN DON Hours]],Nurse[[#This Row],[LPN Hours (excl. Admin)]],Nurse[[#This Row],[LPN Admin Hours]],Nurse[[#This Row],[CNA Hours]],Nurse[[#This Row],[NA TR Hours]],Nurse[[#This Row],[Med Aide/Tech Hours]])</f>
        <v>294.08576086956515</v>
      </c>
      <c r="K465" s="4">
        <f>SUM(Nurse[[#This Row],[RN Hours (excl. Admin, DON)]],Nurse[[#This Row],[LPN Hours (excl. Admin)]],Nurse[[#This Row],[CNA Hours]],Nurse[[#This Row],[NA TR Hours]],Nurse[[#This Row],[Med Aide/Tech Hours]])</f>
        <v>284.02913043478259</v>
      </c>
      <c r="L465" s="4">
        <f>SUM(Nurse[[#This Row],[RN Hours (excl. Admin, DON)]],Nurse[[#This Row],[RN Admin Hours]],Nurse[[#This Row],[RN DON Hours]])</f>
        <v>46.469130434782599</v>
      </c>
      <c r="M465" s="4">
        <v>36.412499999999994</v>
      </c>
      <c r="N465" s="4">
        <v>7.5348913043478261</v>
      </c>
      <c r="O465" s="4">
        <v>2.5217391304347827</v>
      </c>
      <c r="P465" s="4">
        <f>SUM(Nurse[[#This Row],[LPN Hours (excl. Admin)]],Nurse[[#This Row],[LPN Admin Hours]])</f>
        <v>54.303478260869554</v>
      </c>
      <c r="Q465" s="4">
        <v>54.303478260869554</v>
      </c>
      <c r="R465" s="4">
        <v>0</v>
      </c>
      <c r="S465" s="4">
        <f>SUM(Nurse[[#This Row],[CNA Hours]],Nurse[[#This Row],[NA TR Hours]],Nurse[[#This Row],[Med Aide/Tech Hours]])</f>
        <v>193.31315217391301</v>
      </c>
      <c r="T465" s="4">
        <v>193.31315217391301</v>
      </c>
      <c r="U465" s="4">
        <v>0</v>
      </c>
      <c r="V465" s="4">
        <v>0</v>
      </c>
      <c r="W4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65" s="4">
        <v>0</v>
      </c>
      <c r="Y465" s="4">
        <v>0</v>
      </c>
      <c r="Z465" s="4">
        <v>0</v>
      </c>
      <c r="AA465" s="4">
        <v>0</v>
      </c>
      <c r="AB465" s="4">
        <v>0</v>
      </c>
      <c r="AC465" s="4">
        <v>0</v>
      </c>
      <c r="AD465" s="4">
        <v>0</v>
      </c>
      <c r="AE465" s="4">
        <v>0</v>
      </c>
      <c r="AF465" s="1">
        <v>365256</v>
      </c>
      <c r="AG465" s="1">
        <v>5</v>
      </c>
      <c r="AH465"/>
    </row>
    <row r="466" spans="1:34" x14ac:dyDescent="0.25">
      <c r="A466" t="s">
        <v>964</v>
      </c>
      <c r="B466" t="s">
        <v>463</v>
      </c>
      <c r="C466" t="s">
        <v>1344</v>
      </c>
      <c r="D466" t="s">
        <v>1047</v>
      </c>
      <c r="E466" s="4">
        <v>52.956521739130437</v>
      </c>
      <c r="F466" s="4">
        <f>Nurse[[#This Row],[Total Nurse Staff Hours]]/Nurse[[#This Row],[MDS Census]]</f>
        <v>3.2139880952380948</v>
      </c>
      <c r="G466" s="4">
        <f>Nurse[[#This Row],[Total Direct Care Staff Hours]]/Nurse[[#This Row],[MDS Census]]</f>
        <v>2.920543924466338</v>
      </c>
      <c r="H466" s="4">
        <f>Nurse[[#This Row],[Total RN Hours (w/ Admin, DON)]]/Nurse[[#This Row],[MDS Census]]</f>
        <v>0.54574712643678158</v>
      </c>
      <c r="I466" s="4">
        <f>Nurse[[#This Row],[RN Hours (excl. Admin, DON)]]/Nurse[[#This Row],[MDS Census]]</f>
        <v>0.33318555008210182</v>
      </c>
      <c r="J466" s="4">
        <f>SUM(Nurse[[#This Row],[RN Hours (excl. Admin, DON)]],Nurse[[#This Row],[RN Admin Hours]],Nurse[[#This Row],[RN DON Hours]],Nurse[[#This Row],[LPN Hours (excl. Admin)]],Nurse[[#This Row],[LPN Admin Hours]],Nurse[[#This Row],[CNA Hours]],Nurse[[#This Row],[NA TR Hours]],Nurse[[#This Row],[Med Aide/Tech Hours]])</f>
        <v>170.2016304347826</v>
      </c>
      <c r="K466" s="4">
        <f>SUM(Nurse[[#This Row],[RN Hours (excl. Admin, DON)]],Nurse[[#This Row],[LPN Hours (excl. Admin)]],Nurse[[#This Row],[CNA Hours]],Nurse[[#This Row],[NA TR Hours]],Nurse[[#This Row],[Med Aide/Tech Hours]])</f>
        <v>154.66184782608696</v>
      </c>
      <c r="L466" s="4">
        <f>SUM(Nurse[[#This Row],[RN Hours (excl. Admin, DON)]],Nurse[[#This Row],[RN Admin Hours]],Nurse[[#This Row],[RN DON Hours]])</f>
        <v>28.900869565217391</v>
      </c>
      <c r="M466" s="4">
        <v>17.644347826086957</v>
      </c>
      <c r="N466" s="4">
        <v>7.2858695652173919</v>
      </c>
      <c r="O466" s="4">
        <v>3.9706521739130429</v>
      </c>
      <c r="P466" s="4">
        <f>SUM(Nurse[[#This Row],[LPN Hours (excl. Admin)]],Nurse[[#This Row],[LPN Admin Hours]])</f>
        <v>48.790760869565226</v>
      </c>
      <c r="Q466" s="4">
        <v>44.507500000000007</v>
      </c>
      <c r="R466" s="4">
        <v>4.2832608695652157</v>
      </c>
      <c r="S466" s="4">
        <f>SUM(Nurse[[#This Row],[CNA Hours]],Nurse[[#This Row],[NA TR Hours]],Nurse[[#This Row],[Med Aide/Tech Hours]])</f>
        <v>92.51</v>
      </c>
      <c r="T466" s="4">
        <v>92.51</v>
      </c>
      <c r="U466" s="4">
        <v>0</v>
      </c>
      <c r="V466" s="4">
        <v>0</v>
      </c>
      <c r="W4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16.513586956521738</v>
      </c>
      <c r="X466" s="4">
        <v>0.63858695652173914</v>
      </c>
      <c r="Y466" s="4">
        <v>0</v>
      </c>
      <c r="Z466" s="4">
        <v>0</v>
      </c>
      <c r="AA466" s="4">
        <v>4.5788043478260869</v>
      </c>
      <c r="AB466" s="4">
        <v>0</v>
      </c>
      <c r="AC466" s="4">
        <v>11.296195652173912</v>
      </c>
      <c r="AD466" s="4">
        <v>0</v>
      </c>
      <c r="AE466" s="4">
        <v>0</v>
      </c>
      <c r="AF466" s="1">
        <v>365855</v>
      </c>
      <c r="AG466" s="1">
        <v>5</v>
      </c>
      <c r="AH466"/>
    </row>
    <row r="467" spans="1:34" x14ac:dyDescent="0.25">
      <c r="A467" t="s">
        <v>964</v>
      </c>
      <c r="B467" t="s">
        <v>603</v>
      </c>
      <c r="C467" t="s">
        <v>1238</v>
      </c>
      <c r="D467" t="s">
        <v>1017</v>
      </c>
      <c r="E467" s="4">
        <v>56.032608695652172</v>
      </c>
      <c r="F467" s="4">
        <f>Nurse[[#This Row],[Total Nurse Staff Hours]]/Nurse[[#This Row],[MDS Census]]</f>
        <v>3.1766556741028129</v>
      </c>
      <c r="G467" s="4">
        <f>Nurse[[#This Row],[Total Direct Care Staff Hours]]/Nurse[[#This Row],[MDS Census]]</f>
        <v>2.9244422890397677</v>
      </c>
      <c r="H467" s="4">
        <f>Nurse[[#This Row],[Total RN Hours (w/ Admin, DON)]]/Nurse[[#This Row],[MDS Census]]</f>
        <v>0.45037051406401546</v>
      </c>
      <c r="I467" s="4">
        <f>Nurse[[#This Row],[RN Hours (excl. Admin, DON)]]/Nurse[[#This Row],[MDS Census]]</f>
        <v>0.26081474296799229</v>
      </c>
      <c r="J467" s="4">
        <f>SUM(Nurse[[#This Row],[RN Hours (excl. Admin, DON)]],Nurse[[#This Row],[RN Admin Hours]],Nurse[[#This Row],[RN DON Hours]],Nurse[[#This Row],[LPN Hours (excl. Admin)]],Nurse[[#This Row],[LPN Admin Hours]],Nurse[[#This Row],[CNA Hours]],Nurse[[#This Row],[NA TR Hours]],Nurse[[#This Row],[Med Aide/Tech Hours]])</f>
        <v>177.99630434782608</v>
      </c>
      <c r="K467" s="4">
        <f>SUM(Nurse[[#This Row],[RN Hours (excl. Admin, DON)]],Nurse[[#This Row],[LPN Hours (excl. Admin)]],Nurse[[#This Row],[CNA Hours]],Nurse[[#This Row],[NA TR Hours]],Nurse[[#This Row],[Med Aide/Tech Hours]])</f>
        <v>163.86413043478262</v>
      </c>
      <c r="L467" s="4">
        <f>SUM(Nurse[[#This Row],[RN Hours (excl. Admin, DON)]],Nurse[[#This Row],[RN Admin Hours]],Nurse[[#This Row],[RN DON Hours]])</f>
        <v>25.235434782608692</v>
      </c>
      <c r="M467" s="4">
        <v>14.614130434782609</v>
      </c>
      <c r="N467" s="4">
        <v>5.2038043478260869</v>
      </c>
      <c r="O467" s="4">
        <v>5.4174999999999986</v>
      </c>
      <c r="P467" s="4">
        <f>SUM(Nurse[[#This Row],[LPN Hours (excl. Admin)]],Nurse[[#This Row],[LPN Admin Hours]])</f>
        <v>59.551630434782609</v>
      </c>
      <c r="Q467" s="4">
        <v>56.040760869565219</v>
      </c>
      <c r="R467" s="4">
        <v>3.5108695652173911</v>
      </c>
      <c r="S467" s="4">
        <f>SUM(Nurse[[#This Row],[CNA Hours]],Nurse[[#This Row],[NA TR Hours]],Nurse[[#This Row],[Med Aide/Tech Hours]])</f>
        <v>93.209239130434781</v>
      </c>
      <c r="T467" s="4">
        <v>93.209239130434781</v>
      </c>
      <c r="U467" s="4">
        <v>0</v>
      </c>
      <c r="V467" s="4">
        <v>0</v>
      </c>
      <c r="W4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0.78260869565217395</v>
      </c>
      <c r="X467" s="4">
        <v>0</v>
      </c>
      <c r="Y467" s="4">
        <v>0</v>
      </c>
      <c r="Z467" s="4">
        <v>0</v>
      </c>
      <c r="AA467" s="4">
        <v>0.78260869565217395</v>
      </c>
      <c r="AB467" s="4">
        <v>0</v>
      </c>
      <c r="AC467" s="4">
        <v>0</v>
      </c>
      <c r="AD467" s="4">
        <v>0</v>
      </c>
      <c r="AE467" s="4">
        <v>0</v>
      </c>
      <c r="AF467" s="1">
        <v>366085</v>
      </c>
      <c r="AG467" s="1">
        <v>5</v>
      </c>
      <c r="AH467"/>
    </row>
    <row r="468" spans="1:34" x14ac:dyDescent="0.25">
      <c r="A468" t="s">
        <v>964</v>
      </c>
      <c r="B468" t="s">
        <v>558</v>
      </c>
      <c r="C468" t="s">
        <v>1174</v>
      </c>
      <c r="D468" t="s">
        <v>1014</v>
      </c>
      <c r="E468" s="4">
        <v>61.630434782608695</v>
      </c>
      <c r="F468" s="4">
        <f>Nurse[[#This Row],[Total Nurse Staff Hours]]/Nurse[[#This Row],[MDS Census]]</f>
        <v>3.6061640211640213</v>
      </c>
      <c r="G468" s="4">
        <f>Nurse[[#This Row],[Total Direct Care Staff Hours]]/Nurse[[#This Row],[MDS Census]]</f>
        <v>3.3051058201058208</v>
      </c>
      <c r="H468" s="4">
        <f>Nurse[[#This Row],[Total RN Hours (w/ Admin, DON)]]/Nurse[[#This Row],[MDS Census]]</f>
        <v>0.83199647266313914</v>
      </c>
      <c r="I468" s="4">
        <f>Nurse[[#This Row],[RN Hours (excl. Admin, DON)]]/Nurse[[#This Row],[MDS Census]]</f>
        <v>0.53093827160493812</v>
      </c>
      <c r="J468" s="4">
        <f>SUM(Nurse[[#This Row],[RN Hours (excl. Admin, DON)]],Nurse[[#This Row],[RN Admin Hours]],Nurse[[#This Row],[RN DON Hours]],Nurse[[#This Row],[LPN Hours (excl. Admin)]],Nurse[[#This Row],[LPN Admin Hours]],Nurse[[#This Row],[CNA Hours]],Nurse[[#This Row],[NA TR Hours]],Nurse[[#This Row],[Med Aide/Tech Hours]])</f>
        <v>222.24945652173915</v>
      </c>
      <c r="K468" s="4">
        <f>SUM(Nurse[[#This Row],[RN Hours (excl. Admin, DON)]],Nurse[[#This Row],[LPN Hours (excl. Admin)]],Nurse[[#This Row],[CNA Hours]],Nurse[[#This Row],[NA TR Hours]],Nurse[[#This Row],[Med Aide/Tech Hours]])</f>
        <v>203.69510869565221</v>
      </c>
      <c r="L468" s="4">
        <f>SUM(Nurse[[#This Row],[RN Hours (excl. Admin, DON)]],Nurse[[#This Row],[RN Admin Hours]],Nurse[[#This Row],[RN DON Hours]])</f>
        <v>51.276304347826077</v>
      </c>
      <c r="M468" s="4">
        <v>32.721956521739124</v>
      </c>
      <c r="N468" s="4">
        <v>11.510869565217391</v>
      </c>
      <c r="O468" s="4">
        <v>7.0434782608695654</v>
      </c>
      <c r="P468" s="4">
        <f>SUM(Nurse[[#This Row],[LPN Hours (excl. Admin)]],Nurse[[#This Row],[LPN Admin Hours]])</f>
        <v>44.905217391304333</v>
      </c>
      <c r="Q468" s="4">
        <v>44.905217391304333</v>
      </c>
      <c r="R468" s="4">
        <v>0</v>
      </c>
      <c r="S468" s="4">
        <f>SUM(Nurse[[#This Row],[CNA Hours]],Nurse[[#This Row],[NA TR Hours]],Nurse[[#This Row],[Med Aide/Tech Hours]])</f>
        <v>126.06793478260873</v>
      </c>
      <c r="T468" s="4">
        <v>104.68619565217395</v>
      </c>
      <c r="U468" s="4">
        <v>21.381739130434781</v>
      </c>
      <c r="V468" s="4">
        <v>0</v>
      </c>
      <c r="W4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82.583260869565208</v>
      </c>
      <c r="X468" s="4">
        <v>7.285869565217391</v>
      </c>
      <c r="Y468" s="4">
        <v>0</v>
      </c>
      <c r="Z468" s="4">
        <v>0</v>
      </c>
      <c r="AA468" s="4">
        <v>15.047934782608689</v>
      </c>
      <c r="AB468" s="4">
        <v>0</v>
      </c>
      <c r="AC468" s="4">
        <v>60.249456521739127</v>
      </c>
      <c r="AD468" s="4">
        <v>0</v>
      </c>
      <c r="AE468" s="4">
        <v>0</v>
      </c>
      <c r="AF468" s="1">
        <v>366013</v>
      </c>
      <c r="AG468" s="1">
        <v>5</v>
      </c>
      <c r="AH468"/>
    </row>
    <row r="469" spans="1:34" x14ac:dyDescent="0.25">
      <c r="A469" t="s">
        <v>964</v>
      </c>
      <c r="B469" t="s">
        <v>627</v>
      </c>
      <c r="C469" t="s">
        <v>1222</v>
      </c>
      <c r="D469" t="s">
        <v>1047</v>
      </c>
      <c r="E469" s="4">
        <v>79.956521739130437</v>
      </c>
      <c r="F469" s="4">
        <f>Nurse[[#This Row],[Total Nurse Staff Hours]]/Nurse[[#This Row],[MDS Census]]</f>
        <v>3.0384719956498096</v>
      </c>
      <c r="G469" s="4">
        <f>Nurse[[#This Row],[Total Direct Care Staff Hours]]/Nurse[[#This Row],[MDS Census]]</f>
        <v>2.4901441000543771</v>
      </c>
      <c r="H469" s="4">
        <f>Nurse[[#This Row],[Total RN Hours (w/ Admin, DON)]]/Nurse[[#This Row],[MDS Census]]</f>
        <v>0.42791598694942901</v>
      </c>
      <c r="I469" s="4">
        <f>Nurse[[#This Row],[RN Hours (excl. Admin, DON)]]/Nurse[[#This Row],[MDS Census]]</f>
        <v>0.13336052202283849</v>
      </c>
      <c r="J469" s="4">
        <f>SUM(Nurse[[#This Row],[RN Hours (excl. Admin, DON)]],Nurse[[#This Row],[RN Admin Hours]],Nurse[[#This Row],[RN DON Hours]],Nurse[[#This Row],[LPN Hours (excl. Admin)]],Nurse[[#This Row],[LPN Admin Hours]],Nurse[[#This Row],[CNA Hours]],Nurse[[#This Row],[NA TR Hours]],Nurse[[#This Row],[Med Aide/Tech Hours]])</f>
        <v>242.94565217391306</v>
      </c>
      <c r="K469" s="4">
        <f>SUM(Nurse[[#This Row],[RN Hours (excl. Admin, DON)]],Nurse[[#This Row],[LPN Hours (excl. Admin)]],Nurse[[#This Row],[CNA Hours]],Nurse[[#This Row],[NA TR Hours]],Nurse[[#This Row],[Med Aide/Tech Hours]])</f>
        <v>199.10326086956519</v>
      </c>
      <c r="L469" s="4">
        <f>SUM(Nurse[[#This Row],[RN Hours (excl. Admin, DON)]],Nurse[[#This Row],[RN Admin Hours]],Nurse[[#This Row],[RN DON Hours]])</f>
        <v>34.214673913043477</v>
      </c>
      <c r="M469" s="4">
        <v>10.663043478260869</v>
      </c>
      <c r="N469" s="4">
        <v>17.8125</v>
      </c>
      <c r="O469" s="4">
        <v>5.7391304347826084</v>
      </c>
      <c r="P469" s="4">
        <f>SUM(Nurse[[#This Row],[LPN Hours (excl. Admin)]],Nurse[[#This Row],[LPN Admin Hours]])</f>
        <v>70.845108695652172</v>
      </c>
      <c r="Q469" s="4">
        <v>50.554347826086953</v>
      </c>
      <c r="R469" s="4">
        <v>20.290760869565219</v>
      </c>
      <c r="S469" s="4">
        <f>SUM(Nurse[[#This Row],[CNA Hours]],Nurse[[#This Row],[NA TR Hours]],Nurse[[#This Row],[Med Aide/Tech Hours]])</f>
        <v>137.88586956521738</v>
      </c>
      <c r="T469" s="4">
        <v>124.625</v>
      </c>
      <c r="U469" s="4">
        <v>13.260869565217391</v>
      </c>
      <c r="V469" s="4">
        <v>0</v>
      </c>
      <c r="W4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21.25</v>
      </c>
      <c r="X469" s="4">
        <v>1.7826086956521738</v>
      </c>
      <c r="Y469" s="4">
        <v>0</v>
      </c>
      <c r="Z469" s="4">
        <v>0</v>
      </c>
      <c r="AA469" s="4">
        <v>2.6086956521739131</v>
      </c>
      <c r="AB469" s="4">
        <v>0</v>
      </c>
      <c r="AC469" s="4">
        <v>16.858695652173914</v>
      </c>
      <c r="AD469" s="4">
        <v>0</v>
      </c>
      <c r="AE469" s="4">
        <v>0</v>
      </c>
      <c r="AF469" s="1">
        <v>366113</v>
      </c>
      <c r="AG469" s="1">
        <v>5</v>
      </c>
      <c r="AH469"/>
    </row>
    <row r="470" spans="1:34" x14ac:dyDescent="0.25">
      <c r="A470" t="s">
        <v>964</v>
      </c>
      <c r="B470" t="s">
        <v>869</v>
      </c>
      <c r="C470" t="s">
        <v>1213</v>
      </c>
      <c r="D470" t="s">
        <v>1008</v>
      </c>
      <c r="E470" s="4">
        <v>73.967391304347828</v>
      </c>
      <c r="F470" s="4">
        <f>Nurse[[#This Row],[Total Nurse Staff Hours]]/Nurse[[#This Row],[MDS Census]]</f>
        <v>3.4704746509919175</v>
      </c>
      <c r="G470" s="4">
        <f>Nurse[[#This Row],[Total Direct Care Staff Hours]]/Nurse[[#This Row],[MDS Census]]</f>
        <v>3.2446627479794277</v>
      </c>
      <c r="H470" s="4">
        <f>Nurse[[#This Row],[Total RN Hours (w/ Admin, DON)]]/Nurse[[#This Row],[MDS Census]]</f>
        <v>0.43159735488611323</v>
      </c>
      <c r="I470" s="4">
        <f>Nurse[[#This Row],[RN Hours (excl. Admin, DON)]]/Nurse[[#This Row],[MDS Census]]</f>
        <v>0.27935635562086703</v>
      </c>
      <c r="J470" s="4">
        <f>SUM(Nurse[[#This Row],[RN Hours (excl. Admin, DON)]],Nurse[[#This Row],[RN Admin Hours]],Nurse[[#This Row],[RN DON Hours]],Nurse[[#This Row],[LPN Hours (excl. Admin)]],Nurse[[#This Row],[LPN Admin Hours]],Nurse[[#This Row],[CNA Hours]],Nurse[[#This Row],[NA TR Hours]],Nurse[[#This Row],[Med Aide/Tech Hours]])</f>
        <v>256.70195652173913</v>
      </c>
      <c r="K470" s="4">
        <f>SUM(Nurse[[#This Row],[RN Hours (excl. Admin, DON)]],Nurse[[#This Row],[LPN Hours (excl. Admin)]],Nurse[[#This Row],[CNA Hours]],Nurse[[#This Row],[NA TR Hours]],Nurse[[#This Row],[Med Aide/Tech Hours]])</f>
        <v>239.99923913043483</v>
      </c>
      <c r="L470" s="4">
        <f>SUM(Nurse[[#This Row],[RN Hours (excl. Admin, DON)]],Nurse[[#This Row],[RN Admin Hours]],Nurse[[#This Row],[RN DON Hours]])</f>
        <v>31.924130434782615</v>
      </c>
      <c r="M470" s="4">
        <v>20.663260869565221</v>
      </c>
      <c r="N470" s="4">
        <v>6.0869565217391308</v>
      </c>
      <c r="O470" s="4">
        <v>5.1739130434782608</v>
      </c>
      <c r="P470" s="4">
        <f>SUM(Nurse[[#This Row],[LPN Hours (excl. Admin)]],Nurse[[#This Row],[LPN Admin Hours]])</f>
        <v>76.296630434782585</v>
      </c>
      <c r="Q470" s="4">
        <v>70.854782608695629</v>
      </c>
      <c r="R470" s="4">
        <v>5.4418478260869563</v>
      </c>
      <c r="S470" s="4">
        <f>SUM(Nurse[[#This Row],[CNA Hours]],Nurse[[#This Row],[NA TR Hours]],Nurse[[#This Row],[Med Aide/Tech Hours]])</f>
        <v>148.48119565217397</v>
      </c>
      <c r="T470" s="4">
        <v>148.48119565217397</v>
      </c>
      <c r="U470" s="4">
        <v>0</v>
      </c>
      <c r="V470" s="4">
        <v>0</v>
      </c>
      <c r="W4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41.177282608695663</v>
      </c>
      <c r="X470" s="4">
        <v>5.2173913043478258E-2</v>
      </c>
      <c r="Y470" s="4">
        <v>0</v>
      </c>
      <c r="Z470" s="4">
        <v>0</v>
      </c>
      <c r="AA470" s="4">
        <v>15.260108695652182</v>
      </c>
      <c r="AB470" s="4">
        <v>0</v>
      </c>
      <c r="AC470" s="4">
        <v>25.865000000000006</v>
      </c>
      <c r="AD470" s="4">
        <v>0</v>
      </c>
      <c r="AE470" s="4">
        <v>0</v>
      </c>
      <c r="AF470" s="1">
        <v>366427</v>
      </c>
      <c r="AG470" s="1">
        <v>5</v>
      </c>
      <c r="AH470"/>
    </row>
    <row r="471" spans="1:34" x14ac:dyDescent="0.25">
      <c r="A471" t="s">
        <v>964</v>
      </c>
      <c r="B471" t="s">
        <v>210</v>
      </c>
      <c r="C471" t="s">
        <v>1106</v>
      </c>
      <c r="D471" t="s">
        <v>1014</v>
      </c>
      <c r="E471" s="4">
        <v>61.815217391304351</v>
      </c>
      <c r="F471" s="4">
        <f>Nurse[[#This Row],[Total Nurse Staff Hours]]/Nurse[[#This Row],[MDS Census]]</f>
        <v>3.2720801828732187</v>
      </c>
      <c r="G471" s="4">
        <f>Nurse[[#This Row],[Total Direct Care Staff Hours]]/Nurse[[#This Row],[MDS Census]]</f>
        <v>2.8350659398628446</v>
      </c>
      <c r="H471" s="4">
        <f>Nurse[[#This Row],[Total RN Hours (w/ Admin, DON)]]/Nurse[[#This Row],[MDS Census]]</f>
        <v>0.31637418674169154</v>
      </c>
      <c r="I471" s="4">
        <f>Nurse[[#This Row],[RN Hours (excl. Admin, DON)]]/Nurse[[#This Row],[MDS Census]]</f>
        <v>0.14365570599613156</v>
      </c>
      <c r="J471" s="4">
        <f>SUM(Nurse[[#This Row],[RN Hours (excl. Admin, DON)]],Nurse[[#This Row],[RN Admin Hours]],Nurse[[#This Row],[RN DON Hours]],Nurse[[#This Row],[LPN Hours (excl. Admin)]],Nurse[[#This Row],[LPN Admin Hours]],Nurse[[#This Row],[CNA Hours]],Nurse[[#This Row],[NA TR Hours]],Nurse[[#This Row],[Med Aide/Tech Hours]])</f>
        <v>202.26434782608692</v>
      </c>
      <c r="K471" s="4">
        <f>SUM(Nurse[[#This Row],[RN Hours (excl. Admin, DON)]],Nurse[[#This Row],[LPN Hours (excl. Admin)]],Nurse[[#This Row],[CNA Hours]],Nurse[[#This Row],[NA TR Hours]],Nurse[[#This Row],[Med Aide/Tech Hours]])</f>
        <v>175.25021739130432</v>
      </c>
      <c r="L471" s="4">
        <f>SUM(Nurse[[#This Row],[RN Hours (excl. Admin, DON)]],Nurse[[#This Row],[RN Admin Hours]],Nurse[[#This Row],[RN DON Hours]])</f>
        <v>19.556739130434782</v>
      </c>
      <c r="M471" s="4">
        <v>8.8801086956521758</v>
      </c>
      <c r="N471" s="4">
        <v>9.7201086956521738</v>
      </c>
      <c r="O471" s="4">
        <v>0.95652173913043481</v>
      </c>
      <c r="P471" s="4">
        <f>SUM(Nurse[[#This Row],[LPN Hours (excl. Admin)]],Nurse[[#This Row],[LPN Admin Hours]])</f>
        <v>64.898478260869581</v>
      </c>
      <c r="Q471" s="4">
        <v>48.560978260869582</v>
      </c>
      <c r="R471" s="4">
        <v>16.337499999999999</v>
      </c>
      <c r="S471" s="4">
        <f>SUM(Nurse[[#This Row],[CNA Hours]],Nurse[[#This Row],[NA TR Hours]],Nurse[[#This Row],[Med Aide/Tech Hours]])</f>
        <v>117.80913043478257</v>
      </c>
      <c r="T471" s="4">
        <v>117.80913043478257</v>
      </c>
      <c r="U471" s="4">
        <v>0</v>
      </c>
      <c r="V471" s="4">
        <v>0</v>
      </c>
      <c r="W4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3.5313043478260862</v>
      </c>
      <c r="X471" s="4">
        <v>0</v>
      </c>
      <c r="Y471" s="4">
        <v>0</v>
      </c>
      <c r="Z471" s="4">
        <v>0</v>
      </c>
      <c r="AA471" s="4">
        <v>3.5313043478260862</v>
      </c>
      <c r="AB471" s="4">
        <v>0</v>
      </c>
      <c r="AC471" s="4">
        <v>0</v>
      </c>
      <c r="AD471" s="4">
        <v>0</v>
      </c>
      <c r="AE471" s="4">
        <v>0</v>
      </c>
      <c r="AF471" s="1">
        <v>365475</v>
      </c>
      <c r="AG471" s="1">
        <v>5</v>
      </c>
      <c r="AH471"/>
    </row>
    <row r="472" spans="1:34" x14ac:dyDescent="0.25">
      <c r="A472" t="s">
        <v>964</v>
      </c>
      <c r="B472" t="s">
        <v>510</v>
      </c>
      <c r="C472" t="s">
        <v>1227</v>
      </c>
      <c r="D472" t="s">
        <v>1023</v>
      </c>
      <c r="E472" s="4">
        <v>46.554347826086953</v>
      </c>
      <c r="F472" s="4">
        <f>Nurse[[#This Row],[Total Nurse Staff Hours]]/Nurse[[#This Row],[MDS Census]]</f>
        <v>4.6306187251926216</v>
      </c>
      <c r="G472" s="4">
        <f>Nurse[[#This Row],[Total Direct Care Staff Hours]]/Nurse[[#This Row],[MDS Census]]</f>
        <v>4.36655148260565</v>
      </c>
      <c r="H472" s="4">
        <f>Nurse[[#This Row],[Total RN Hours (w/ Admin, DON)]]/Nurse[[#This Row],[MDS Census]]</f>
        <v>0.51565724959140791</v>
      </c>
      <c r="I472" s="4">
        <f>Nurse[[#This Row],[RN Hours (excl. Admin, DON)]]/Nurse[[#This Row],[MDS Census]]</f>
        <v>0.25159000700443618</v>
      </c>
      <c r="J472" s="4">
        <f>SUM(Nurse[[#This Row],[RN Hours (excl. Admin, DON)]],Nurse[[#This Row],[RN Admin Hours]],Nurse[[#This Row],[RN DON Hours]],Nurse[[#This Row],[LPN Hours (excl. Admin)]],Nurse[[#This Row],[LPN Admin Hours]],Nurse[[#This Row],[CNA Hours]],Nurse[[#This Row],[NA TR Hours]],Nurse[[#This Row],[Med Aide/Tech Hours]])</f>
        <v>215.57543478260868</v>
      </c>
      <c r="K472" s="4">
        <f>SUM(Nurse[[#This Row],[RN Hours (excl. Admin, DON)]],Nurse[[#This Row],[LPN Hours (excl. Admin)]],Nurse[[#This Row],[CNA Hours]],Nurse[[#This Row],[NA TR Hours]],Nurse[[#This Row],[Med Aide/Tech Hours]])</f>
        <v>203.28195652173912</v>
      </c>
      <c r="L472" s="4">
        <f>SUM(Nurse[[#This Row],[RN Hours (excl. Admin, DON)]],Nurse[[#This Row],[RN Admin Hours]],Nurse[[#This Row],[RN DON Hours]])</f>
        <v>24.006086956521738</v>
      </c>
      <c r="M472" s="4">
        <v>11.712608695652174</v>
      </c>
      <c r="N472" s="4">
        <v>6.7826086956521738</v>
      </c>
      <c r="O472" s="4">
        <v>5.5108695652173916</v>
      </c>
      <c r="P472" s="4">
        <f>SUM(Nurse[[#This Row],[LPN Hours (excl. Admin)]],Nurse[[#This Row],[LPN Admin Hours]])</f>
        <v>57.540326086956519</v>
      </c>
      <c r="Q472" s="4">
        <v>57.540326086956519</v>
      </c>
      <c r="R472" s="4">
        <v>0</v>
      </c>
      <c r="S472" s="4">
        <f>SUM(Nurse[[#This Row],[CNA Hours]],Nurse[[#This Row],[NA TR Hours]],Nurse[[#This Row],[Med Aide/Tech Hours]])</f>
        <v>134.02902173913043</v>
      </c>
      <c r="T472" s="4">
        <v>134.02902173913043</v>
      </c>
      <c r="U472" s="4">
        <v>0</v>
      </c>
      <c r="V472" s="4">
        <v>0</v>
      </c>
      <c r="W4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33.930326086956526</v>
      </c>
      <c r="X472" s="4">
        <v>0</v>
      </c>
      <c r="Y472" s="4">
        <v>0</v>
      </c>
      <c r="Z472" s="4">
        <v>0</v>
      </c>
      <c r="AA472" s="4">
        <v>1.6086956521739131</v>
      </c>
      <c r="AB472" s="4">
        <v>0</v>
      </c>
      <c r="AC472" s="4">
        <v>32.321630434782612</v>
      </c>
      <c r="AD472" s="4">
        <v>0</v>
      </c>
      <c r="AE472" s="4">
        <v>0</v>
      </c>
      <c r="AF472" s="1">
        <v>365936</v>
      </c>
      <c r="AG472" s="1">
        <v>5</v>
      </c>
      <c r="AH472"/>
    </row>
    <row r="473" spans="1:34" x14ac:dyDescent="0.25">
      <c r="A473" t="s">
        <v>964</v>
      </c>
      <c r="B473" t="s">
        <v>667</v>
      </c>
      <c r="C473" t="s">
        <v>1225</v>
      </c>
      <c r="D473" t="s">
        <v>1041</v>
      </c>
      <c r="E473" s="4">
        <v>73.891304347826093</v>
      </c>
      <c r="F473" s="4">
        <f>Nurse[[#This Row],[Total Nurse Staff Hours]]/Nurse[[#This Row],[MDS Census]]</f>
        <v>3.6334039423359821</v>
      </c>
      <c r="G473" s="4">
        <f>Nurse[[#This Row],[Total Direct Care Staff Hours]]/Nurse[[#This Row],[MDS Census]]</f>
        <v>3.403264195351575</v>
      </c>
      <c r="H473" s="4">
        <f>Nurse[[#This Row],[Total RN Hours (w/ Admin, DON)]]/Nurse[[#This Row],[MDS Census]]</f>
        <v>0.42071050308914371</v>
      </c>
      <c r="I473" s="4">
        <f>Nurse[[#This Row],[RN Hours (excl. Admin, DON)]]/Nurse[[#This Row],[MDS Census]]</f>
        <v>0.26101059135039706</v>
      </c>
      <c r="J473" s="4">
        <f>SUM(Nurse[[#This Row],[RN Hours (excl. Admin, DON)]],Nurse[[#This Row],[RN Admin Hours]],Nurse[[#This Row],[RN DON Hours]],Nurse[[#This Row],[LPN Hours (excl. Admin)]],Nurse[[#This Row],[LPN Admin Hours]],Nurse[[#This Row],[CNA Hours]],Nurse[[#This Row],[NA TR Hours]],Nurse[[#This Row],[Med Aide/Tech Hours]])</f>
        <v>268.47695652173923</v>
      </c>
      <c r="K473" s="4">
        <f>SUM(Nurse[[#This Row],[RN Hours (excl. Admin, DON)]],Nurse[[#This Row],[LPN Hours (excl. Admin)]],Nurse[[#This Row],[CNA Hours]],Nurse[[#This Row],[NA TR Hours]],Nurse[[#This Row],[Med Aide/Tech Hours]])</f>
        <v>251.4716304347827</v>
      </c>
      <c r="L473" s="4">
        <f>SUM(Nurse[[#This Row],[RN Hours (excl. Admin, DON)]],Nurse[[#This Row],[RN Admin Hours]],Nurse[[#This Row],[RN DON Hours]])</f>
        <v>31.086847826086949</v>
      </c>
      <c r="M473" s="4">
        <v>19.286413043478255</v>
      </c>
      <c r="N473" s="4">
        <v>7.0504347826086944</v>
      </c>
      <c r="O473" s="4">
        <v>4.75</v>
      </c>
      <c r="P473" s="4">
        <f>SUM(Nurse[[#This Row],[LPN Hours (excl. Admin)]],Nurse[[#This Row],[LPN Admin Hours]])</f>
        <v>84.18989130434781</v>
      </c>
      <c r="Q473" s="4">
        <v>78.984999999999985</v>
      </c>
      <c r="R473" s="4">
        <v>5.204891304347826</v>
      </c>
      <c r="S473" s="4">
        <f>SUM(Nurse[[#This Row],[CNA Hours]],Nurse[[#This Row],[NA TR Hours]],Nurse[[#This Row],[Med Aide/Tech Hours]])</f>
        <v>153.20021739130442</v>
      </c>
      <c r="T473" s="4">
        <v>111.681195652174</v>
      </c>
      <c r="U473" s="4">
        <v>41.519021739130437</v>
      </c>
      <c r="V473" s="4">
        <v>0</v>
      </c>
      <c r="W4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73" s="4">
        <v>0</v>
      </c>
      <c r="Y473" s="4">
        <v>0</v>
      </c>
      <c r="Z473" s="4">
        <v>0</v>
      </c>
      <c r="AA473" s="4">
        <v>0</v>
      </c>
      <c r="AB473" s="4">
        <v>0</v>
      </c>
      <c r="AC473" s="4">
        <v>0</v>
      </c>
      <c r="AD473" s="4">
        <v>0</v>
      </c>
      <c r="AE473" s="4">
        <v>0</v>
      </c>
      <c r="AF473" s="1">
        <v>366176</v>
      </c>
      <c r="AG473" s="1">
        <v>5</v>
      </c>
      <c r="AH473"/>
    </row>
    <row r="474" spans="1:34" x14ac:dyDescent="0.25">
      <c r="A474" t="s">
        <v>964</v>
      </c>
      <c r="B474" t="s">
        <v>37</v>
      </c>
      <c r="C474" t="s">
        <v>1210</v>
      </c>
      <c r="D474" t="s">
        <v>1036</v>
      </c>
      <c r="E474" s="4">
        <v>102.04347826086956</v>
      </c>
      <c r="F474" s="4">
        <f>Nurse[[#This Row],[Total Nurse Staff Hours]]/Nurse[[#This Row],[MDS Census]]</f>
        <v>3.0108958244567541</v>
      </c>
      <c r="G474" s="4">
        <f>Nurse[[#This Row],[Total Direct Care Staff Hours]]/Nurse[[#This Row],[MDS Census]]</f>
        <v>2.8376651043885817</v>
      </c>
      <c r="H474" s="4">
        <f>Nurse[[#This Row],[Total RN Hours (w/ Admin, DON)]]/Nurse[[#This Row],[MDS Census]]</f>
        <v>0.5162569237324246</v>
      </c>
      <c r="I474" s="4">
        <f>Nurse[[#This Row],[RN Hours (excl. Admin, DON)]]/Nurse[[#This Row],[MDS Census]]</f>
        <v>0.38229015764806151</v>
      </c>
      <c r="J474" s="4">
        <f>SUM(Nurse[[#This Row],[RN Hours (excl. Admin, DON)]],Nurse[[#This Row],[RN Admin Hours]],Nurse[[#This Row],[RN DON Hours]],Nurse[[#This Row],[LPN Hours (excl. Admin)]],Nurse[[#This Row],[LPN Admin Hours]],Nurse[[#This Row],[CNA Hours]],Nurse[[#This Row],[NA TR Hours]],Nurse[[#This Row],[Med Aide/Tech Hours]])</f>
        <v>307.24228260869575</v>
      </c>
      <c r="K474" s="4">
        <f>SUM(Nurse[[#This Row],[RN Hours (excl. Admin, DON)]],Nurse[[#This Row],[LPN Hours (excl. Admin)]],Nurse[[#This Row],[CNA Hours]],Nurse[[#This Row],[NA TR Hours]],Nurse[[#This Row],[Med Aide/Tech Hours]])</f>
        <v>289.56521739130437</v>
      </c>
      <c r="L474" s="4">
        <f>SUM(Nurse[[#This Row],[RN Hours (excl. Admin, DON)]],Nurse[[#This Row],[RN Admin Hours]],Nurse[[#This Row],[RN DON Hours]])</f>
        <v>52.68065217391306</v>
      </c>
      <c r="M474" s="4">
        <v>39.010217391304366</v>
      </c>
      <c r="N474" s="4">
        <v>8.7139130434782608</v>
      </c>
      <c r="O474" s="4">
        <v>4.9565217391304346</v>
      </c>
      <c r="P474" s="4">
        <f>SUM(Nurse[[#This Row],[LPN Hours (excl. Admin)]],Nurse[[#This Row],[LPN Admin Hours]])</f>
        <v>79.994673913043471</v>
      </c>
      <c r="Q474" s="4">
        <v>75.988043478260863</v>
      </c>
      <c r="R474" s="4">
        <v>4.0066304347826085</v>
      </c>
      <c r="S474" s="4">
        <f>SUM(Nurse[[#This Row],[CNA Hours]],Nurse[[#This Row],[NA TR Hours]],Nurse[[#This Row],[Med Aide/Tech Hours]])</f>
        <v>174.5669565217392</v>
      </c>
      <c r="T474" s="4">
        <v>166.47826086956528</v>
      </c>
      <c r="U474" s="4">
        <v>8.0886956521739126</v>
      </c>
      <c r="V474" s="4">
        <v>0</v>
      </c>
      <c r="W4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74" s="4">
        <v>0</v>
      </c>
      <c r="Y474" s="4">
        <v>0</v>
      </c>
      <c r="Z474" s="4">
        <v>0</v>
      </c>
      <c r="AA474" s="4">
        <v>0</v>
      </c>
      <c r="AB474" s="4">
        <v>0</v>
      </c>
      <c r="AC474" s="4">
        <v>0</v>
      </c>
      <c r="AD474" s="4">
        <v>0</v>
      </c>
      <c r="AE474" s="4">
        <v>0</v>
      </c>
      <c r="AF474" s="1">
        <v>365085</v>
      </c>
      <c r="AG474" s="1">
        <v>5</v>
      </c>
      <c r="AH474"/>
    </row>
    <row r="475" spans="1:34" x14ac:dyDescent="0.25">
      <c r="A475" t="s">
        <v>964</v>
      </c>
      <c r="B475" t="s">
        <v>29</v>
      </c>
      <c r="C475" t="s">
        <v>1214</v>
      </c>
      <c r="D475" t="s">
        <v>1032</v>
      </c>
      <c r="E475" s="4">
        <v>84.217391304347828</v>
      </c>
      <c r="F475" s="4">
        <f>Nurse[[#This Row],[Total Nurse Staff Hours]]/Nurse[[#This Row],[MDS Census]]</f>
        <v>3.2311357769747024</v>
      </c>
      <c r="G475" s="4">
        <f>Nurse[[#This Row],[Total Direct Care Staff Hours]]/Nurse[[#This Row],[MDS Census]]</f>
        <v>3.0821773360867319</v>
      </c>
      <c r="H475" s="4">
        <f>Nurse[[#This Row],[Total RN Hours (w/ Admin, DON)]]/Nurse[[#This Row],[MDS Census]]</f>
        <v>0.48522586473928747</v>
      </c>
      <c r="I475" s="4">
        <f>Nurse[[#This Row],[RN Hours (excl. Admin, DON)]]/Nurse[[#This Row],[MDS Census]]</f>
        <v>0.34135906040268449</v>
      </c>
      <c r="J475" s="4">
        <f>SUM(Nurse[[#This Row],[RN Hours (excl. Admin, DON)]],Nurse[[#This Row],[RN Admin Hours]],Nurse[[#This Row],[RN DON Hours]],Nurse[[#This Row],[LPN Hours (excl. Admin)]],Nurse[[#This Row],[LPN Admin Hours]],Nurse[[#This Row],[CNA Hours]],Nurse[[#This Row],[NA TR Hours]],Nurse[[#This Row],[Med Aide/Tech Hours]])</f>
        <v>272.11782608695648</v>
      </c>
      <c r="K475" s="4">
        <f>SUM(Nurse[[#This Row],[RN Hours (excl. Admin, DON)]],Nurse[[#This Row],[LPN Hours (excl. Admin)]],Nurse[[#This Row],[CNA Hours]],Nurse[[#This Row],[NA TR Hours]],Nurse[[#This Row],[Med Aide/Tech Hours]])</f>
        <v>259.57293478260868</v>
      </c>
      <c r="L475" s="4">
        <f>SUM(Nurse[[#This Row],[RN Hours (excl. Admin, DON)]],Nurse[[#This Row],[RN Admin Hours]],Nurse[[#This Row],[RN DON Hours]])</f>
        <v>40.864456521739122</v>
      </c>
      <c r="M475" s="4">
        <v>28.748369565217384</v>
      </c>
      <c r="N475" s="4">
        <v>7.3280434782608692</v>
      </c>
      <c r="O475" s="4">
        <v>4.7880434782608692</v>
      </c>
      <c r="P475" s="4">
        <f>SUM(Nurse[[#This Row],[LPN Hours (excl. Admin)]],Nurse[[#This Row],[LPN Admin Hours]])</f>
        <v>57.509782608695637</v>
      </c>
      <c r="Q475" s="4">
        <v>57.08097826086955</v>
      </c>
      <c r="R475" s="4">
        <v>0.42880434782608701</v>
      </c>
      <c r="S475" s="4">
        <f>SUM(Nurse[[#This Row],[CNA Hours]],Nurse[[#This Row],[NA TR Hours]],Nurse[[#This Row],[Med Aide/Tech Hours]])</f>
        <v>173.74358695652174</v>
      </c>
      <c r="T475" s="4">
        <v>131.05282608695651</v>
      </c>
      <c r="U475" s="4">
        <v>42.690760869565224</v>
      </c>
      <c r="V475" s="4">
        <v>0</v>
      </c>
      <c r="W4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11.176847826086957</v>
      </c>
      <c r="X475" s="4">
        <v>8.1521739130434784E-2</v>
      </c>
      <c r="Y475" s="4">
        <v>0</v>
      </c>
      <c r="Z475" s="4">
        <v>0</v>
      </c>
      <c r="AA475" s="4">
        <v>10.401086956521739</v>
      </c>
      <c r="AB475" s="4">
        <v>0</v>
      </c>
      <c r="AC475" s="4">
        <v>0.69423913043478247</v>
      </c>
      <c r="AD475" s="4">
        <v>0</v>
      </c>
      <c r="AE475" s="4">
        <v>0</v>
      </c>
      <c r="AF475" s="1">
        <v>365048</v>
      </c>
      <c r="AG475" s="1">
        <v>5</v>
      </c>
      <c r="AH475"/>
    </row>
    <row r="476" spans="1:34" x14ac:dyDescent="0.25">
      <c r="A476" t="s">
        <v>964</v>
      </c>
      <c r="B476" t="s">
        <v>762</v>
      </c>
      <c r="C476" t="s">
        <v>1227</v>
      </c>
      <c r="D476" t="s">
        <v>1023</v>
      </c>
      <c r="E476" s="4">
        <v>68.413043478260875</v>
      </c>
      <c r="F476" s="4">
        <f>Nurse[[#This Row],[Total Nurse Staff Hours]]/Nurse[[#This Row],[MDS Census]]</f>
        <v>4.4784477279949177</v>
      </c>
      <c r="G476" s="4">
        <f>Nurse[[#This Row],[Total Direct Care Staff Hours]]/Nurse[[#This Row],[MDS Census]]</f>
        <v>4.1430060374960291</v>
      </c>
      <c r="H476" s="4">
        <f>Nurse[[#This Row],[Total RN Hours (w/ Admin, DON)]]/Nurse[[#This Row],[MDS Census]]</f>
        <v>0.74135684779154742</v>
      </c>
      <c r="I476" s="4">
        <f>Nurse[[#This Row],[RN Hours (excl. Admin, DON)]]/Nurse[[#This Row],[MDS Census]]</f>
        <v>0.4059151572926597</v>
      </c>
      <c r="J476" s="4">
        <f>SUM(Nurse[[#This Row],[RN Hours (excl. Admin, DON)]],Nurse[[#This Row],[RN Admin Hours]],Nurse[[#This Row],[RN DON Hours]],Nurse[[#This Row],[LPN Hours (excl. Admin)]],Nurse[[#This Row],[LPN Admin Hours]],Nurse[[#This Row],[CNA Hours]],Nurse[[#This Row],[NA TR Hours]],Nurse[[#This Row],[Med Aide/Tech Hours]])</f>
        <v>306.38423913043493</v>
      </c>
      <c r="K476" s="4">
        <f>SUM(Nurse[[#This Row],[RN Hours (excl. Admin, DON)]],Nurse[[#This Row],[LPN Hours (excl. Admin)]],Nurse[[#This Row],[CNA Hours]],Nurse[[#This Row],[NA TR Hours]],Nurse[[#This Row],[Med Aide/Tech Hours]])</f>
        <v>283.43565217391313</v>
      </c>
      <c r="L476" s="4">
        <f>SUM(Nurse[[#This Row],[RN Hours (excl. Admin, DON)]],Nurse[[#This Row],[RN Admin Hours]],Nurse[[#This Row],[RN DON Hours]])</f>
        <v>50.718478260869567</v>
      </c>
      <c r="M476" s="4">
        <v>27.76989130434783</v>
      </c>
      <c r="N476" s="4">
        <v>18.535543478260873</v>
      </c>
      <c r="O476" s="4">
        <v>4.4130434782608692</v>
      </c>
      <c r="P476" s="4">
        <f>SUM(Nurse[[#This Row],[LPN Hours (excl. Admin)]],Nurse[[#This Row],[LPN Admin Hours]])</f>
        <v>68.319239130434795</v>
      </c>
      <c r="Q476" s="4">
        <v>68.319239130434795</v>
      </c>
      <c r="R476" s="4">
        <v>0</v>
      </c>
      <c r="S476" s="4">
        <f>SUM(Nurse[[#This Row],[CNA Hours]],Nurse[[#This Row],[NA TR Hours]],Nurse[[#This Row],[Med Aide/Tech Hours]])</f>
        <v>187.34652173913054</v>
      </c>
      <c r="T476" s="4">
        <v>187.34652173913054</v>
      </c>
      <c r="U476" s="4">
        <v>0</v>
      </c>
      <c r="V476" s="4">
        <v>0</v>
      </c>
      <c r="W4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16.059565217391306</v>
      </c>
      <c r="X476" s="4">
        <v>0</v>
      </c>
      <c r="Y476" s="4">
        <v>0</v>
      </c>
      <c r="Z476" s="4">
        <v>0</v>
      </c>
      <c r="AA476" s="4">
        <v>1.423913043478261</v>
      </c>
      <c r="AB476" s="4">
        <v>0</v>
      </c>
      <c r="AC476" s="4">
        <v>14.635652173913044</v>
      </c>
      <c r="AD476" s="4">
        <v>0</v>
      </c>
      <c r="AE476" s="4">
        <v>0</v>
      </c>
      <c r="AF476" s="1">
        <v>366297</v>
      </c>
      <c r="AG476" s="1">
        <v>5</v>
      </c>
      <c r="AH476"/>
    </row>
    <row r="477" spans="1:34" x14ac:dyDescent="0.25">
      <c r="A477" t="s">
        <v>964</v>
      </c>
      <c r="B477" t="s">
        <v>102</v>
      </c>
      <c r="C477" t="s">
        <v>1227</v>
      </c>
      <c r="D477" t="s">
        <v>1023</v>
      </c>
      <c r="E477" s="4">
        <v>53.95774647887324</v>
      </c>
      <c r="F477" s="4">
        <f>Nurse[[#This Row],[Total Nurse Staff Hours]]/Nurse[[#This Row],[MDS Census]]</f>
        <v>3.2370451579222133</v>
      </c>
      <c r="G477" s="4">
        <f>Nurse[[#This Row],[Total Direct Care Staff Hours]]/Nurse[[#This Row],[MDS Census]]</f>
        <v>3.0156408248499083</v>
      </c>
      <c r="H477" s="4">
        <f>Nurse[[#This Row],[Total RN Hours (w/ Admin, DON)]]/Nurse[[#This Row],[MDS Census]]</f>
        <v>0.52173061863743131</v>
      </c>
      <c r="I477" s="4">
        <f>Nurse[[#This Row],[RN Hours (excl. Admin, DON)]]/Nurse[[#This Row],[MDS Census]]</f>
        <v>0.30168363351605304</v>
      </c>
      <c r="J477" s="4">
        <f>SUM(Nurse[[#This Row],[RN Hours (excl. Admin, DON)]],Nurse[[#This Row],[RN Admin Hours]],Nurse[[#This Row],[RN DON Hours]],Nurse[[#This Row],[LPN Hours (excl. Admin)]],Nurse[[#This Row],[LPN Admin Hours]],Nurse[[#This Row],[CNA Hours]],Nurse[[#This Row],[NA TR Hours]],Nurse[[#This Row],[Med Aide/Tech Hours]])</f>
        <v>174.66366197183098</v>
      </c>
      <c r="K477" s="4">
        <f>SUM(Nurse[[#This Row],[RN Hours (excl. Admin, DON)]],Nurse[[#This Row],[LPN Hours (excl. Admin)]],Nurse[[#This Row],[CNA Hours]],Nurse[[#This Row],[NA TR Hours]],Nurse[[#This Row],[Med Aide/Tech Hours]])</f>
        <v>162.71718309859153</v>
      </c>
      <c r="L477" s="4">
        <f>SUM(Nurse[[#This Row],[RN Hours (excl. Admin, DON)]],Nurse[[#This Row],[RN Admin Hours]],Nurse[[#This Row],[RN DON Hours]])</f>
        <v>28.151408450704213</v>
      </c>
      <c r="M477" s="4">
        <v>16.278169014084497</v>
      </c>
      <c r="N477" s="4">
        <v>8.2676056338028161</v>
      </c>
      <c r="O477" s="4">
        <v>3.6056338028169015</v>
      </c>
      <c r="P477" s="4">
        <f>SUM(Nurse[[#This Row],[LPN Hours (excl. Admin)]],Nurse[[#This Row],[LPN Admin Hours]])</f>
        <v>46.286056338028182</v>
      </c>
      <c r="Q477" s="4">
        <v>46.212816901408466</v>
      </c>
      <c r="R477" s="4">
        <v>7.3239436619718296E-2</v>
      </c>
      <c r="S477" s="4">
        <f>SUM(Nurse[[#This Row],[CNA Hours]],Nurse[[#This Row],[NA TR Hours]],Nurse[[#This Row],[Med Aide/Tech Hours]])</f>
        <v>100.22619718309859</v>
      </c>
      <c r="T477" s="4">
        <v>99.543098591549295</v>
      </c>
      <c r="U477" s="4">
        <v>0.68309859154929575</v>
      </c>
      <c r="V477" s="4">
        <v>0</v>
      </c>
      <c r="W4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35.963661971830987</v>
      </c>
      <c r="X477" s="4">
        <v>0.11619718309859155</v>
      </c>
      <c r="Y477" s="4">
        <v>3.492957746478873</v>
      </c>
      <c r="Z477" s="4">
        <v>0</v>
      </c>
      <c r="AA477" s="4">
        <v>18.052253521126762</v>
      </c>
      <c r="AB477" s="4">
        <v>0</v>
      </c>
      <c r="AC477" s="4">
        <v>14.30225352112676</v>
      </c>
      <c r="AD477" s="4">
        <v>0</v>
      </c>
      <c r="AE477" s="4">
        <v>0</v>
      </c>
      <c r="AF477" s="1">
        <v>365303</v>
      </c>
      <c r="AG477" s="1">
        <v>5</v>
      </c>
      <c r="AH477"/>
    </row>
    <row r="478" spans="1:34" x14ac:dyDescent="0.25">
      <c r="A478" t="s">
        <v>964</v>
      </c>
      <c r="B478" t="s">
        <v>656</v>
      </c>
      <c r="C478" t="s">
        <v>1213</v>
      </c>
      <c r="D478" t="s">
        <v>1008</v>
      </c>
      <c r="E478" s="4">
        <v>81.804347826086953</v>
      </c>
      <c r="F478" s="4">
        <f>Nurse[[#This Row],[Total Nurse Staff Hours]]/Nurse[[#This Row],[MDS Census]]</f>
        <v>2.9346266276906725</v>
      </c>
      <c r="G478" s="4">
        <f>Nurse[[#This Row],[Total Direct Care Staff Hours]]/Nurse[[#This Row],[MDS Census]]</f>
        <v>2.4037669412702631</v>
      </c>
      <c r="H478" s="4">
        <f>Nurse[[#This Row],[Total RN Hours (w/ Admin, DON)]]/Nurse[[#This Row],[MDS Census]]</f>
        <v>0.47176454956152009</v>
      </c>
      <c r="I478" s="4">
        <f>Nurse[[#This Row],[RN Hours (excl. Admin, DON)]]/Nurse[[#This Row],[MDS Census]]</f>
        <v>0.26807068828062719</v>
      </c>
      <c r="J478" s="4">
        <f>SUM(Nurse[[#This Row],[RN Hours (excl. Admin, DON)]],Nurse[[#This Row],[RN Admin Hours]],Nurse[[#This Row],[RN DON Hours]],Nurse[[#This Row],[LPN Hours (excl. Admin)]],Nurse[[#This Row],[LPN Admin Hours]],Nurse[[#This Row],[CNA Hours]],Nurse[[#This Row],[NA TR Hours]],Nurse[[#This Row],[Med Aide/Tech Hours]])</f>
        <v>240.06521739130434</v>
      </c>
      <c r="K478" s="4">
        <f>SUM(Nurse[[#This Row],[RN Hours (excl. Admin, DON)]],Nurse[[#This Row],[LPN Hours (excl. Admin)]],Nurse[[#This Row],[CNA Hours]],Nurse[[#This Row],[NA TR Hours]],Nurse[[#This Row],[Med Aide/Tech Hours]])</f>
        <v>196.63858695652175</v>
      </c>
      <c r="L478" s="4">
        <f>SUM(Nurse[[#This Row],[RN Hours (excl. Admin, DON)]],Nurse[[#This Row],[RN Admin Hours]],Nurse[[#This Row],[RN DON Hours]])</f>
        <v>38.592391304347828</v>
      </c>
      <c r="M478" s="4">
        <v>21.929347826086957</v>
      </c>
      <c r="N478" s="4">
        <v>11.592391304347826</v>
      </c>
      <c r="O478" s="4">
        <v>5.0706521739130439</v>
      </c>
      <c r="P478" s="4">
        <f>SUM(Nurse[[#This Row],[LPN Hours (excl. Admin)]],Nurse[[#This Row],[LPN Admin Hours]])</f>
        <v>74.241847826086953</v>
      </c>
      <c r="Q478" s="4">
        <v>47.478260869565219</v>
      </c>
      <c r="R478" s="4">
        <v>26.763586956521738</v>
      </c>
      <c r="S478" s="4">
        <f>SUM(Nurse[[#This Row],[CNA Hours]],Nurse[[#This Row],[NA TR Hours]],Nurse[[#This Row],[Med Aide/Tech Hours]])</f>
        <v>127.23097826086956</v>
      </c>
      <c r="T478" s="4">
        <v>112.16847826086956</v>
      </c>
      <c r="U478" s="4">
        <v>15.0625</v>
      </c>
      <c r="V478" s="4">
        <v>0</v>
      </c>
      <c r="W4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6.5217391304347823</v>
      </c>
      <c r="X478" s="4">
        <v>0</v>
      </c>
      <c r="Y478" s="4">
        <v>6.5217391304347823</v>
      </c>
      <c r="Z478" s="4">
        <v>0</v>
      </c>
      <c r="AA478" s="4">
        <v>0</v>
      </c>
      <c r="AB478" s="4">
        <v>0</v>
      </c>
      <c r="AC478" s="4">
        <v>0</v>
      </c>
      <c r="AD478" s="4">
        <v>0</v>
      </c>
      <c r="AE478" s="4">
        <v>0</v>
      </c>
      <c r="AF478" s="1">
        <v>366156</v>
      </c>
      <c r="AG478" s="1">
        <v>5</v>
      </c>
      <c r="AH478"/>
    </row>
    <row r="479" spans="1:34" x14ac:dyDescent="0.25">
      <c r="A479" t="s">
        <v>964</v>
      </c>
      <c r="B479" t="s">
        <v>121</v>
      </c>
      <c r="C479" t="s">
        <v>1143</v>
      </c>
      <c r="D479" t="s">
        <v>1019</v>
      </c>
      <c r="E479" s="4">
        <v>47.271739130434781</v>
      </c>
      <c r="F479" s="4">
        <f>Nurse[[#This Row],[Total Nurse Staff Hours]]/Nurse[[#This Row],[MDS Census]]</f>
        <v>3.8316854449298687</v>
      </c>
      <c r="G479" s="4">
        <f>Nurse[[#This Row],[Total Direct Care Staff Hours]]/Nurse[[#This Row],[MDS Census]]</f>
        <v>3.4954012416647511</v>
      </c>
      <c r="H479" s="4">
        <f>Nurse[[#This Row],[Total RN Hours (w/ Admin, DON)]]/Nurse[[#This Row],[MDS Census]]</f>
        <v>0.68107610945044827</v>
      </c>
      <c r="I479" s="4">
        <f>Nurse[[#This Row],[RN Hours (excl. Admin, DON)]]/Nurse[[#This Row],[MDS Census]]</f>
        <v>0.45544952862727062</v>
      </c>
      <c r="J479" s="4">
        <f>SUM(Nurse[[#This Row],[RN Hours (excl. Admin, DON)]],Nurse[[#This Row],[RN Admin Hours]],Nurse[[#This Row],[RN DON Hours]],Nurse[[#This Row],[LPN Hours (excl. Admin)]],Nurse[[#This Row],[LPN Admin Hours]],Nurse[[#This Row],[CNA Hours]],Nurse[[#This Row],[NA TR Hours]],Nurse[[#This Row],[Med Aide/Tech Hours]])</f>
        <v>181.13043478260869</v>
      </c>
      <c r="K479" s="4">
        <f>SUM(Nurse[[#This Row],[RN Hours (excl. Admin, DON)]],Nurse[[#This Row],[LPN Hours (excl. Admin)]],Nurse[[#This Row],[CNA Hours]],Nurse[[#This Row],[NA TR Hours]],Nurse[[#This Row],[Med Aide/Tech Hours]])</f>
        <v>165.23369565217394</v>
      </c>
      <c r="L479" s="4">
        <f>SUM(Nurse[[#This Row],[RN Hours (excl. Admin, DON)]],Nurse[[#This Row],[RN Admin Hours]],Nurse[[#This Row],[RN DON Hours]])</f>
        <v>32.195652173913039</v>
      </c>
      <c r="M479" s="4">
        <v>21.529891304347824</v>
      </c>
      <c r="N479" s="4">
        <v>5.3614130434782608</v>
      </c>
      <c r="O479" s="4">
        <v>5.3043478260869561</v>
      </c>
      <c r="P479" s="4">
        <f>SUM(Nurse[[#This Row],[LPN Hours (excl. Admin)]],Nurse[[#This Row],[LPN Admin Hours]])</f>
        <v>57.559782608695649</v>
      </c>
      <c r="Q479" s="4">
        <v>52.328804347826086</v>
      </c>
      <c r="R479" s="4">
        <v>5.2309782608695654</v>
      </c>
      <c r="S479" s="4">
        <f>SUM(Nurse[[#This Row],[CNA Hours]],Nurse[[#This Row],[NA TR Hours]],Nurse[[#This Row],[Med Aide/Tech Hours]])</f>
        <v>91.375</v>
      </c>
      <c r="T479" s="4">
        <v>85.317934782608702</v>
      </c>
      <c r="U479" s="4">
        <v>6.0570652173913047</v>
      </c>
      <c r="V479" s="4">
        <v>0</v>
      </c>
      <c r="W4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5.7065217391304345E-2</v>
      </c>
      <c r="X479" s="4">
        <v>0</v>
      </c>
      <c r="Y479" s="4">
        <v>0</v>
      </c>
      <c r="Z479" s="4">
        <v>0</v>
      </c>
      <c r="AA479" s="4">
        <v>0</v>
      </c>
      <c r="AB479" s="4">
        <v>5.7065217391304345E-2</v>
      </c>
      <c r="AC479" s="4">
        <v>0</v>
      </c>
      <c r="AD479" s="4">
        <v>0</v>
      </c>
      <c r="AE479" s="4">
        <v>0</v>
      </c>
      <c r="AF479" s="1">
        <v>365336</v>
      </c>
      <c r="AG479" s="1">
        <v>5</v>
      </c>
      <c r="AH479"/>
    </row>
    <row r="480" spans="1:34" x14ac:dyDescent="0.25">
      <c r="A480" t="s">
        <v>964</v>
      </c>
      <c r="B480" t="s">
        <v>484</v>
      </c>
      <c r="C480" t="s">
        <v>1095</v>
      </c>
      <c r="D480" t="s">
        <v>1056</v>
      </c>
      <c r="E480" s="4">
        <v>89.423913043478265</v>
      </c>
      <c r="F480" s="4">
        <f>Nurse[[#This Row],[Total Nurse Staff Hours]]/Nurse[[#This Row],[MDS Census]]</f>
        <v>3.4887249301081797</v>
      </c>
      <c r="G480" s="4">
        <f>Nurse[[#This Row],[Total Direct Care Staff Hours]]/Nurse[[#This Row],[MDS Census]]</f>
        <v>3.0886848182812692</v>
      </c>
      <c r="H480" s="4">
        <f>Nurse[[#This Row],[Total RN Hours (w/ Admin, DON)]]/Nurse[[#This Row],[MDS Census]]</f>
        <v>0.51213929743527398</v>
      </c>
      <c r="I480" s="4">
        <f>Nurse[[#This Row],[RN Hours (excl. Admin, DON)]]/Nurse[[#This Row],[MDS Census]]</f>
        <v>0.22507232283943113</v>
      </c>
      <c r="J480" s="4">
        <f>SUM(Nurse[[#This Row],[RN Hours (excl. Admin, DON)]],Nurse[[#This Row],[RN Admin Hours]],Nurse[[#This Row],[RN DON Hours]],Nurse[[#This Row],[LPN Hours (excl. Admin)]],Nurse[[#This Row],[LPN Admin Hours]],Nurse[[#This Row],[CNA Hours]],Nurse[[#This Row],[NA TR Hours]],Nurse[[#This Row],[Med Aide/Tech Hours]])</f>
        <v>311.97543478260866</v>
      </c>
      <c r="K480" s="4">
        <f>SUM(Nurse[[#This Row],[RN Hours (excl. Admin, DON)]],Nurse[[#This Row],[LPN Hours (excl. Admin)]],Nurse[[#This Row],[CNA Hours]],Nurse[[#This Row],[NA TR Hours]],Nurse[[#This Row],[Med Aide/Tech Hours]])</f>
        <v>276.20228260869567</v>
      </c>
      <c r="L480" s="4">
        <f>SUM(Nurse[[#This Row],[RN Hours (excl. Admin, DON)]],Nurse[[#This Row],[RN Admin Hours]],Nurse[[#This Row],[RN DON Hours]])</f>
        <v>45.797499999999992</v>
      </c>
      <c r="M480" s="4">
        <v>20.126847826086955</v>
      </c>
      <c r="N480" s="4">
        <v>20.540217391304342</v>
      </c>
      <c r="O480" s="4">
        <v>5.1304347826086953</v>
      </c>
      <c r="P480" s="4">
        <f>SUM(Nurse[[#This Row],[LPN Hours (excl. Admin)]],Nurse[[#This Row],[LPN Admin Hours]])</f>
        <v>101.52684782608698</v>
      </c>
      <c r="Q480" s="4">
        <v>91.424347826086972</v>
      </c>
      <c r="R480" s="4">
        <v>10.102500000000003</v>
      </c>
      <c r="S480" s="4">
        <f>SUM(Nurse[[#This Row],[CNA Hours]],Nurse[[#This Row],[NA TR Hours]],Nurse[[#This Row],[Med Aide/Tech Hours]])</f>
        <v>164.65108695652174</v>
      </c>
      <c r="T480" s="4">
        <v>164.65108695652174</v>
      </c>
      <c r="U480" s="4">
        <v>0</v>
      </c>
      <c r="V480" s="4">
        <v>0</v>
      </c>
      <c r="W4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61.737934782608697</v>
      </c>
      <c r="X480" s="4">
        <v>8.8804347826086955E-2</v>
      </c>
      <c r="Y480" s="4">
        <v>0.2608695652173913</v>
      </c>
      <c r="Z480" s="4">
        <v>0</v>
      </c>
      <c r="AA480" s="4">
        <v>10.97978260869565</v>
      </c>
      <c r="AB480" s="4">
        <v>1.2742391304347824</v>
      </c>
      <c r="AC480" s="4">
        <v>49.134239130434786</v>
      </c>
      <c r="AD480" s="4">
        <v>0</v>
      </c>
      <c r="AE480" s="4">
        <v>0</v>
      </c>
      <c r="AF480" s="1">
        <v>365889</v>
      </c>
      <c r="AG480" s="1">
        <v>5</v>
      </c>
      <c r="AH480"/>
    </row>
    <row r="481" spans="1:34" x14ac:dyDescent="0.25">
      <c r="A481" t="s">
        <v>964</v>
      </c>
      <c r="B481" t="s">
        <v>406</v>
      </c>
      <c r="C481" t="s">
        <v>1303</v>
      </c>
      <c r="D481" t="s">
        <v>1002</v>
      </c>
      <c r="E481" s="4">
        <v>84.304347826086953</v>
      </c>
      <c r="F481" s="4">
        <f>Nurse[[#This Row],[Total Nurse Staff Hours]]/Nurse[[#This Row],[MDS Census]]</f>
        <v>3.4127900979886543</v>
      </c>
      <c r="G481" s="4">
        <f>Nurse[[#This Row],[Total Direct Care Staff Hours]]/Nurse[[#This Row],[MDS Census]]</f>
        <v>3.1186642599277978</v>
      </c>
      <c r="H481" s="4">
        <f>Nurse[[#This Row],[Total RN Hours (w/ Admin, DON)]]/Nurse[[#This Row],[MDS Census]]</f>
        <v>0.77246003094378535</v>
      </c>
      <c r="I481" s="4">
        <f>Nurse[[#This Row],[RN Hours (excl. Admin, DON)]]/Nurse[[#This Row],[MDS Census]]</f>
        <v>0.47833419288292917</v>
      </c>
      <c r="J481" s="4">
        <f>SUM(Nurse[[#This Row],[RN Hours (excl. Admin, DON)]],Nurse[[#This Row],[RN Admin Hours]],Nurse[[#This Row],[RN DON Hours]],Nurse[[#This Row],[LPN Hours (excl. Admin)]],Nurse[[#This Row],[LPN Admin Hours]],Nurse[[#This Row],[CNA Hours]],Nurse[[#This Row],[NA TR Hours]],Nurse[[#This Row],[Med Aide/Tech Hours]])</f>
        <v>287.71304347826089</v>
      </c>
      <c r="K481" s="4">
        <f>SUM(Nurse[[#This Row],[RN Hours (excl. Admin, DON)]],Nurse[[#This Row],[LPN Hours (excl. Admin)]],Nurse[[#This Row],[CNA Hours]],Nurse[[#This Row],[NA TR Hours]],Nurse[[#This Row],[Med Aide/Tech Hours]])</f>
        <v>262.91695652173911</v>
      </c>
      <c r="L481" s="4">
        <f>SUM(Nurse[[#This Row],[RN Hours (excl. Admin, DON)]],Nurse[[#This Row],[RN Admin Hours]],Nurse[[#This Row],[RN DON Hours]])</f>
        <v>65.121739130434776</v>
      </c>
      <c r="M481" s="4">
        <v>40.325652173913028</v>
      </c>
      <c r="N481" s="4">
        <v>24.796086956521741</v>
      </c>
      <c r="O481" s="4">
        <v>0</v>
      </c>
      <c r="P481" s="4">
        <f>SUM(Nurse[[#This Row],[LPN Hours (excl. Admin)]],Nurse[[#This Row],[LPN Admin Hours]])</f>
        <v>65.507608695652195</v>
      </c>
      <c r="Q481" s="4">
        <v>65.507608695652195</v>
      </c>
      <c r="R481" s="4">
        <v>0</v>
      </c>
      <c r="S481" s="4">
        <f>SUM(Nurse[[#This Row],[CNA Hours]],Nurse[[#This Row],[NA TR Hours]],Nurse[[#This Row],[Med Aide/Tech Hours]])</f>
        <v>157.0836956521739</v>
      </c>
      <c r="T481" s="4">
        <v>157.0836956521739</v>
      </c>
      <c r="U481" s="4">
        <v>0</v>
      </c>
      <c r="V481" s="4">
        <v>0</v>
      </c>
      <c r="W4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16.994021739130435</v>
      </c>
      <c r="X481" s="4">
        <v>0</v>
      </c>
      <c r="Y481" s="4">
        <v>0</v>
      </c>
      <c r="Z481" s="4">
        <v>0</v>
      </c>
      <c r="AA481" s="4">
        <v>5.7173913043478262</v>
      </c>
      <c r="AB481" s="4">
        <v>0</v>
      </c>
      <c r="AC481" s="4">
        <v>11.276630434782609</v>
      </c>
      <c r="AD481" s="4">
        <v>0</v>
      </c>
      <c r="AE481" s="4">
        <v>0</v>
      </c>
      <c r="AF481" s="1">
        <v>365768</v>
      </c>
      <c r="AG481" s="1">
        <v>5</v>
      </c>
      <c r="AH481"/>
    </row>
    <row r="482" spans="1:34" x14ac:dyDescent="0.25">
      <c r="A482" t="s">
        <v>964</v>
      </c>
      <c r="B482" t="s">
        <v>98</v>
      </c>
      <c r="C482" t="s">
        <v>1240</v>
      </c>
      <c r="D482" t="s">
        <v>1046</v>
      </c>
      <c r="E482" s="4">
        <v>88.028169014084511</v>
      </c>
      <c r="F482" s="4">
        <f>Nurse[[#This Row],[Total Nurse Staff Hours]]/Nurse[[#This Row],[MDS Census]]</f>
        <v>3.4681600000000001</v>
      </c>
      <c r="G482" s="4">
        <f>Nurse[[#This Row],[Total Direct Care Staff Hours]]/Nurse[[#This Row],[MDS Census]]</f>
        <v>3.2783200000000003</v>
      </c>
      <c r="H482" s="4">
        <f>Nurse[[#This Row],[Total RN Hours (w/ Admin, DON)]]/Nurse[[#This Row],[MDS Census]]</f>
        <v>0.61192000000000002</v>
      </c>
      <c r="I482" s="4">
        <f>Nurse[[#This Row],[RN Hours (excl. Admin, DON)]]/Nurse[[#This Row],[MDS Census]]</f>
        <v>0.48331999999999992</v>
      </c>
      <c r="J482" s="4">
        <f>SUM(Nurse[[#This Row],[RN Hours (excl. Admin, DON)]],Nurse[[#This Row],[RN Admin Hours]],Nurse[[#This Row],[RN DON Hours]],Nurse[[#This Row],[LPN Hours (excl. Admin)]],Nurse[[#This Row],[LPN Admin Hours]],Nurse[[#This Row],[CNA Hours]],Nurse[[#This Row],[NA TR Hours]],Nurse[[#This Row],[Med Aide/Tech Hours]])</f>
        <v>305.29577464788736</v>
      </c>
      <c r="K482" s="4">
        <f>SUM(Nurse[[#This Row],[RN Hours (excl. Admin, DON)]],Nurse[[#This Row],[LPN Hours (excl. Admin)]],Nurse[[#This Row],[CNA Hours]],Nurse[[#This Row],[NA TR Hours]],Nurse[[#This Row],[Med Aide/Tech Hours]])</f>
        <v>288.58450704225356</v>
      </c>
      <c r="L482" s="4">
        <f>SUM(Nurse[[#This Row],[RN Hours (excl. Admin, DON)]],Nurse[[#This Row],[RN Admin Hours]],Nurse[[#This Row],[RN DON Hours]])</f>
        <v>53.866197183098592</v>
      </c>
      <c r="M482" s="4">
        <v>42.54577464788732</v>
      </c>
      <c r="N482" s="4">
        <v>5.573943661971831</v>
      </c>
      <c r="O482" s="4">
        <v>5.746478873239437</v>
      </c>
      <c r="P482" s="4">
        <f>SUM(Nurse[[#This Row],[LPN Hours (excl. Admin)]],Nurse[[#This Row],[LPN Admin Hours]])</f>
        <v>71.471830985915489</v>
      </c>
      <c r="Q482" s="4">
        <v>66.08098591549296</v>
      </c>
      <c r="R482" s="4">
        <v>5.390845070422535</v>
      </c>
      <c r="S482" s="4">
        <f>SUM(Nurse[[#This Row],[CNA Hours]],Nurse[[#This Row],[NA TR Hours]],Nurse[[#This Row],[Med Aide/Tech Hours]])</f>
        <v>179.95774647887325</v>
      </c>
      <c r="T482" s="4">
        <v>179.95774647887325</v>
      </c>
      <c r="U482" s="4">
        <v>0</v>
      </c>
      <c r="V482" s="4">
        <v>0</v>
      </c>
      <c r="W4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19.799295774647888</v>
      </c>
      <c r="X482" s="4">
        <v>0.1619718309859155</v>
      </c>
      <c r="Y482" s="4">
        <v>0</v>
      </c>
      <c r="Z482" s="4">
        <v>0</v>
      </c>
      <c r="AA482" s="4">
        <v>3.0950704225352115</v>
      </c>
      <c r="AB482" s="4">
        <v>0</v>
      </c>
      <c r="AC482" s="4">
        <v>16.54225352112676</v>
      </c>
      <c r="AD482" s="4">
        <v>0</v>
      </c>
      <c r="AE482" s="4">
        <v>0</v>
      </c>
      <c r="AF482" s="1">
        <v>365295</v>
      </c>
      <c r="AG482" s="1">
        <v>5</v>
      </c>
      <c r="AH482"/>
    </row>
    <row r="483" spans="1:34" x14ac:dyDescent="0.25">
      <c r="A483" t="s">
        <v>964</v>
      </c>
      <c r="B483" t="s">
        <v>72</v>
      </c>
      <c r="C483" t="s">
        <v>1172</v>
      </c>
      <c r="D483" t="s">
        <v>985</v>
      </c>
      <c r="E483" s="4">
        <v>52.152173913043477</v>
      </c>
      <c r="F483" s="4">
        <f>Nurse[[#This Row],[Total Nurse Staff Hours]]/Nurse[[#This Row],[MDS Census]]</f>
        <v>3.1940912880366823</v>
      </c>
      <c r="G483" s="4">
        <f>Nurse[[#This Row],[Total Direct Care Staff Hours]]/Nurse[[#This Row],[MDS Census]]</f>
        <v>2.8970925385577324</v>
      </c>
      <c r="H483" s="4">
        <f>Nurse[[#This Row],[Total RN Hours (w/ Admin, DON)]]/Nurse[[#This Row],[MDS Census]]</f>
        <v>0.32180075031263028</v>
      </c>
      <c r="I483" s="4">
        <f>Nurse[[#This Row],[RN Hours (excl. Admin, DON)]]/Nurse[[#This Row],[MDS Census]]</f>
        <v>0.23176323468111715</v>
      </c>
      <c r="J483" s="4">
        <f>SUM(Nurse[[#This Row],[RN Hours (excl. Admin, DON)]],Nurse[[#This Row],[RN Admin Hours]],Nurse[[#This Row],[RN DON Hours]],Nurse[[#This Row],[LPN Hours (excl. Admin)]],Nurse[[#This Row],[LPN Admin Hours]],Nurse[[#This Row],[CNA Hours]],Nurse[[#This Row],[NA TR Hours]],Nurse[[#This Row],[Med Aide/Tech Hours]])</f>
        <v>166.57880434782609</v>
      </c>
      <c r="K483" s="4">
        <f>SUM(Nurse[[#This Row],[RN Hours (excl. Admin, DON)]],Nurse[[#This Row],[LPN Hours (excl. Admin)]],Nurse[[#This Row],[CNA Hours]],Nurse[[#This Row],[NA TR Hours]],Nurse[[#This Row],[Med Aide/Tech Hours]])</f>
        <v>151.08967391304347</v>
      </c>
      <c r="L483" s="4">
        <f>SUM(Nurse[[#This Row],[RN Hours (excl. Admin, DON)]],Nurse[[#This Row],[RN Admin Hours]],Nurse[[#This Row],[RN DON Hours]])</f>
        <v>16.782608695652176</v>
      </c>
      <c r="M483" s="4">
        <v>12.086956521739131</v>
      </c>
      <c r="N483" s="4">
        <v>0</v>
      </c>
      <c r="O483" s="4">
        <v>4.6956521739130439</v>
      </c>
      <c r="P483" s="4">
        <f>SUM(Nurse[[#This Row],[LPN Hours (excl. Admin)]],Nurse[[#This Row],[LPN Admin Hours]])</f>
        <v>58.815217391304344</v>
      </c>
      <c r="Q483" s="4">
        <v>48.021739130434781</v>
      </c>
      <c r="R483" s="4">
        <v>10.793478260869565</v>
      </c>
      <c r="S483" s="4">
        <f>SUM(Nurse[[#This Row],[CNA Hours]],Nurse[[#This Row],[NA TR Hours]],Nurse[[#This Row],[Med Aide/Tech Hours]])</f>
        <v>90.980978260869563</v>
      </c>
      <c r="T483" s="4">
        <v>69.146739130434781</v>
      </c>
      <c r="U483" s="4">
        <v>21.834239130434781</v>
      </c>
      <c r="V483" s="4">
        <v>0</v>
      </c>
      <c r="W4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2.9565217391304346</v>
      </c>
      <c r="X483" s="4">
        <v>0</v>
      </c>
      <c r="Y483" s="4">
        <v>0</v>
      </c>
      <c r="Z483" s="4">
        <v>0</v>
      </c>
      <c r="AA483" s="4">
        <v>0</v>
      </c>
      <c r="AB483" s="4">
        <v>0</v>
      </c>
      <c r="AC483" s="4">
        <v>0</v>
      </c>
      <c r="AD483" s="4">
        <v>2.9565217391304346</v>
      </c>
      <c r="AE483" s="4">
        <v>0</v>
      </c>
      <c r="AF483" s="1">
        <v>365241</v>
      </c>
      <c r="AG483" s="1">
        <v>5</v>
      </c>
      <c r="AH483"/>
    </row>
    <row r="484" spans="1:34" x14ac:dyDescent="0.25">
      <c r="A484" t="s">
        <v>964</v>
      </c>
      <c r="B484" t="s">
        <v>134</v>
      </c>
      <c r="C484" t="s">
        <v>1204</v>
      </c>
      <c r="D484" t="s">
        <v>1035</v>
      </c>
      <c r="E484" s="4">
        <v>71.891304347826093</v>
      </c>
      <c r="F484" s="4">
        <f>Nurse[[#This Row],[Total Nurse Staff Hours]]/Nurse[[#This Row],[MDS Census]]</f>
        <v>2.8690807378288476</v>
      </c>
      <c r="G484" s="4">
        <f>Nurse[[#This Row],[Total Direct Care Staff Hours]]/Nurse[[#This Row],[MDS Census]]</f>
        <v>2.6402479588751131</v>
      </c>
      <c r="H484" s="4">
        <f>Nurse[[#This Row],[Total RN Hours (w/ Admin, DON)]]/Nurse[[#This Row],[MDS Census]]</f>
        <v>0.21628364076201995</v>
      </c>
      <c r="I484" s="4">
        <f>Nurse[[#This Row],[RN Hours (excl. Admin, DON)]]/Nurse[[#This Row],[MDS Census]]</f>
        <v>0.13683096462050195</v>
      </c>
      <c r="J484" s="4">
        <f>SUM(Nurse[[#This Row],[RN Hours (excl. Admin, DON)]],Nurse[[#This Row],[RN Admin Hours]],Nurse[[#This Row],[RN DON Hours]],Nurse[[#This Row],[LPN Hours (excl. Admin)]],Nurse[[#This Row],[LPN Admin Hours]],Nurse[[#This Row],[CNA Hours]],Nurse[[#This Row],[NA TR Hours]],Nurse[[#This Row],[Med Aide/Tech Hours]])</f>
        <v>206.26195652173914</v>
      </c>
      <c r="K484" s="4">
        <f>SUM(Nurse[[#This Row],[RN Hours (excl. Admin, DON)]],Nurse[[#This Row],[LPN Hours (excl. Admin)]],Nurse[[#This Row],[CNA Hours]],Nurse[[#This Row],[NA TR Hours]],Nurse[[#This Row],[Med Aide/Tech Hours]])</f>
        <v>189.81086956521739</v>
      </c>
      <c r="L484" s="4">
        <f>SUM(Nurse[[#This Row],[RN Hours (excl. Admin, DON)]],Nurse[[#This Row],[RN Admin Hours]],Nurse[[#This Row],[RN DON Hours]])</f>
        <v>15.548913043478262</v>
      </c>
      <c r="M484" s="4">
        <v>9.8369565217391308</v>
      </c>
      <c r="N484" s="4">
        <v>0.22826086956521738</v>
      </c>
      <c r="O484" s="4">
        <v>5.4836956521739131</v>
      </c>
      <c r="P484" s="4">
        <f>SUM(Nurse[[#This Row],[LPN Hours (excl. Admin)]],Nurse[[#This Row],[LPN Admin Hours]])</f>
        <v>56.374239130434788</v>
      </c>
      <c r="Q484" s="4">
        <v>45.635108695652178</v>
      </c>
      <c r="R484" s="4">
        <v>10.739130434782609</v>
      </c>
      <c r="S484" s="4">
        <f>SUM(Nurse[[#This Row],[CNA Hours]],Nurse[[#This Row],[NA TR Hours]],Nurse[[#This Row],[Med Aide/Tech Hours]])</f>
        <v>134.33880434782608</v>
      </c>
      <c r="T484" s="4">
        <v>134.33880434782608</v>
      </c>
      <c r="U484" s="4">
        <v>0</v>
      </c>
      <c r="V484" s="4">
        <v>0</v>
      </c>
      <c r="W4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22.121739130434783</v>
      </c>
      <c r="X484" s="4">
        <v>0</v>
      </c>
      <c r="Y484" s="4">
        <v>0</v>
      </c>
      <c r="Z484" s="4">
        <v>0</v>
      </c>
      <c r="AA484" s="4">
        <v>10.118804347826087</v>
      </c>
      <c r="AB484" s="4">
        <v>0</v>
      </c>
      <c r="AC484" s="4">
        <v>12.002934782608696</v>
      </c>
      <c r="AD484" s="4">
        <v>0</v>
      </c>
      <c r="AE484" s="4">
        <v>0</v>
      </c>
      <c r="AF484" s="1">
        <v>365354</v>
      </c>
      <c r="AG484" s="1">
        <v>5</v>
      </c>
      <c r="AH484"/>
    </row>
    <row r="485" spans="1:34" x14ac:dyDescent="0.25">
      <c r="A485" t="s">
        <v>964</v>
      </c>
      <c r="B485" t="s">
        <v>289</v>
      </c>
      <c r="C485" t="s">
        <v>1227</v>
      </c>
      <c r="D485" t="s">
        <v>1023</v>
      </c>
      <c r="E485" s="4">
        <v>40.869565217391305</v>
      </c>
      <c r="F485" s="4">
        <f>Nurse[[#This Row],[Total Nurse Staff Hours]]/Nurse[[#This Row],[MDS Census]]</f>
        <v>3.4557180851063829</v>
      </c>
      <c r="G485" s="4">
        <f>Nurse[[#This Row],[Total Direct Care Staff Hours]]/Nurse[[#This Row],[MDS Census]]</f>
        <v>3.0684840425531918</v>
      </c>
      <c r="H485" s="4">
        <f>Nurse[[#This Row],[Total RN Hours (w/ Admin, DON)]]/Nurse[[#This Row],[MDS Census]]</f>
        <v>1.1027925531914893</v>
      </c>
      <c r="I485" s="4">
        <f>Nurse[[#This Row],[RN Hours (excl. Admin, DON)]]/Nurse[[#This Row],[MDS Census]]</f>
        <v>0.7155585106382979</v>
      </c>
      <c r="J485" s="4">
        <f>SUM(Nurse[[#This Row],[RN Hours (excl. Admin, DON)]],Nurse[[#This Row],[RN Admin Hours]],Nurse[[#This Row],[RN DON Hours]],Nurse[[#This Row],[LPN Hours (excl. Admin)]],Nurse[[#This Row],[LPN Admin Hours]],Nurse[[#This Row],[CNA Hours]],Nurse[[#This Row],[NA TR Hours]],Nurse[[#This Row],[Med Aide/Tech Hours]])</f>
        <v>141.23369565217391</v>
      </c>
      <c r="K485" s="4">
        <f>SUM(Nurse[[#This Row],[RN Hours (excl. Admin, DON)]],Nurse[[#This Row],[LPN Hours (excl. Admin)]],Nurse[[#This Row],[CNA Hours]],Nurse[[#This Row],[NA TR Hours]],Nurse[[#This Row],[Med Aide/Tech Hours]])</f>
        <v>125.40760869565219</v>
      </c>
      <c r="L485" s="4">
        <f>SUM(Nurse[[#This Row],[RN Hours (excl. Admin, DON)]],Nurse[[#This Row],[RN Admin Hours]],Nurse[[#This Row],[RN DON Hours]])</f>
        <v>45.070652173913039</v>
      </c>
      <c r="M485" s="4">
        <v>29.244565217391305</v>
      </c>
      <c r="N485" s="4">
        <v>10.695652173913043</v>
      </c>
      <c r="O485" s="4">
        <v>5.1304347826086953</v>
      </c>
      <c r="P485" s="4">
        <f>SUM(Nurse[[#This Row],[LPN Hours (excl. Admin)]],Nurse[[#This Row],[LPN Admin Hours]])</f>
        <v>15.491847826086957</v>
      </c>
      <c r="Q485" s="4">
        <v>15.491847826086957</v>
      </c>
      <c r="R485" s="4">
        <v>0</v>
      </c>
      <c r="S485" s="4">
        <f>SUM(Nurse[[#This Row],[CNA Hours]],Nurse[[#This Row],[NA TR Hours]],Nurse[[#This Row],[Med Aide/Tech Hours]])</f>
        <v>80.671195652173907</v>
      </c>
      <c r="T485" s="4">
        <v>59.6875</v>
      </c>
      <c r="U485" s="4">
        <v>20.983695652173914</v>
      </c>
      <c r="V485" s="4">
        <v>0</v>
      </c>
      <c r="W4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85" s="4">
        <v>0</v>
      </c>
      <c r="Y485" s="4">
        <v>0</v>
      </c>
      <c r="Z485" s="4">
        <v>0</v>
      </c>
      <c r="AA485" s="4">
        <v>0</v>
      </c>
      <c r="AB485" s="4">
        <v>0</v>
      </c>
      <c r="AC485" s="4">
        <v>0</v>
      </c>
      <c r="AD485" s="4">
        <v>0</v>
      </c>
      <c r="AE485" s="4">
        <v>0</v>
      </c>
      <c r="AF485" s="1">
        <v>365600</v>
      </c>
      <c r="AG485" s="1">
        <v>5</v>
      </c>
      <c r="AH485"/>
    </row>
    <row r="486" spans="1:34" x14ac:dyDescent="0.25">
      <c r="A486" t="s">
        <v>964</v>
      </c>
      <c r="B486" t="s">
        <v>177</v>
      </c>
      <c r="C486" t="s">
        <v>1095</v>
      </c>
      <c r="D486" t="s">
        <v>1010</v>
      </c>
      <c r="E486" s="4">
        <v>63.423913043478258</v>
      </c>
      <c r="F486" s="4">
        <f>Nurse[[#This Row],[Total Nurse Staff Hours]]/Nurse[[#This Row],[MDS Census]]</f>
        <v>3.9607712082262205</v>
      </c>
      <c r="G486" s="4">
        <f>Nurse[[#This Row],[Total Direct Care Staff Hours]]/Nurse[[#This Row],[MDS Census]]</f>
        <v>3.815441302485004</v>
      </c>
      <c r="H486" s="4">
        <f>Nurse[[#This Row],[Total RN Hours (w/ Admin, DON)]]/Nurse[[#This Row],[MDS Census]]</f>
        <v>0.59738646101113979</v>
      </c>
      <c r="I486" s="4">
        <f>Nurse[[#This Row],[RN Hours (excl. Admin, DON)]]/Nurse[[#This Row],[MDS Census]]</f>
        <v>0.45205655526992289</v>
      </c>
      <c r="J486" s="4">
        <f>SUM(Nurse[[#This Row],[RN Hours (excl. Admin, DON)]],Nurse[[#This Row],[RN Admin Hours]],Nurse[[#This Row],[RN DON Hours]],Nurse[[#This Row],[LPN Hours (excl. Admin)]],Nurse[[#This Row],[LPN Admin Hours]],Nurse[[#This Row],[CNA Hours]],Nurse[[#This Row],[NA TR Hours]],Nurse[[#This Row],[Med Aide/Tech Hours]])</f>
        <v>251.20760869565214</v>
      </c>
      <c r="K486" s="4">
        <f>SUM(Nurse[[#This Row],[RN Hours (excl. Admin, DON)]],Nurse[[#This Row],[LPN Hours (excl. Admin)]],Nurse[[#This Row],[CNA Hours]],Nurse[[#This Row],[NA TR Hours]],Nurse[[#This Row],[Med Aide/Tech Hours]])</f>
        <v>241.99021739130433</v>
      </c>
      <c r="L486" s="4">
        <f>SUM(Nurse[[#This Row],[RN Hours (excl. Admin, DON)]],Nurse[[#This Row],[RN Admin Hours]],Nurse[[#This Row],[RN DON Hours]])</f>
        <v>37.888586956521742</v>
      </c>
      <c r="M486" s="4">
        <v>28.671195652173914</v>
      </c>
      <c r="N486" s="4">
        <v>4.6086956521739131</v>
      </c>
      <c r="O486" s="4">
        <v>4.6086956521739131</v>
      </c>
      <c r="P486" s="4">
        <f>SUM(Nurse[[#This Row],[LPN Hours (excl. Admin)]],Nurse[[#This Row],[LPN Admin Hours]])</f>
        <v>93.670434782608694</v>
      </c>
      <c r="Q486" s="4">
        <v>93.670434782608694</v>
      </c>
      <c r="R486" s="4">
        <v>0</v>
      </c>
      <c r="S486" s="4">
        <f>SUM(Nurse[[#This Row],[CNA Hours]],Nurse[[#This Row],[NA TR Hours]],Nurse[[#This Row],[Med Aide/Tech Hours]])</f>
        <v>119.64858695652173</v>
      </c>
      <c r="T486" s="4">
        <v>119.64858695652173</v>
      </c>
      <c r="U486" s="4">
        <v>0</v>
      </c>
      <c r="V486" s="4">
        <v>0</v>
      </c>
      <c r="W4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6.0869565217391308</v>
      </c>
      <c r="X486" s="4">
        <v>0</v>
      </c>
      <c r="Y486" s="4">
        <v>0</v>
      </c>
      <c r="Z486" s="4">
        <v>0</v>
      </c>
      <c r="AA486" s="4">
        <v>0</v>
      </c>
      <c r="AB486" s="4">
        <v>0</v>
      </c>
      <c r="AC486" s="4">
        <v>6.0869565217391308</v>
      </c>
      <c r="AD486" s="4">
        <v>0</v>
      </c>
      <c r="AE486" s="4">
        <v>0</v>
      </c>
      <c r="AF486" s="1">
        <v>365427</v>
      </c>
      <c r="AG486" s="1">
        <v>5</v>
      </c>
      <c r="AH486"/>
    </row>
    <row r="487" spans="1:34" x14ac:dyDescent="0.25">
      <c r="A487" t="s">
        <v>964</v>
      </c>
      <c r="B487" t="s">
        <v>20</v>
      </c>
      <c r="C487" t="s">
        <v>1214</v>
      </c>
      <c r="D487" t="s">
        <v>1032</v>
      </c>
      <c r="E487" s="4">
        <v>91.641304347826093</v>
      </c>
      <c r="F487" s="4">
        <f>Nurse[[#This Row],[Total Nurse Staff Hours]]/Nurse[[#This Row],[MDS Census]]</f>
        <v>5.5041857430909742</v>
      </c>
      <c r="G487" s="4">
        <f>Nurse[[#This Row],[Total Direct Care Staff Hours]]/Nurse[[#This Row],[MDS Census]]</f>
        <v>5.3542984224884362</v>
      </c>
      <c r="H487" s="4">
        <f>Nurse[[#This Row],[Total RN Hours (w/ Admin, DON)]]/Nurse[[#This Row],[MDS Census]]</f>
        <v>0.70402324753884415</v>
      </c>
      <c r="I487" s="4">
        <f>Nurse[[#This Row],[RN Hours (excl. Admin, DON)]]/Nurse[[#This Row],[MDS Census]]</f>
        <v>0.65278377416676492</v>
      </c>
      <c r="J487" s="4">
        <f>SUM(Nurse[[#This Row],[RN Hours (excl. Admin, DON)]],Nurse[[#This Row],[RN Admin Hours]],Nurse[[#This Row],[RN DON Hours]],Nurse[[#This Row],[LPN Hours (excl. Admin)]],Nurse[[#This Row],[LPN Admin Hours]],Nurse[[#This Row],[CNA Hours]],Nurse[[#This Row],[NA TR Hours]],Nurse[[#This Row],[Med Aide/Tech Hours]])</f>
        <v>504.41076086956525</v>
      </c>
      <c r="K487" s="4">
        <f>SUM(Nurse[[#This Row],[RN Hours (excl. Admin, DON)]],Nurse[[#This Row],[LPN Hours (excl. Admin)]],Nurse[[#This Row],[CNA Hours]],Nurse[[#This Row],[NA TR Hours]],Nurse[[#This Row],[Med Aide/Tech Hours]])</f>
        <v>490.67489130434791</v>
      </c>
      <c r="L487" s="4">
        <f>SUM(Nurse[[#This Row],[RN Hours (excl. Admin, DON)]],Nurse[[#This Row],[RN Admin Hours]],Nurse[[#This Row],[RN DON Hours]])</f>
        <v>64.517608695652129</v>
      </c>
      <c r="M487" s="4">
        <v>59.821956521739082</v>
      </c>
      <c r="N487" s="4">
        <v>0</v>
      </c>
      <c r="O487" s="4">
        <v>4.6956521739130439</v>
      </c>
      <c r="P487" s="4">
        <f>SUM(Nurse[[#This Row],[LPN Hours (excl. Admin)]],Nurse[[#This Row],[LPN Admin Hours]])</f>
        <v>128.0367391304348</v>
      </c>
      <c r="Q487" s="4">
        <v>118.99652173913044</v>
      </c>
      <c r="R487" s="4">
        <v>9.0402173913043491</v>
      </c>
      <c r="S487" s="4">
        <f>SUM(Nurse[[#This Row],[CNA Hours]],Nurse[[#This Row],[NA TR Hours]],Nurse[[#This Row],[Med Aide/Tech Hours]])</f>
        <v>311.85641304347837</v>
      </c>
      <c r="T487" s="4">
        <v>311.85641304347837</v>
      </c>
      <c r="U487" s="4">
        <v>0</v>
      </c>
      <c r="V487" s="4">
        <v>0</v>
      </c>
      <c r="W4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87" s="4">
        <v>0</v>
      </c>
      <c r="Y487" s="4">
        <v>0</v>
      </c>
      <c r="Z487" s="4">
        <v>0</v>
      </c>
      <c r="AA487" s="4">
        <v>0</v>
      </c>
      <c r="AB487" s="4">
        <v>0</v>
      </c>
      <c r="AC487" s="4">
        <v>0</v>
      </c>
      <c r="AD487" s="4">
        <v>0</v>
      </c>
      <c r="AE487" s="4">
        <v>0</v>
      </c>
      <c r="AF487" s="1">
        <v>365020</v>
      </c>
      <c r="AG487" s="1">
        <v>5</v>
      </c>
      <c r="AH487"/>
    </row>
    <row r="488" spans="1:34" x14ac:dyDescent="0.25">
      <c r="A488" t="s">
        <v>964</v>
      </c>
      <c r="B488" t="s">
        <v>20</v>
      </c>
      <c r="C488" t="s">
        <v>1202</v>
      </c>
      <c r="D488" t="s">
        <v>995</v>
      </c>
      <c r="E488" s="4">
        <v>56.04225352112676</v>
      </c>
      <c r="F488" s="4">
        <f>Nurse[[#This Row],[Total Nurse Staff Hours]]/Nurse[[#This Row],[MDS Census]]</f>
        <v>3.1705830610706207</v>
      </c>
      <c r="G488" s="4">
        <f>Nurse[[#This Row],[Total Direct Care Staff Hours]]/Nurse[[#This Row],[MDS Census]]</f>
        <v>3.0238125157074642</v>
      </c>
      <c r="H488" s="4">
        <f>Nurse[[#This Row],[Total RN Hours (w/ Admin, DON)]]/Nurse[[#This Row],[MDS Census]]</f>
        <v>0.2052023121387283</v>
      </c>
      <c r="I488" s="4">
        <f>Nurse[[#This Row],[RN Hours (excl. Admin, DON)]]/Nurse[[#This Row],[MDS Census]]</f>
        <v>0.14488564966071876</v>
      </c>
      <c r="J488" s="4">
        <f>SUM(Nurse[[#This Row],[RN Hours (excl. Admin, DON)]],Nurse[[#This Row],[RN Admin Hours]],Nurse[[#This Row],[RN DON Hours]],Nurse[[#This Row],[LPN Hours (excl. Admin)]],Nurse[[#This Row],[LPN Admin Hours]],Nurse[[#This Row],[CNA Hours]],Nurse[[#This Row],[NA TR Hours]],Nurse[[#This Row],[Med Aide/Tech Hours]])</f>
        <v>177.68661971830986</v>
      </c>
      <c r="K488" s="4">
        <f>SUM(Nurse[[#This Row],[RN Hours (excl. Admin, DON)]],Nurse[[#This Row],[LPN Hours (excl. Admin)]],Nurse[[#This Row],[CNA Hours]],Nurse[[#This Row],[NA TR Hours]],Nurse[[#This Row],[Med Aide/Tech Hours]])</f>
        <v>169.46126760563379</v>
      </c>
      <c r="L488" s="4">
        <f>SUM(Nurse[[#This Row],[RN Hours (excl. Admin, DON)]],Nurse[[#This Row],[RN Admin Hours]],Nurse[[#This Row],[RN DON Hours]])</f>
        <v>11.499999999999998</v>
      </c>
      <c r="M488" s="4">
        <v>8.1197183098591541</v>
      </c>
      <c r="N488" s="4">
        <v>2.9295774647887325</v>
      </c>
      <c r="O488" s="4">
        <v>0.45070422535211269</v>
      </c>
      <c r="P488" s="4">
        <f>SUM(Nurse[[#This Row],[LPN Hours (excl. Admin)]],Nurse[[#This Row],[LPN Admin Hours]])</f>
        <v>58.820422535211264</v>
      </c>
      <c r="Q488" s="4">
        <v>53.975352112676056</v>
      </c>
      <c r="R488" s="4">
        <v>4.845070422535211</v>
      </c>
      <c r="S488" s="4">
        <f>SUM(Nurse[[#This Row],[CNA Hours]],Nurse[[#This Row],[NA TR Hours]],Nurse[[#This Row],[Med Aide/Tech Hours]])</f>
        <v>107.36619718309859</v>
      </c>
      <c r="T488" s="4">
        <v>107.36619718309859</v>
      </c>
      <c r="U488" s="4">
        <v>0</v>
      </c>
      <c r="V488" s="4">
        <v>0</v>
      </c>
      <c r="W4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87.440140845070431</v>
      </c>
      <c r="X488" s="4">
        <v>0</v>
      </c>
      <c r="Y488" s="4">
        <v>0</v>
      </c>
      <c r="Z488" s="4">
        <v>0</v>
      </c>
      <c r="AA488" s="4">
        <v>36.989436619718312</v>
      </c>
      <c r="AB488" s="4">
        <v>0</v>
      </c>
      <c r="AC488" s="4">
        <v>50.450704225352112</v>
      </c>
      <c r="AD488" s="4">
        <v>0</v>
      </c>
      <c r="AE488" s="4">
        <v>0</v>
      </c>
      <c r="AF488" s="1">
        <v>366162</v>
      </c>
      <c r="AG488" s="1">
        <v>5</v>
      </c>
      <c r="AH488"/>
    </row>
    <row r="489" spans="1:34" x14ac:dyDescent="0.25">
      <c r="A489" t="s">
        <v>964</v>
      </c>
      <c r="B489" t="s">
        <v>679</v>
      </c>
      <c r="C489" t="s">
        <v>1140</v>
      </c>
      <c r="D489" t="s">
        <v>1026</v>
      </c>
      <c r="E489" s="4">
        <v>70.704225352112672</v>
      </c>
      <c r="F489" s="4">
        <f>Nurse[[#This Row],[Total Nurse Staff Hours]]/Nurse[[#This Row],[MDS Census]]</f>
        <v>3.959113545816733</v>
      </c>
      <c r="G489" s="4">
        <f>Nurse[[#This Row],[Total Direct Care Staff Hours]]/Nurse[[#This Row],[MDS Census]]</f>
        <v>3.7360059760956181</v>
      </c>
      <c r="H489" s="4">
        <f>Nurse[[#This Row],[Total RN Hours (w/ Admin, DON)]]/Nurse[[#This Row],[MDS Census]]</f>
        <v>0.44113545816733074</v>
      </c>
      <c r="I489" s="4">
        <f>Nurse[[#This Row],[RN Hours (excl. Admin, DON)]]/Nurse[[#This Row],[MDS Census]]</f>
        <v>0.21802788844621515</v>
      </c>
      <c r="J489" s="4">
        <f>SUM(Nurse[[#This Row],[RN Hours (excl. Admin, DON)]],Nurse[[#This Row],[RN Admin Hours]],Nurse[[#This Row],[RN DON Hours]],Nurse[[#This Row],[LPN Hours (excl. Admin)]],Nurse[[#This Row],[LPN Admin Hours]],Nurse[[#This Row],[CNA Hours]],Nurse[[#This Row],[NA TR Hours]],Nurse[[#This Row],[Med Aide/Tech Hours]])</f>
        <v>279.92605633802816</v>
      </c>
      <c r="K489" s="4">
        <f>SUM(Nurse[[#This Row],[RN Hours (excl. Admin, DON)]],Nurse[[#This Row],[LPN Hours (excl. Admin)]],Nurse[[#This Row],[CNA Hours]],Nurse[[#This Row],[NA TR Hours]],Nurse[[#This Row],[Med Aide/Tech Hours]])</f>
        <v>264.15140845070425</v>
      </c>
      <c r="L489" s="4">
        <f>SUM(Nurse[[#This Row],[RN Hours (excl. Admin, DON)]],Nurse[[#This Row],[RN Admin Hours]],Nurse[[#This Row],[RN DON Hours]])</f>
        <v>31.190140845070424</v>
      </c>
      <c r="M489" s="4">
        <v>15.415492957746478</v>
      </c>
      <c r="N489" s="4">
        <v>10.366197183098592</v>
      </c>
      <c r="O489" s="4">
        <v>5.408450704225352</v>
      </c>
      <c r="P489" s="4">
        <f>SUM(Nurse[[#This Row],[LPN Hours (excl. Admin)]],Nurse[[#This Row],[LPN Admin Hours]])</f>
        <v>93.478873239436624</v>
      </c>
      <c r="Q489" s="4">
        <v>93.478873239436624</v>
      </c>
      <c r="R489" s="4">
        <v>0</v>
      </c>
      <c r="S489" s="4">
        <f>SUM(Nurse[[#This Row],[CNA Hours]],Nurse[[#This Row],[NA TR Hours]],Nurse[[#This Row],[Med Aide/Tech Hours]])</f>
        <v>155.25704225352112</v>
      </c>
      <c r="T489" s="4">
        <v>155.25704225352112</v>
      </c>
      <c r="U489" s="4">
        <v>0</v>
      </c>
      <c r="V489" s="4">
        <v>0</v>
      </c>
      <c r="W4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169.31690140845069</v>
      </c>
      <c r="X489" s="4">
        <v>6.267605633802817</v>
      </c>
      <c r="Y489" s="4">
        <v>0</v>
      </c>
      <c r="Z489" s="4">
        <v>0</v>
      </c>
      <c r="AA489" s="4">
        <v>50.968309859154928</v>
      </c>
      <c r="AB489" s="4">
        <v>0</v>
      </c>
      <c r="AC489" s="4">
        <v>112.08098591549296</v>
      </c>
      <c r="AD489" s="4">
        <v>0</v>
      </c>
      <c r="AE489" s="4">
        <v>0</v>
      </c>
      <c r="AF489" s="1">
        <v>366188</v>
      </c>
      <c r="AG489" s="1">
        <v>5</v>
      </c>
      <c r="AH489"/>
    </row>
    <row r="490" spans="1:34" x14ac:dyDescent="0.25">
      <c r="A490" t="s">
        <v>964</v>
      </c>
      <c r="B490" t="s">
        <v>683</v>
      </c>
      <c r="C490" t="s">
        <v>1191</v>
      </c>
      <c r="D490" t="s">
        <v>1026</v>
      </c>
      <c r="E490" s="4">
        <v>97.126760563380287</v>
      </c>
      <c r="F490" s="4">
        <f>Nurse[[#This Row],[Total Nurse Staff Hours]]/Nurse[[#This Row],[MDS Census]]</f>
        <v>3.3409947795823665</v>
      </c>
      <c r="G490" s="4">
        <f>Nurse[[#This Row],[Total Direct Care Staff Hours]]/Nurse[[#This Row],[MDS Census]]</f>
        <v>3.1729625870069604</v>
      </c>
      <c r="H490" s="4">
        <f>Nurse[[#This Row],[Total RN Hours (w/ Admin, DON)]]/Nurse[[#This Row],[MDS Census]]</f>
        <v>0.3856220997679814</v>
      </c>
      <c r="I490" s="4">
        <f>Nurse[[#This Row],[RN Hours (excl. Admin, DON)]]/Nurse[[#This Row],[MDS Census]]</f>
        <v>0.2175899071925754</v>
      </c>
      <c r="J490" s="4">
        <f>SUM(Nurse[[#This Row],[RN Hours (excl. Admin, DON)]],Nurse[[#This Row],[RN Admin Hours]],Nurse[[#This Row],[RN DON Hours]],Nurse[[#This Row],[LPN Hours (excl. Admin)]],Nurse[[#This Row],[LPN Admin Hours]],Nurse[[#This Row],[CNA Hours]],Nurse[[#This Row],[NA TR Hours]],Nurse[[#This Row],[Med Aide/Tech Hours]])</f>
        <v>324.5</v>
      </c>
      <c r="K490" s="4">
        <f>SUM(Nurse[[#This Row],[RN Hours (excl. Admin, DON)]],Nurse[[#This Row],[LPN Hours (excl. Admin)]],Nurse[[#This Row],[CNA Hours]],Nurse[[#This Row],[NA TR Hours]],Nurse[[#This Row],[Med Aide/Tech Hours]])</f>
        <v>308.17957746478874</v>
      </c>
      <c r="L490" s="4">
        <f>SUM(Nurse[[#This Row],[RN Hours (excl. Admin, DON)]],Nurse[[#This Row],[RN Admin Hours]],Nurse[[#This Row],[RN DON Hours]])</f>
        <v>37.454225352112672</v>
      </c>
      <c r="M490" s="4">
        <v>21.133802816901408</v>
      </c>
      <c r="N490" s="4">
        <v>11.024647887323944</v>
      </c>
      <c r="O490" s="4">
        <v>5.295774647887324</v>
      </c>
      <c r="P490" s="4">
        <f>SUM(Nurse[[#This Row],[LPN Hours (excl. Admin)]],Nurse[[#This Row],[LPN Admin Hours]])</f>
        <v>112.36971830985915</v>
      </c>
      <c r="Q490" s="4">
        <v>112.36971830985915</v>
      </c>
      <c r="R490" s="4">
        <v>0</v>
      </c>
      <c r="S490" s="4">
        <f>SUM(Nurse[[#This Row],[CNA Hours]],Nurse[[#This Row],[NA TR Hours]],Nurse[[#This Row],[Med Aide/Tech Hours]])</f>
        <v>174.67605633802816</v>
      </c>
      <c r="T490" s="4">
        <v>174.67605633802816</v>
      </c>
      <c r="U490" s="4">
        <v>0</v>
      </c>
      <c r="V490" s="4">
        <v>0</v>
      </c>
      <c r="W4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126.52816901408451</v>
      </c>
      <c r="X490" s="4">
        <v>0</v>
      </c>
      <c r="Y490" s="4">
        <v>0</v>
      </c>
      <c r="Z490" s="4">
        <v>0</v>
      </c>
      <c r="AA490" s="4">
        <v>34.239436619718312</v>
      </c>
      <c r="AB490" s="4">
        <v>0</v>
      </c>
      <c r="AC490" s="4">
        <v>92.288732394366193</v>
      </c>
      <c r="AD490" s="4">
        <v>0</v>
      </c>
      <c r="AE490" s="4">
        <v>0</v>
      </c>
      <c r="AF490" s="1">
        <v>366192</v>
      </c>
      <c r="AG490" s="1">
        <v>5</v>
      </c>
      <c r="AH490"/>
    </row>
    <row r="491" spans="1:34" x14ac:dyDescent="0.25">
      <c r="A491" t="s">
        <v>964</v>
      </c>
      <c r="B491" t="s">
        <v>57</v>
      </c>
      <c r="C491" t="s">
        <v>1213</v>
      </c>
      <c r="D491" t="s">
        <v>1008</v>
      </c>
      <c r="E491" s="4">
        <v>90.402173913043484</v>
      </c>
      <c r="F491" s="4">
        <f>Nurse[[#This Row],[Total Nurse Staff Hours]]/Nurse[[#This Row],[MDS Census]]</f>
        <v>3.3148166406156059</v>
      </c>
      <c r="G491" s="4">
        <f>Nurse[[#This Row],[Total Direct Care Staff Hours]]/Nurse[[#This Row],[MDS Census]]</f>
        <v>3.18592401106168</v>
      </c>
      <c r="H491" s="4">
        <f>Nurse[[#This Row],[Total RN Hours (w/ Admin, DON)]]/Nurse[[#This Row],[MDS Census]]</f>
        <v>0.27332211133822287</v>
      </c>
      <c r="I491" s="4">
        <f>Nurse[[#This Row],[RN Hours (excl. Admin, DON)]]/Nurse[[#This Row],[MDS Census]]</f>
        <v>0.20695202597090293</v>
      </c>
      <c r="J491" s="4">
        <f>SUM(Nurse[[#This Row],[RN Hours (excl. Admin, DON)]],Nurse[[#This Row],[RN Admin Hours]],Nurse[[#This Row],[RN DON Hours]],Nurse[[#This Row],[LPN Hours (excl. Admin)]],Nurse[[#This Row],[LPN Admin Hours]],Nurse[[#This Row],[CNA Hours]],Nurse[[#This Row],[NA TR Hours]],Nurse[[#This Row],[Med Aide/Tech Hours]])</f>
        <v>299.66663043478258</v>
      </c>
      <c r="K491" s="4">
        <f>SUM(Nurse[[#This Row],[RN Hours (excl. Admin, DON)]],Nurse[[#This Row],[LPN Hours (excl. Admin)]],Nurse[[#This Row],[CNA Hours]],Nurse[[#This Row],[NA TR Hours]],Nurse[[#This Row],[Med Aide/Tech Hours]])</f>
        <v>288.01445652173908</v>
      </c>
      <c r="L491" s="4">
        <f>SUM(Nurse[[#This Row],[RN Hours (excl. Admin, DON)]],Nurse[[#This Row],[RN Admin Hours]],Nurse[[#This Row],[RN DON Hours]])</f>
        <v>24.708913043478258</v>
      </c>
      <c r="M491" s="4">
        <v>18.708913043478258</v>
      </c>
      <c r="N491" s="4">
        <v>0.43478260869565216</v>
      </c>
      <c r="O491" s="4">
        <v>5.5652173913043477</v>
      </c>
      <c r="P491" s="4">
        <f>SUM(Nurse[[#This Row],[LPN Hours (excl. Admin)]],Nurse[[#This Row],[LPN Admin Hours]])</f>
        <v>87.489021739130422</v>
      </c>
      <c r="Q491" s="4">
        <v>81.836847826086938</v>
      </c>
      <c r="R491" s="4">
        <v>5.6521739130434785</v>
      </c>
      <c r="S491" s="4">
        <f>SUM(Nurse[[#This Row],[CNA Hours]],Nurse[[#This Row],[NA TR Hours]],Nurse[[#This Row],[Med Aide/Tech Hours]])</f>
        <v>187.46869565217389</v>
      </c>
      <c r="T491" s="4">
        <v>187.46869565217389</v>
      </c>
      <c r="U491" s="4">
        <v>0</v>
      </c>
      <c r="V491" s="4">
        <v>0</v>
      </c>
      <c r="W4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91" s="4">
        <v>0</v>
      </c>
      <c r="Y491" s="4">
        <v>0</v>
      </c>
      <c r="Z491" s="4">
        <v>0</v>
      </c>
      <c r="AA491" s="4">
        <v>0</v>
      </c>
      <c r="AB491" s="4">
        <v>0</v>
      </c>
      <c r="AC491" s="4">
        <v>0</v>
      </c>
      <c r="AD491" s="4">
        <v>0</v>
      </c>
      <c r="AE491" s="4">
        <v>0</v>
      </c>
      <c r="AF491" s="1">
        <v>365186</v>
      </c>
      <c r="AG491" s="1">
        <v>5</v>
      </c>
      <c r="AH491"/>
    </row>
    <row r="492" spans="1:34" x14ac:dyDescent="0.25">
      <c r="A492" t="s">
        <v>964</v>
      </c>
      <c r="B492" t="s">
        <v>261</v>
      </c>
      <c r="C492" t="s">
        <v>1213</v>
      </c>
      <c r="D492" t="s">
        <v>1008</v>
      </c>
      <c r="E492" s="4">
        <v>55.869565217391305</v>
      </c>
      <c r="F492" s="4">
        <f>Nurse[[#This Row],[Total Nurse Staff Hours]]/Nurse[[#This Row],[MDS Census]]</f>
        <v>4.2465194552529173</v>
      </c>
      <c r="G492" s="4">
        <f>Nurse[[#This Row],[Total Direct Care Staff Hours]]/Nurse[[#This Row],[MDS Census]]</f>
        <v>4.0897101167315162</v>
      </c>
      <c r="H492" s="4">
        <f>Nurse[[#This Row],[Total RN Hours (w/ Admin, DON)]]/Nurse[[#This Row],[MDS Census]]</f>
        <v>0.67570817120622573</v>
      </c>
      <c r="I492" s="4">
        <f>Nurse[[#This Row],[RN Hours (excl. Admin, DON)]]/Nurse[[#This Row],[MDS Census]]</f>
        <v>0.57609727626459162</v>
      </c>
      <c r="J492" s="4">
        <f>SUM(Nurse[[#This Row],[RN Hours (excl. Admin, DON)]],Nurse[[#This Row],[RN Admin Hours]],Nurse[[#This Row],[RN DON Hours]],Nurse[[#This Row],[LPN Hours (excl. Admin)]],Nurse[[#This Row],[LPN Admin Hours]],Nurse[[#This Row],[CNA Hours]],Nurse[[#This Row],[NA TR Hours]],Nurse[[#This Row],[Med Aide/Tech Hours]])</f>
        <v>237.25119565217386</v>
      </c>
      <c r="K492" s="4">
        <f>SUM(Nurse[[#This Row],[RN Hours (excl. Admin, DON)]],Nurse[[#This Row],[LPN Hours (excl. Admin)]],Nurse[[#This Row],[CNA Hours]],Nurse[[#This Row],[NA TR Hours]],Nurse[[#This Row],[Med Aide/Tech Hours]])</f>
        <v>228.49032608695646</v>
      </c>
      <c r="L492" s="4">
        <f>SUM(Nurse[[#This Row],[RN Hours (excl. Admin, DON)]],Nurse[[#This Row],[RN Admin Hours]],Nurse[[#This Row],[RN DON Hours]])</f>
        <v>37.751521739130439</v>
      </c>
      <c r="M492" s="4">
        <v>32.186304347826095</v>
      </c>
      <c r="N492" s="4">
        <v>0</v>
      </c>
      <c r="O492" s="4">
        <v>5.5652173913043477</v>
      </c>
      <c r="P492" s="4">
        <f>SUM(Nurse[[#This Row],[LPN Hours (excl. Admin)]],Nurse[[#This Row],[LPN Admin Hours]])</f>
        <v>66.411521739130407</v>
      </c>
      <c r="Q492" s="4">
        <v>63.215869565217368</v>
      </c>
      <c r="R492" s="4">
        <v>3.1956521739130435</v>
      </c>
      <c r="S492" s="4">
        <f>SUM(Nurse[[#This Row],[CNA Hours]],Nurse[[#This Row],[NA TR Hours]],Nurse[[#This Row],[Med Aide/Tech Hours]])</f>
        <v>133.08815217391299</v>
      </c>
      <c r="T492" s="4">
        <v>133.08815217391299</v>
      </c>
      <c r="U492" s="4">
        <v>0</v>
      </c>
      <c r="V492" s="4">
        <v>0</v>
      </c>
      <c r="W4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117.59086956521742</v>
      </c>
      <c r="X492" s="4">
        <v>26.645543478260869</v>
      </c>
      <c r="Y492" s="4">
        <v>0</v>
      </c>
      <c r="Z492" s="4">
        <v>0</v>
      </c>
      <c r="AA492" s="4">
        <v>31.791956521739142</v>
      </c>
      <c r="AB492" s="4">
        <v>0</v>
      </c>
      <c r="AC492" s="4">
        <v>59.153369565217396</v>
      </c>
      <c r="AD492" s="4">
        <v>0</v>
      </c>
      <c r="AE492" s="4">
        <v>0</v>
      </c>
      <c r="AF492" s="1">
        <v>365562</v>
      </c>
      <c r="AG492" s="1">
        <v>5</v>
      </c>
      <c r="AH492"/>
    </row>
    <row r="493" spans="1:34" x14ac:dyDescent="0.25">
      <c r="A493" t="s">
        <v>964</v>
      </c>
      <c r="B493" t="s">
        <v>105</v>
      </c>
      <c r="C493" t="s">
        <v>1077</v>
      </c>
      <c r="D493" t="s">
        <v>1003</v>
      </c>
      <c r="E493" s="4">
        <v>104.89130434782609</v>
      </c>
      <c r="F493" s="4">
        <f>Nurse[[#This Row],[Total Nurse Staff Hours]]/Nurse[[#This Row],[MDS Census]]</f>
        <v>2.7011668393782382</v>
      </c>
      <c r="G493" s="4">
        <f>Nurse[[#This Row],[Total Direct Care Staff Hours]]/Nurse[[#This Row],[MDS Census]]</f>
        <v>2.4369181347150257</v>
      </c>
      <c r="H493" s="4">
        <f>Nurse[[#This Row],[Total RN Hours (w/ Admin, DON)]]/Nurse[[#This Row],[MDS Census]]</f>
        <v>0.31847150259067358</v>
      </c>
      <c r="I493" s="4">
        <f>Nurse[[#This Row],[RN Hours (excl. Admin, DON)]]/Nurse[[#This Row],[MDS Census]]</f>
        <v>0.15422279792746113</v>
      </c>
      <c r="J493" s="4">
        <f>SUM(Nurse[[#This Row],[RN Hours (excl. Admin, DON)]],Nurse[[#This Row],[RN Admin Hours]],Nurse[[#This Row],[RN DON Hours]],Nurse[[#This Row],[LPN Hours (excl. Admin)]],Nurse[[#This Row],[LPN Admin Hours]],Nurse[[#This Row],[CNA Hours]],Nurse[[#This Row],[NA TR Hours]],Nurse[[#This Row],[Med Aide/Tech Hours]])</f>
        <v>283.32891304347828</v>
      </c>
      <c r="K493" s="4">
        <f>SUM(Nurse[[#This Row],[RN Hours (excl. Admin, DON)]],Nurse[[#This Row],[LPN Hours (excl. Admin)]],Nurse[[#This Row],[CNA Hours]],Nurse[[#This Row],[NA TR Hours]],Nurse[[#This Row],[Med Aide/Tech Hours]])</f>
        <v>255.61152173913044</v>
      </c>
      <c r="L493" s="4">
        <f>SUM(Nurse[[#This Row],[RN Hours (excl. Admin, DON)]],Nurse[[#This Row],[RN Admin Hours]],Nurse[[#This Row],[RN DON Hours]])</f>
        <v>33.404891304347828</v>
      </c>
      <c r="M493" s="4">
        <v>16.176630434782609</v>
      </c>
      <c r="N493" s="4">
        <v>12.201086956521738</v>
      </c>
      <c r="O493" s="4">
        <v>5.0271739130434785</v>
      </c>
      <c r="P493" s="4">
        <f>SUM(Nurse[[#This Row],[LPN Hours (excl. Admin)]],Nurse[[#This Row],[LPN Admin Hours]])</f>
        <v>88.970978260869572</v>
      </c>
      <c r="Q493" s="4">
        <v>78.481847826086963</v>
      </c>
      <c r="R493" s="4">
        <v>10.489130434782609</v>
      </c>
      <c r="S493" s="4">
        <f>SUM(Nurse[[#This Row],[CNA Hours]],Nurse[[#This Row],[NA TR Hours]],Nurse[[#This Row],[Med Aide/Tech Hours]])</f>
        <v>160.95304347826087</v>
      </c>
      <c r="T493" s="4">
        <v>160.95304347826087</v>
      </c>
      <c r="U493" s="4">
        <v>0</v>
      </c>
      <c r="V493" s="4">
        <v>0</v>
      </c>
      <c r="W4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1.1304347826086956</v>
      </c>
      <c r="X493" s="4">
        <v>0</v>
      </c>
      <c r="Y493" s="4">
        <v>1.1304347826086956</v>
      </c>
      <c r="Z493" s="4">
        <v>0</v>
      </c>
      <c r="AA493" s="4">
        <v>0</v>
      </c>
      <c r="AB493" s="4">
        <v>0</v>
      </c>
      <c r="AC493" s="4">
        <v>0</v>
      </c>
      <c r="AD493" s="4">
        <v>0</v>
      </c>
      <c r="AE493" s="4">
        <v>0</v>
      </c>
      <c r="AF493" s="1">
        <v>365306</v>
      </c>
      <c r="AG493" s="1">
        <v>5</v>
      </c>
      <c r="AH493"/>
    </row>
    <row r="494" spans="1:34" x14ac:dyDescent="0.25">
      <c r="A494" t="s">
        <v>964</v>
      </c>
      <c r="B494" t="s">
        <v>469</v>
      </c>
      <c r="C494" t="s">
        <v>1345</v>
      </c>
      <c r="D494" t="s">
        <v>1041</v>
      </c>
      <c r="E494" s="4">
        <v>107.67391304347827</v>
      </c>
      <c r="F494" s="4">
        <f>Nurse[[#This Row],[Total Nurse Staff Hours]]/Nurse[[#This Row],[MDS Census]]</f>
        <v>3.551529376135675</v>
      </c>
      <c r="G494" s="4">
        <f>Nurse[[#This Row],[Total Direct Care Staff Hours]]/Nurse[[#This Row],[MDS Census]]</f>
        <v>3.4496143751261861</v>
      </c>
      <c r="H494" s="4">
        <f>Nurse[[#This Row],[Total RN Hours (w/ Admin, DON)]]/Nurse[[#This Row],[MDS Census]]</f>
        <v>0.4283202099737532</v>
      </c>
      <c r="I494" s="4">
        <f>Nurse[[#This Row],[RN Hours (excl. Admin, DON)]]/Nurse[[#This Row],[MDS Census]]</f>
        <v>0.37421158893599826</v>
      </c>
      <c r="J494" s="4">
        <f>SUM(Nurse[[#This Row],[RN Hours (excl. Admin, DON)]],Nurse[[#This Row],[RN Admin Hours]],Nurse[[#This Row],[RN DON Hours]],Nurse[[#This Row],[LPN Hours (excl. Admin)]],Nurse[[#This Row],[LPN Admin Hours]],Nurse[[#This Row],[CNA Hours]],Nurse[[#This Row],[NA TR Hours]],Nurse[[#This Row],[Med Aide/Tech Hours]])</f>
        <v>382.40706521739128</v>
      </c>
      <c r="K494" s="4">
        <f>SUM(Nurse[[#This Row],[RN Hours (excl. Admin, DON)]],Nurse[[#This Row],[LPN Hours (excl. Admin)]],Nurse[[#This Row],[CNA Hours]],Nurse[[#This Row],[NA TR Hours]],Nurse[[#This Row],[Med Aide/Tech Hours]])</f>
        <v>371.43347826086955</v>
      </c>
      <c r="L494" s="4">
        <f>SUM(Nurse[[#This Row],[RN Hours (excl. Admin, DON)]],Nurse[[#This Row],[RN Admin Hours]],Nurse[[#This Row],[RN DON Hours]])</f>
        <v>46.118913043478251</v>
      </c>
      <c r="M494" s="4">
        <v>40.292826086956509</v>
      </c>
      <c r="N494" s="4">
        <v>0</v>
      </c>
      <c r="O494" s="4">
        <v>5.8260869565217392</v>
      </c>
      <c r="P494" s="4">
        <f>SUM(Nurse[[#This Row],[LPN Hours (excl. Admin)]],Nurse[[#This Row],[LPN Admin Hours]])</f>
        <v>110.8882608695652</v>
      </c>
      <c r="Q494" s="4">
        <v>105.74076086956521</v>
      </c>
      <c r="R494" s="4">
        <v>5.1475</v>
      </c>
      <c r="S494" s="4">
        <f>SUM(Nurse[[#This Row],[CNA Hours]],Nurse[[#This Row],[NA TR Hours]],Nurse[[#This Row],[Med Aide/Tech Hours]])</f>
        <v>225.39989130434782</v>
      </c>
      <c r="T494" s="4">
        <v>224.99130434782609</v>
      </c>
      <c r="U494" s="4">
        <v>0.40858695652173915</v>
      </c>
      <c r="V494" s="4">
        <v>0</v>
      </c>
      <c r="W4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157.30130434782606</v>
      </c>
      <c r="X494" s="4">
        <v>0.33956521739130435</v>
      </c>
      <c r="Y494" s="4">
        <v>0</v>
      </c>
      <c r="Z494" s="4">
        <v>0</v>
      </c>
      <c r="AA494" s="4">
        <v>44.254130434782617</v>
      </c>
      <c r="AB494" s="4">
        <v>0</v>
      </c>
      <c r="AC494" s="4">
        <v>112.70760869565214</v>
      </c>
      <c r="AD494" s="4">
        <v>0</v>
      </c>
      <c r="AE494" s="4">
        <v>0</v>
      </c>
      <c r="AF494" s="1">
        <v>365865</v>
      </c>
      <c r="AG494" s="1">
        <v>5</v>
      </c>
      <c r="AH494"/>
    </row>
    <row r="495" spans="1:34" x14ac:dyDescent="0.25">
      <c r="A495" t="s">
        <v>964</v>
      </c>
      <c r="B495" t="s">
        <v>561</v>
      </c>
      <c r="C495" t="s">
        <v>1087</v>
      </c>
      <c r="D495" t="s">
        <v>1005</v>
      </c>
      <c r="E495" s="4">
        <v>44</v>
      </c>
      <c r="F495" s="4">
        <f>Nurse[[#This Row],[Total Nurse Staff Hours]]/Nurse[[#This Row],[MDS Census]]</f>
        <v>3.6247529644268779</v>
      </c>
      <c r="G495" s="4">
        <f>Nurse[[#This Row],[Total Direct Care Staff Hours]]/Nurse[[#This Row],[MDS Census]]</f>
        <v>3.1124629446640313</v>
      </c>
      <c r="H495" s="4">
        <f>Nurse[[#This Row],[Total RN Hours (w/ Admin, DON)]]/Nurse[[#This Row],[MDS Census]]</f>
        <v>0.67656867588932812</v>
      </c>
      <c r="I495" s="4">
        <f>Nurse[[#This Row],[RN Hours (excl. Admin, DON)]]/Nurse[[#This Row],[MDS Census]]</f>
        <v>0.16427865612648221</v>
      </c>
      <c r="J495" s="4">
        <f>SUM(Nurse[[#This Row],[RN Hours (excl. Admin, DON)]],Nurse[[#This Row],[RN Admin Hours]],Nurse[[#This Row],[RN DON Hours]],Nurse[[#This Row],[LPN Hours (excl. Admin)]],Nurse[[#This Row],[LPN Admin Hours]],Nurse[[#This Row],[CNA Hours]],Nurse[[#This Row],[NA TR Hours]],Nurse[[#This Row],[Med Aide/Tech Hours]])</f>
        <v>159.48913043478262</v>
      </c>
      <c r="K495" s="4">
        <f>SUM(Nurse[[#This Row],[RN Hours (excl. Admin, DON)]],Nurse[[#This Row],[LPN Hours (excl. Admin)]],Nurse[[#This Row],[CNA Hours]],Nurse[[#This Row],[NA TR Hours]],Nurse[[#This Row],[Med Aide/Tech Hours]])</f>
        <v>136.94836956521738</v>
      </c>
      <c r="L495" s="4">
        <f>SUM(Nurse[[#This Row],[RN Hours (excl. Admin, DON)]],Nurse[[#This Row],[RN Admin Hours]],Nurse[[#This Row],[RN DON Hours]])</f>
        <v>29.769021739130437</v>
      </c>
      <c r="M495" s="4">
        <v>7.2282608695652177</v>
      </c>
      <c r="N495" s="4">
        <v>17.266304347826086</v>
      </c>
      <c r="O495" s="4">
        <v>5.2744565217391308</v>
      </c>
      <c r="P495" s="4">
        <f>SUM(Nurse[[#This Row],[LPN Hours (excl. Admin)]],Nurse[[#This Row],[LPN Admin Hours]])</f>
        <v>33.959239130434781</v>
      </c>
      <c r="Q495" s="4">
        <v>33.959239130434781</v>
      </c>
      <c r="R495" s="4">
        <v>0</v>
      </c>
      <c r="S495" s="4">
        <f>SUM(Nurse[[#This Row],[CNA Hours]],Nurse[[#This Row],[NA TR Hours]],Nurse[[#This Row],[Med Aide/Tech Hours]])</f>
        <v>95.760869565217391</v>
      </c>
      <c r="T495" s="4">
        <v>95.760869565217391</v>
      </c>
      <c r="U495" s="4">
        <v>0</v>
      </c>
      <c r="V495" s="4">
        <v>0</v>
      </c>
      <c r="W4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95" s="4">
        <v>0</v>
      </c>
      <c r="Y495" s="4">
        <v>0</v>
      </c>
      <c r="Z495" s="4">
        <v>0</v>
      </c>
      <c r="AA495" s="4">
        <v>0</v>
      </c>
      <c r="AB495" s="4">
        <v>0</v>
      </c>
      <c r="AC495" s="4">
        <v>0</v>
      </c>
      <c r="AD495" s="4">
        <v>0</v>
      </c>
      <c r="AE495" s="4">
        <v>0</v>
      </c>
      <c r="AF495" s="1">
        <v>366016</v>
      </c>
      <c r="AG495" s="1">
        <v>5</v>
      </c>
      <c r="AH495"/>
    </row>
    <row r="496" spans="1:34" x14ac:dyDescent="0.25">
      <c r="A496" t="s">
        <v>964</v>
      </c>
      <c r="B496" t="s">
        <v>396</v>
      </c>
      <c r="C496" t="s">
        <v>1116</v>
      </c>
      <c r="D496" t="s">
        <v>980</v>
      </c>
      <c r="E496" s="4">
        <v>108.40217391304348</v>
      </c>
      <c r="F496" s="4">
        <f>Nurse[[#This Row],[Total Nurse Staff Hours]]/Nurse[[#This Row],[MDS Census]]</f>
        <v>2.8803770179484602</v>
      </c>
      <c r="G496" s="4">
        <f>Nurse[[#This Row],[Total Direct Care Staff Hours]]/Nurse[[#This Row],[MDS Census]]</f>
        <v>2.6547087135265213</v>
      </c>
      <c r="H496" s="4">
        <f>Nurse[[#This Row],[Total RN Hours (w/ Admin, DON)]]/Nurse[[#This Row],[MDS Census]]</f>
        <v>0.31750225609144683</v>
      </c>
      <c r="I496" s="4">
        <f>Nurse[[#This Row],[RN Hours (excl. Admin, DON)]]/Nurse[[#This Row],[MDS Census]]</f>
        <v>0.2220445202045522</v>
      </c>
      <c r="J496" s="4">
        <f>SUM(Nurse[[#This Row],[RN Hours (excl. Admin, DON)]],Nurse[[#This Row],[RN Admin Hours]],Nurse[[#This Row],[RN DON Hours]],Nurse[[#This Row],[LPN Hours (excl. Admin)]],Nurse[[#This Row],[LPN Admin Hours]],Nurse[[#This Row],[CNA Hours]],Nurse[[#This Row],[NA TR Hours]],Nurse[[#This Row],[Med Aide/Tech Hours]])</f>
        <v>312.23913043478257</v>
      </c>
      <c r="K496" s="4">
        <f>SUM(Nurse[[#This Row],[RN Hours (excl. Admin, DON)]],Nurse[[#This Row],[LPN Hours (excl. Admin)]],Nurse[[#This Row],[CNA Hours]],Nurse[[#This Row],[NA TR Hours]],Nurse[[#This Row],[Med Aide/Tech Hours]])</f>
        <v>287.7761956521739</v>
      </c>
      <c r="L496" s="4">
        <f>SUM(Nurse[[#This Row],[RN Hours (excl. Admin, DON)]],Nurse[[#This Row],[RN Admin Hours]],Nurse[[#This Row],[RN DON Hours]])</f>
        <v>34.41793478260869</v>
      </c>
      <c r="M496" s="4">
        <v>24.070108695652166</v>
      </c>
      <c r="N496" s="4">
        <v>5.3043478260869561</v>
      </c>
      <c r="O496" s="4">
        <v>5.0434782608695654</v>
      </c>
      <c r="P496" s="4">
        <f>SUM(Nurse[[#This Row],[LPN Hours (excl. Admin)]],Nurse[[#This Row],[LPN Admin Hours]])</f>
        <v>101.29510869565217</v>
      </c>
      <c r="Q496" s="4">
        <v>87.179999999999993</v>
      </c>
      <c r="R496" s="4">
        <v>14.115108695652175</v>
      </c>
      <c r="S496" s="4">
        <f>SUM(Nurse[[#This Row],[CNA Hours]],Nurse[[#This Row],[NA TR Hours]],Nurse[[#This Row],[Med Aide/Tech Hours]])</f>
        <v>176.52608695652171</v>
      </c>
      <c r="T496" s="4">
        <v>176.52608695652171</v>
      </c>
      <c r="U496" s="4">
        <v>0</v>
      </c>
      <c r="V496" s="4">
        <v>0</v>
      </c>
      <c r="W4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81.735326086956533</v>
      </c>
      <c r="X496" s="4">
        <v>9.6425000000000018</v>
      </c>
      <c r="Y496" s="4">
        <v>0</v>
      </c>
      <c r="Z496" s="4">
        <v>0</v>
      </c>
      <c r="AA496" s="4">
        <v>47.800869565217397</v>
      </c>
      <c r="AB496" s="4">
        <v>0</v>
      </c>
      <c r="AC496" s="4">
        <v>24.291956521739142</v>
      </c>
      <c r="AD496" s="4">
        <v>0</v>
      </c>
      <c r="AE496" s="4">
        <v>0</v>
      </c>
      <c r="AF496" s="1">
        <v>365754</v>
      </c>
      <c r="AG496" s="1">
        <v>5</v>
      </c>
      <c r="AH496"/>
    </row>
    <row r="497" spans="1:34" x14ac:dyDescent="0.25">
      <c r="A497" t="s">
        <v>964</v>
      </c>
      <c r="B497" t="s">
        <v>158</v>
      </c>
      <c r="C497" t="s">
        <v>1083</v>
      </c>
      <c r="D497" t="s">
        <v>991</v>
      </c>
      <c r="E497" s="4">
        <v>137.7391304347826</v>
      </c>
      <c r="F497" s="4">
        <f>Nurse[[#This Row],[Total Nurse Staff Hours]]/Nurse[[#This Row],[MDS Census]]</f>
        <v>3.3425173611111121</v>
      </c>
      <c r="G497" s="4">
        <f>Nurse[[#This Row],[Total Direct Care Staff Hours]]/Nurse[[#This Row],[MDS Census]]</f>
        <v>2.9956305239899002</v>
      </c>
      <c r="H497" s="4">
        <f>Nurse[[#This Row],[Total RN Hours (w/ Admin, DON)]]/Nurse[[#This Row],[MDS Census]]</f>
        <v>0.34484848484848485</v>
      </c>
      <c r="I497" s="4">
        <f>Nurse[[#This Row],[RN Hours (excl. Admin, DON)]]/Nurse[[#This Row],[MDS Census]]</f>
        <v>0.12818892045454544</v>
      </c>
      <c r="J497" s="4">
        <f>SUM(Nurse[[#This Row],[RN Hours (excl. Admin, DON)]],Nurse[[#This Row],[RN Admin Hours]],Nurse[[#This Row],[RN DON Hours]],Nurse[[#This Row],[LPN Hours (excl. Admin)]],Nurse[[#This Row],[LPN Admin Hours]],Nurse[[#This Row],[CNA Hours]],Nurse[[#This Row],[NA TR Hours]],Nurse[[#This Row],[Med Aide/Tech Hours]])</f>
        <v>460.39543478260879</v>
      </c>
      <c r="K497" s="4">
        <f>SUM(Nurse[[#This Row],[RN Hours (excl. Admin, DON)]],Nurse[[#This Row],[LPN Hours (excl. Admin)]],Nurse[[#This Row],[CNA Hours]],Nurse[[#This Row],[NA TR Hours]],Nurse[[#This Row],[Med Aide/Tech Hours]])</f>
        <v>412.61554347826097</v>
      </c>
      <c r="L497" s="4">
        <f>SUM(Nurse[[#This Row],[RN Hours (excl. Admin, DON)]],Nurse[[#This Row],[RN Admin Hours]],Nurse[[#This Row],[RN DON Hours]])</f>
        <v>47.499130434782607</v>
      </c>
      <c r="M497" s="4">
        <v>17.656630434782606</v>
      </c>
      <c r="N497" s="4">
        <v>24.043586956521743</v>
      </c>
      <c r="O497" s="4">
        <v>5.7989130434782608</v>
      </c>
      <c r="P497" s="4">
        <f>SUM(Nurse[[#This Row],[LPN Hours (excl. Admin)]],Nurse[[#This Row],[LPN Admin Hours]])</f>
        <v>153.4173913043478</v>
      </c>
      <c r="Q497" s="4">
        <v>135.47999999999999</v>
      </c>
      <c r="R497" s="4">
        <v>17.937391304347823</v>
      </c>
      <c r="S497" s="4">
        <f>SUM(Nurse[[#This Row],[CNA Hours]],Nurse[[#This Row],[NA TR Hours]],Nurse[[#This Row],[Med Aide/Tech Hours]])</f>
        <v>259.47891304347837</v>
      </c>
      <c r="T497" s="4">
        <v>259.47891304347837</v>
      </c>
      <c r="U497" s="4">
        <v>0</v>
      </c>
      <c r="V497" s="4">
        <v>0</v>
      </c>
      <c r="W4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76.467500000000001</v>
      </c>
      <c r="X497" s="4">
        <v>3.0217391304347827</v>
      </c>
      <c r="Y497" s="4">
        <v>0</v>
      </c>
      <c r="Z497" s="4">
        <v>0</v>
      </c>
      <c r="AA497" s="4">
        <v>53.941956521739137</v>
      </c>
      <c r="AB497" s="4">
        <v>0</v>
      </c>
      <c r="AC497" s="4">
        <v>19.503804347826087</v>
      </c>
      <c r="AD497" s="4">
        <v>0</v>
      </c>
      <c r="AE497" s="4">
        <v>0</v>
      </c>
      <c r="AF497" s="1">
        <v>365396</v>
      </c>
      <c r="AG497" s="1">
        <v>5</v>
      </c>
      <c r="AH497"/>
    </row>
    <row r="498" spans="1:34" x14ac:dyDescent="0.25">
      <c r="A498" t="s">
        <v>964</v>
      </c>
      <c r="B498" t="s">
        <v>63</v>
      </c>
      <c r="C498" t="s">
        <v>1100</v>
      </c>
      <c r="D498" t="s">
        <v>991</v>
      </c>
      <c r="E498" s="4">
        <v>165.35869565217391</v>
      </c>
      <c r="F498" s="4">
        <f>Nurse[[#This Row],[Total Nurse Staff Hours]]/Nurse[[#This Row],[MDS Census]]</f>
        <v>3.3206717938605155</v>
      </c>
      <c r="G498" s="4">
        <f>Nurse[[#This Row],[Total Direct Care Staff Hours]]/Nurse[[#This Row],[MDS Census]]</f>
        <v>3.0591809636495109</v>
      </c>
      <c r="H498" s="4">
        <f>Nurse[[#This Row],[Total RN Hours (w/ Admin, DON)]]/Nurse[[#This Row],[MDS Census]]</f>
        <v>0.297123512785118</v>
      </c>
      <c r="I498" s="4">
        <f>Nurse[[#This Row],[RN Hours (excl. Admin, DON)]]/Nurse[[#This Row],[MDS Census]]</f>
        <v>0.15716163807270098</v>
      </c>
      <c r="J498" s="4">
        <f>SUM(Nurse[[#This Row],[RN Hours (excl. Admin, DON)]],Nurse[[#This Row],[RN Admin Hours]],Nurse[[#This Row],[RN DON Hours]],Nurse[[#This Row],[LPN Hours (excl. Admin)]],Nurse[[#This Row],[LPN Admin Hours]],Nurse[[#This Row],[CNA Hours]],Nurse[[#This Row],[NA TR Hours]],Nurse[[#This Row],[Med Aide/Tech Hours]])</f>
        <v>549.10195652173934</v>
      </c>
      <c r="K498" s="4">
        <f>SUM(Nurse[[#This Row],[RN Hours (excl. Admin, DON)]],Nurse[[#This Row],[LPN Hours (excl. Admin)]],Nurse[[#This Row],[CNA Hours]],Nurse[[#This Row],[NA TR Hours]],Nurse[[#This Row],[Med Aide/Tech Hours]])</f>
        <v>505.86217391304359</v>
      </c>
      <c r="L498" s="4">
        <f>SUM(Nurse[[#This Row],[RN Hours (excl. Admin, DON)]],Nurse[[#This Row],[RN Admin Hours]],Nurse[[#This Row],[RN DON Hours]])</f>
        <v>49.131956521739127</v>
      </c>
      <c r="M498" s="4">
        <v>25.988043478260867</v>
      </c>
      <c r="N498" s="4">
        <v>17.578695652173916</v>
      </c>
      <c r="O498" s="4">
        <v>5.5652173913043477</v>
      </c>
      <c r="P498" s="4">
        <f>SUM(Nurse[[#This Row],[LPN Hours (excl. Admin)]],Nurse[[#This Row],[LPN Admin Hours]])</f>
        <v>236.93141304347824</v>
      </c>
      <c r="Q498" s="4">
        <v>216.83554347826086</v>
      </c>
      <c r="R498" s="4">
        <v>20.095869565217392</v>
      </c>
      <c r="S498" s="4">
        <f>SUM(Nurse[[#This Row],[CNA Hours]],Nurse[[#This Row],[NA TR Hours]],Nurse[[#This Row],[Med Aide/Tech Hours]])</f>
        <v>263.03858695652184</v>
      </c>
      <c r="T498" s="4">
        <v>262.64695652173924</v>
      </c>
      <c r="U498" s="4">
        <v>0</v>
      </c>
      <c r="V498" s="4">
        <v>0.39163043478260873</v>
      </c>
      <c r="W4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107.16413043478261</v>
      </c>
      <c r="X498" s="4">
        <v>5.5773913043478247</v>
      </c>
      <c r="Y498" s="4">
        <v>0</v>
      </c>
      <c r="Z498" s="4">
        <v>0</v>
      </c>
      <c r="AA498" s="4">
        <v>88.848913043478262</v>
      </c>
      <c r="AB498" s="4">
        <v>0</v>
      </c>
      <c r="AC498" s="4">
        <v>12.346195652173909</v>
      </c>
      <c r="AD498" s="4">
        <v>0</v>
      </c>
      <c r="AE498" s="4">
        <v>0.39163043478260873</v>
      </c>
      <c r="AF498" s="1">
        <v>365209</v>
      </c>
      <c r="AG498" s="1">
        <v>5</v>
      </c>
      <c r="AH498"/>
    </row>
    <row r="499" spans="1:34" x14ac:dyDescent="0.25">
      <c r="A499" t="s">
        <v>964</v>
      </c>
      <c r="B499" t="s">
        <v>691</v>
      </c>
      <c r="C499" t="s">
        <v>1190</v>
      </c>
      <c r="D499" t="s">
        <v>980</v>
      </c>
      <c r="E499" s="4">
        <v>123.67391304347827</v>
      </c>
      <c r="F499" s="4">
        <f>Nurse[[#This Row],[Total Nurse Staff Hours]]/Nurse[[#This Row],[MDS Census]]</f>
        <v>2.6016918614870801</v>
      </c>
      <c r="G499" s="4">
        <f>Nurse[[#This Row],[Total Direct Care Staff Hours]]/Nurse[[#This Row],[MDS Census]]</f>
        <v>2.2511996835999293</v>
      </c>
      <c r="H499" s="4">
        <f>Nurse[[#This Row],[Total RN Hours (w/ Admin, DON)]]/Nurse[[#This Row],[MDS Census]]</f>
        <v>9.6988047108454906E-2</v>
      </c>
      <c r="I499" s="4">
        <f>Nurse[[#This Row],[RN Hours (excl. Admin, DON)]]/Nurse[[#This Row],[MDS Census]]</f>
        <v>2.1052030233784495E-2</v>
      </c>
      <c r="J499" s="4">
        <f>SUM(Nurse[[#This Row],[RN Hours (excl. Admin, DON)]],Nurse[[#This Row],[RN Admin Hours]],Nurse[[#This Row],[RN DON Hours]],Nurse[[#This Row],[LPN Hours (excl. Admin)]],Nurse[[#This Row],[LPN Admin Hours]],Nurse[[#This Row],[CNA Hours]],Nurse[[#This Row],[NA TR Hours]],Nurse[[#This Row],[Med Aide/Tech Hours]])</f>
        <v>321.76141304347823</v>
      </c>
      <c r="K499" s="4">
        <f>SUM(Nurse[[#This Row],[RN Hours (excl. Admin, DON)]],Nurse[[#This Row],[LPN Hours (excl. Admin)]],Nurse[[#This Row],[CNA Hours]],Nurse[[#This Row],[NA TR Hours]],Nurse[[#This Row],[Med Aide/Tech Hours]])</f>
        <v>278.41467391304343</v>
      </c>
      <c r="L499" s="4">
        <f>SUM(Nurse[[#This Row],[RN Hours (excl. Admin, DON)]],Nurse[[#This Row],[RN Admin Hours]],Nurse[[#This Row],[RN DON Hours]])</f>
        <v>11.994891304347826</v>
      </c>
      <c r="M499" s="4">
        <v>2.6035869565217391</v>
      </c>
      <c r="N499" s="4">
        <v>4</v>
      </c>
      <c r="O499" s="4">
        <v>5.3913043478260869</v>
      </c>
      <c r="P499" s="4">
        <f>SUM(Nurse[[#This Row],[LPN Hours (excl. Admin)]],Nurse[[#This Row],[LPN Admin Hours]])</f>
        <v>145.09304347826094</v>
      </c>
      <c r="Q499" s="4">
        <v>111.13760869565222</v>
      </c>
      <c r="R499" s="4">
        <v>33.955434782608705</v>
      </c>
      <c r="S499" s="4">
        <f>SUM(Nurse[[#This Row],[CNA Hours]],Nurse[[#This Row],[NA TR Hours]],Nurse[[#This Row],[Med Aide/Tech Hours]])</f>
        <v>164.6734782608695</v>
      </c>
      <c r="T499" s="4">
        <v>164.6734782608695</v>
      </c>
      <c r="U499" s="4">
        <v>0</v>
      </c>
      <c r="V499" s="4">
        <v>0</v>
      </c>
      <c r="W4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5.9782608695652176E-2</v>
      </c>
      <c r="X499" s="4">
        <v>0</v>
      </c>
      <c r="Y499" s="4">
        <v>0</v>
      </c>
      <c r="Z499" s="4">
        <v>0</v>
      </c>
      <c r="AA499" s="4">
        <v>0</v>
      </c>
      <c r="AB499" s="4">
        <v>0</v>
      </c>
      <c r="AC499" s="4">
        <v>5.9782608695652176E-2</v>
      </c>
      <c r="AD499" s="4">
        <v>0</v>
      </c>
      <c r="AE499" s="4">
        <v>0</v>
      </c>
      <c r="AF499" s="1">
        <v>366201</v>
      </c>
      <c r="AG499" s="1">
        <v>5</v>
      </c>
      <c r="AH499"/>
    </row>
    <row r="500" spans="1:34" x14ac:dyDescent="0.25">
      <c r="A500" t="s">
        <v>964</v>
      </c>
      <c r="B500" t="s">
        <v>312</v>
      </c>
      <c r="C500" t="s">
        <v>1308</v>
      </c>
      <c r="D500" t="s">
        <v>1006</v>
      </c>
      <c r="E500" s="4">
        <v>67.717391304347828</v>
      </c>
      <c r="F500" s="4">
        <f>Nurse[[#This Row],[Total Nurse Staff Hours]]/Nurse[[#This Row],[MDS Census]]</f>
        <v>3.0420545746388443</v>
      </c>
      <c r="G500" s="4">
        <f>Nurse[[#This Row],[Total Direct Care Staff Hours]]/Nurse[[#This Row],[MDS Census]]</f>
        <v>2.8085072231139647</v>
      </c>
      <c r="H500" s="4">
        <f>Nurse[[#This Row],[Total RN Hours (w/ Admin, DON)]]/Nurse[[#This Row],[MDS Census]]</f>
        <v>0.60710272873194226</v>
      </c>
      <c r="I500" s="4">
        <f>Nurse[[#This Row],[RN Hours (excl. Admin, DON)]]/Nurse[[#This Row],[MDS Census]]</f>
        <v>0.37355537720706261</v>
      </c>
      <c r="J500" s="4">
        <f>SUM(Nurse[[#This Row],[RN Hours (excl. Admin, DON)]],Nurse[[#This Row],[RN Admin Hours]],Nurse[[#This Row],[RN DON Hours]],Nurse[[#This Row],[LPN Hours (excl. Admin)]],Nurse[[#This Row],[LPN Admin Hours]],Nurse[[#This Row],[CNA Hours]],Nurse[[#This Row],[NA TR Hours]],Nurse[[#This Row],[Med Aide/Tech Hours]])</f>
        <v>206</v>
      </c>
      <c r="K500" s="4">
        <f>SUM(Nurse[[#This Row],[RN Hours (excl. Admin, DON)]],Nurse[[#This Row],[LPN Hours (excl. Admin)]],Nurse[[#This Row],[CNA Hours]],Nurse[[#This Row],[NA TR Hours]],Nurse[[#This Row],[Med Aide/Tech Hours]])</f>
        <v>190.18478260869566</v>
      </c>
      <c r="L500" s="4">
        <f>SUM(Nurse[[#This Row],[RN Hours (excl. Admin, DON)]],Nurse[[#This Row],[RN Admin Hours]],Nurse[[#This Row],[RN DON Hours]])</f>
        <v>41.111413043478265</v>
      </c>
      <c r="M500" s="4">
        <v>25.296195652173914</v>
      </c>
      <c r="N500" s="4">
        <v>10.956521739130435</v>
      </c>
      <c r="O500" s="4">
        <v>4.8586956521739131</v>
      </c>
      <c r="P500" s="4">
        <f>SUM(Nurse[[#This Row],[LPN Hours (excl. Admin)]],Nurse[[#This Row],[LPN Admin Hours]])</f>
        <v>37.279891304347828</v>
      </c>
      <c r="Q500" s="4">
        <v>37.279891304347828</v>
      </c>
      <c r="R500" s="4">
        <v>0</v>
      </c>
      <c r="S500" s="4">
        <f>SUM(Nurse[[#This Row],[CNA Hours]],Nurse[[#This Row],[NA TR Hours]],Nurse[[#This Row],[Med Aide/Tech Hours]])</f>
        <v>127.60869565217391</v>
      </c>
      <c r="T500" s="4">
        <v>104.81521739130434</v>
      </c>
      <c r="U500" s="4">
        <v>22.793478260869566</v>
      </c>
      <c r="V500" s="4">
        <v>0</v>
      </c>
      <c r="W5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00" s="4">
        <v>0</v>
      </c>
      <c r="Y500" s="4">
        <v>0</v>
      </c>
      <c r="Z500" s="4">
        <v>0</v>
      </c>
      <c r="AA500" s="4">
        <v>0</v>
      </c>
      <c r="AB500" s="4">
        <v>0</v>
      </c>
      <c r="AC500" s="4">
        <v>0</v>
      </c>
      <c r="AD500" s="4">
        <v>0</v>
      </c>
      <c r="AE500" s="4">
        <v>0</v>
      </c>
      <c r="AF500" s="1">
        <v>365632</v>
      </c>
      <c r="AG500" s="1">
        <v>5</v>
      </c>
      <c r="AH500"/>
    </row>
    <row r="501" spans="1:34" x14ac:dyDescent="0.25">
      <c r="A501" t="s">
        <v>964</v>
      </c>
      <c r="B501" t="s">
        <v>563</v>
      </c>
      <c r="C501" t="s">
        <v>1286</v>
      </c>
      <c r="D501" t="s">
        <v>1049</v>
      </c>
      <c r="E501" s="4">
        <v>87.591549295774641</v>
      </c>
      <c r="F501" s="4">
        <f>Nurse[[#This Row],[Total Nurse Staff Hours]]/Nurse[[#This Row],[MDS Census]]</f>
        <v>3.5470011255828919</v>
      </c>
      <c r="G501" s="4">
        <f>Nurse[[#This Row],[Total Direct Care Staff Hours]]/Nurse[[#This Row],[MDS Census]]</f>
        <v>3.1421289596398143</v>
      </c>
      <c r="H501" s="4">
        <f>Nurse[[#This Row],[Total RN Hours (w/ Admin, DON)]]/Nurse[[#This Row],[MDS Census]]</f>
        <v>0.80573243286702034</v>
      </c>
      <c r="I501" s="4">
        <f>Nurse[[#This Row],[RN Hours (excl. Admin, DON)]]/Nurse[[#This Row],[MDS Census]]</f>
        <v>0.52954655089242642</v>
      </c>
      <c r="J501" s="4">
        <f>SUM(Nurse[[#This Row],[RN Hours (excl. Admin, DON)]],Nurse[[#This Row],[RN Admin Hours]],Nurse[[#This Row],[RN DON Hours]],Nurse[[#This Row],[LPN Hours (excl. Admin)]],Nurse[[#This Row],[LPN Admin Hours]],Nurse[[#This Row],[CNA Hours]],Nurse[[#This Row],[NA TR Hours]],Nurse[[#This Row],[Med Aide/Tech Hours]])</f>
        <v>310.68732394366202</v>
      </c>
      <c r="K501" s="4">
        <f>SUM(Nurse[[#This Row],[RN Hours (excl. Admin, DON)]],Nurse[[#This Row],[LPN Hours (excl. Admin)]],Nurse[[#This Row],[CNA Hours]],Nurse[[#This Row],[NA TR Hours]],Nurse[[#This Row],[Med Aide/Tech Hours]])</f>
        <v>275.22394366197187</v>
      </c>
      <c r="L501" s="4">
        <f>SUM(Nurse[[#This Row],[RN Hours (excl. Admin, DON)]],Nurse[[#This Row],[RN Admin Hours]],Nurse[[#This Row],[RN DON Hours]])</f>
        <v>70.575352112676043</v>
      </c>
      <c r="M501" s="4">
        <v>46.383802816901401</v>
      </c>
      <c r="N501" s="4">
        <v>19.008450704225346</v>
      </c>
      <c r="O501" s="4">
        <v>5.183098591549296</v>
      </c>
      <c r="P501" s="4">
        <f>SUM(Nurse[[#This Row],[LPN Hours (excl. Admin)]],Nurse[[#This Row],[LPN Admin Hours]])</f>
        <v>59.835915492957753</v>
      </c>
      <c r="Q501" s="4">
        <v>48.56408450704226</v>
      </c>
      <c r="R501" s="4">
        <v>11.271830985915496</v>
      </c>
      <c r="S501" s="4">
        <f>SUM(Nurse[[#This Row],[CNA Hours]],Nurse[[#This Row],[NA TR Hours]],Nurse[[#This Row],[Med Aide/Tech Hours]])</f>
        <v>180.27605633802821</v>
      </c>
      <c r="T501" s="4">
        <v>180.27605633802821</v>
      </c>
      <c r="U501" s="4">
        <v>0</v>
      </c>
      <c r="V501" s="4">
        <v>0</v>
      </c>
      <c r="W5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32.20774647887324</v>
      </c>
      <c r="X501" s="4">
        <v>0.17253521126760563</v>
      </c>
      <c r="Y501" s="4">
        <v>1.2183098591549295</v>
      </c>
      <c r="Z501" s="4">
        <v>0</v>
      </c>
      <c r="AA501" s="4">
        <v>0</v>
      </c>
      <c r="AB501" s="4">
        <v>0</v>
      </c>
      <c r="AC501" s="4">
        <v>30.816901408450704</v>
      </c>
      <c r="AD501" s="4">
        <v>0</v>
      </c>
      <c r="AE501" s="4">
        <v>0</v>
      </c>
      <c r="AF501" s="1">
        <v>366022</v>
      </c>
      <c r="AG501" s="1">
        <v>5</v>
      </c>
      <c r="AH501"/>
    </row>
    <row r="502" spans="1:34" x14ac:dyDescent="0.25">
      <c r="A502" t="s">
        <v>964</v>
      </c>
      <c r="B502" t="s">
        <v>798</v>
      </c>
      <c r="C502" t="s">
        <v>1406</v>
      </c>
      <c r="D502" t="s">
        <v>1034</v>
      </c>
      <c r="E502" s="4">
        <v>70.75</v>
      </c>
      <c r="F502" s="4">
        <f>Nurse[[#This Row],[Total Nurse Staff Hours]]/Nurse[[#This Row],[MDS Census]]</f>
        <v>2.554685819634352</v>
      </c>
      <c r="G502" s="4">
        <f>Nurse[[#This Row],[Total Direct Care Staff Hours]]/Nurse[[#This Row],[MDS Census]]</f>
        <v>2.3776417268397605</v>
      </c>
      <c r="H502" s="4">
        <f>Nurse[[#This Row],[Total RN Hours (w/ Admin, DON)]]/Nurse[[#This Row],[MDS Census]]</f>
        <v>0.45086495621447226</v>
      </c>
      <c r="I502" s="4">
        <f>Nurse[[#This Row],[RN Hours (excl. Admin, DON)]]/Nurse[[#This Row],[MDS Census]]</f>
        <v>0.28002458134890151</v>
      </c>
      <c r="J502" s="4">
        <f>SUM(Nurse[[#This Row],[RN Hours (excl. Admin, DON)]],Nurse[[#This Row],[RN Admin Hours]],Nurse[[#This Row],[RN DON Hours]],Nurse[[#This Row],[LPN Hours (excl. Admin)]],Nurse[[#This Row],[LPN Admin Hours]],Nurse[[#This Row],[CNA Hours]],Nurse[[#This Row],[NA TR Hours]],Nurse[[#This Row],[Med Aide/Tech Hours]])</f>
        <v>180.7440217391304</v>
      </c>
      <c r="K502" s="4">
        <f>SUM(Nurse[[#This Row],[RN Hours (excl. Admin, DON)]],Nurse[[#This Row],[LPN Hours (excl. Admin)]],Nurse[[#This Row],[CNA Hours]],Nurse[[#This Row],[NA TR Hours]],Nurse[[#This Row],[Med Aide/Tech Hours]])</f>
        <v>168.21815217391304</v>
      </c>
      <c r="L502" s="4">
        <f>SUM(Nurse[[#This Row],[RN Hours (excl. Admin, DON)]],Nurse[[#This Row],[RN Admin Hours]],Nurse[[#This Row],[RN DON Hours]])</f>
        <v>31.898695652173913</v>
      </c>
      <c r="M502" s="4">
        <v>19.811739130434781</v>
      </c>
      <c r="N502" s="4">
        <v>5.7391304347826084</v>
      </c>
      <c r="O502" s="4">
        <v>6.3478260869565215</v>
      </c>
      <c r="P502" s="4">
        <f>SUM(Nurse[[#This Row],[LPN Hours (excl. Admin)]],Nurse[[#This Row],[LPN Admin Hours]])</f>
        <v>62.87489130434782</v>
      </c>
      <c r="Q502" s="4">
        <v>62.435978260869561</v>
      </c>
      <c r="R502" s="4">
        <v>0.43891304347826082</v>
      </c>
      <c r="S502" s="4">
        <f>SUM(Nurse[[#This Row],[CNA Hours]],Nurse[[#This Row],[NA TR Hours]],Nurse[[#This Row],[Med Aide/Tech Hours]])</f>
        <v>85.970434782608677</v>
      </c>
      <c r="T502" s="4">
        <v>85.901739130434763</v>
      </c>
      <c r="U502" s="4">
        <v>6.8695652173913047E-2</v>
      </c>
      <c r="V502" s="4">
        <v>0</v>
      </c>
      <c r="W5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49.062391304347848</v>
      </c>
      <c r="X502" s="4">
        <v>0.5</v>
      </c>
      <c r="Y502" s="4">
        <v>0</v>
      </c>
      <c r="Z502" s="4">
        <v>0</v>
      </c>
      <c r="AA502" s="4">
        <v>20.338369565217398</v>
      </c>
      <c r="AB502" s="4">
        <v>0.43891304347826082</v>
      </c>
      <c r="AC502" s="4">
        <v>27.785108695652188</v>
      </c>
      <c r="AD502" s="4">
        <v>0</v>
      </c>
      <c r="AE502" s="4">
        <v>0</v>
      </c>
      <c r="AF502" s="1">
        <v>366346</v>
      </c>
      <c r="AG502" s="1">
        <v>5</v>
      </c>
      <c r="AH502"/>
    </row>
    <row r="503" spans="1:34" x14ac:dyDescent="0.25">
      <c r="A503" t="s">
        <v>964</v>
      </c>
      <c r="B503" t="s">
        <v>257</v>
      </c>
      <c r="C503" t="s">
        <v>1290</v>
      </c>
      <c r="D503" t="s">
        <v>1059</v>
      </c>
      <c r="E503" s="4">
        <v>61.5</v>
      </c>
      <c r="F503" s="4">
        <f>Nurse[[#This Row],[Total Nurse Staff Hours]]/Nurse[[#This Row],[MDS Census]]</f>
        <v>3.0250088370448922</v>
      </c>
      <c r="G503" s="4">
        <f>Nurse[[#This Row],[Total Direct Care Staff Hours]]/Nurse[[#This Row],[MDS Census]]</f>
        <v>2.7431954754330152</v>
      </c>
      <c r="H503" s="4">
        <f>Nurse[[#This Row],[Total RN Hours (w/ Admin, DON)]]/Nurse[[#This Row],[MDS Census]]</f>
        <v>0.40557617532697071</v>
      </c>
      <c r="I503" s="4">
        <f>Nurse[[#This Row],[RN Hours (excl. Admin, DON)]]/Nurse[[#This Row],[MDS Census]]</f>
        <v>0.23153057617532699</v>
      </c>
      <c r="J503" s="4">
        <f>SUM(Nurse[[#This Row],[RN Hours (excl. Admin, DON)]],Nurse[[#This Row],[RN Admin Hours]],Nurse[[#This Row],[RN DON Hours]],Nurse[[#This Row],[LPN Hours (excl. Admin)]],Nurse[[#This Row],[LPN Admin Hours]],Nurse[[#This Row],[CNA Hours]],Nurse[[#This Row],[NA TR Hours]],Nurse[[#This Row],[Med Aide/Tech Hours]])</f>
        <v>186.03804347826087</v>
      </c>
      <c r="K503" s="4">
        <f>SUM(Nurse[[#This Row],[RN Hours (excl. Admin, DON)]],Nurse[[#This Row],[LPN Hours (excl. Admin)]],Nurse[[#This Row],[CNA Hours]],Nurse[[#This Row],[NA TR Hours]],Nurse[[#This Row],[Med Aide/Tech Hours]])</f>
        <v>168.70652173913044</v>
      </c>
      <c r="L503" s="4">
        <f>SUM(Nurse[[#This Row],[RN Hours (excl. Admin, DON)]],Nurse[[#This Row],[RN Admin Hours]],Nurse[[#This Row],[RN DON Hours]])</f>
        <v>24.942934782608699</v>
      </c>
      <c r="M503" s="4">
        <v>14.239130434782609</v>
      </c>
      <c r="N503" s="4">
        <v>4.9728260869565215</v>
      </c>
      <c r="O503" s="4">
        <v>5.7309782608695654</v>
      </c>
      <c r="P503" s="4">
        <f>SUM(Nurse[[#This Row],[LPN Hours (excl. Admin)]],Nurse[[#This Row],[LPN Admin Hours]])</f>
        <v>75.336956521739125</v>
      </c>
      <c r="Q503" s="4">
        <v>68.709239130434781</v>
      </c>
      <c r="R503" s="4">
        <v>6.6277173913043477</v>
      </c>
      <c r="S503" s="4">
        <f>SUM(Nurse[[#This Row],[CNA Hours]],Nurse[[#This Row],[NA TR Hours]],Nurse[[#This Row],[Med Aide/Tech Hours]])</f>
        <v>85.758152173913047</v>
      </c>
      <c r="T503" s="4">
        <v>77.067934782608702</v>
      </c>
      <c r="U503" s="4">
        <v>8.6902173913043477</v>
      </c>
      <c r="V503" s="4">
        <v>0</v>
      </c>
      <c r="W5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2.2010869565217392</v>
      </c>
      <c r="X503" s="4">
        <v>0</v>
      </c>
      <c r="Y503" s="4">
        <v>0</v>
      </c>
      <c r="Z503" s="4">
        <v>0</v>
      </c>
      <c r="AA503" s="4">
        <v>0</v>
      </c>
      <c r="AB503" s="4">
        <v>0</v>
      </c>
      <c r="AC503" s="4">
        <v>2.2010869565217392</v>
      </c>
      <c r="AD503" s="4">
        <v>0</v>
      </c>
      <c r="AE503" s="4">
        <v>0</v>
      </c>
      <c r="AF503" s="1">
        <v>365557</v>
      </c>
      <c r="AG503" s="1">
        <v>5</v>
      </c>
      <c r="AH503"/>
    </row>
    <row r="504" spans="1:34" x14ac:dyDescent="0.25">
      <c r="A504" t="s">
        <v>964</v>
      </c>
      <c r="B504" t="s">
        <v>643</v>
      </c>
      <c r="C504" t="s">
        <v>1381</v>
      </c>
      <c r="D504" t="s">
        <v>1052</v>
      </c>
      <c r="E504" s="4">
        <v>34.163043478260867</v>
      </c>
      <c r="F504" s="4">
        <f>Nurse[[#This Row],[Total Nurse Staff Hours]]/Nurse[[#This Row],[MDS Census]]</f>
        <v>3.3781387209672298</v>
      </c>
      <c r="G504" s="4">
        <f>Nurse[[#This Row],[Total Direct Care Staff Hours]]/Nurse[[#This Row],[MDS Census]]</f>
        <v>3.1762360801781746</v>
      </c>
      <c r="H504" s="4">
        <f>Nurse[[#This Row],[Total RN Hours (w/ Admin, DON)]]/Nurse[[#This Row],[MDS Census]]</f>
        <v>0.77579382755329296</v>
      </c>
      <c r="I504" s="4">
        <f>Nurse[[#This Row],[RN Hours (excl. Admin, DON)]]/Nurse[[#This Row],[MDS Census]]</f>
        <v>0.59489023226216975</v>
      </c>
      <c r="J504" s="4">
        <f>SUM(Nurse[[#This Row],[RN Hours (excl. Admin, DON)]],Nurse[[#This Row],[RN Admin Hours]],Nurse[[#This Row],[RN DON Hours]],Nurse[[#This Row],[LPN Hours (excl. Admin)]],Nurse[[#This Row],[LPN Admin Hours]],Nurse[[#This Row],[CNA Hours]],Nurse[[#This Row],[NA TR Hours]],Nurse[[#This Row],[Med Aide/Tech Hours]])</f>
        <v>115.40750000000003</v>
      </c>
      <c r="K504" s="4">
        <f>SUM(Nurse[[#This Row],[RN Hours (excl. Admin, DON)]],Nurse[[#This Row],[LPN Hours (excl. Admin)]],Nurse[[#This Row],[CNA Hours]],Nurse[[#This Row],[NA TR Hours]],Nurse[[#This Row],[Med Aide/Tech Hours]])</f>
        <v>108.50989130434785</v>
      </c>
      <c r="L504" s="4">
        <f>SUM(Nurse[[#This Row],[RN Hours (excl. Admin, DON)]],Nurse[[#This Row],[RN Admin Hours]],Nurse[[#This Row],[RN DON Hours]])</f>
        <v>26.50347826086956</v>
      </c>
      <c r="M504" s="4">
        <v>20.32326086956521</v>
      </c>
      <c r="N504" s="4">
        <v>0.5715217391304348</v>
      </c>
      <c r="O504" s="4">
        <v>5.6086956521739131</v>
      </c>
      <c r="P504" s="4">
        <f>SUM(Nurse[[#This Row],[LPN Hours (excl. Admin)]],Nurse[[#This Row],[LPN Admin Hours]])</f>
        <v>21.936413043478261</v>
      </c>
      <c r="Q504" s="4">
        <v>21.219021739130437</v>
      </c>
      <c r="R504" s="4">
        <v>0.71739130434782605</v>
      </c>
      <c r="S504" s="4">
        <f>SUM(Nurse[[#This Row],[CNA Hours]],Nurse[[#This Row],[NA TR Hours]],Nurse[[#This Row],[Med Aide/Tech Hours]])</f>
        <v>66.967608695652203</v>
      </c>
      <c r="T504" s="4">
        <v>66.967608695652203</v>
      </c>
      <c r="U504" s="4">
        <v>0</v>
      </c>
      <c r="V504" s="4">
        <v>0</v>
      </c>
      <c r="W5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7.3722826086956523</v>
      </c>
      <c r="X504" s="4">
        <v>0.38043478260869568</v>
      </c>
      <c r="Y504" s="4">
        <v>8.6956521739130432E-2</v>
      </c>
      <c r="Z504" s="4">
        <v>8.6956521739130432E-2</v>
      </c>
      <c r="AA504" s="4">
        <v>2.3858695652173911</v>
      </c>
      <c r="AB504" s="4">
        <v>0</v>
      </c>
      <c r="AC504" s="4">
        <v>4.4320652173913047</v>
      </c>
      <c r="AD504" s="4">
        <v>0</v>
      </c>
      <c r="AE504" s="4">
        <v>0</v>
      </c>
      <c r="AF504" s="1">
        <v>366139</v>
      </c>
      <c r="AG504" s="1">
        <v>5</v>
      </c>
      <c r="AH504"/>
    </row>
    <row r="505" spans="1:34" x14ac:dyDescent="0.25">
      <c r="A505" t="s">
        <v>964</v>
      </c>
      <c r="B505" t="s">
        <v>131</v>
      </c>
      <c r="C505" t="s">
        <v>1213</v>
      </c>
      <c r="D505" t="s">
        <v>1008</v>
      </c>
      <c r="E505" s="4">
        <v>96.880434782608702</v>
      </c>
      <c r="F505" s="4">
        <f>Nurse[[#This Row],[Total Nurse Staff Hours]]/Nurse[[#This Row],[MDS Census]]</f>
        <v>4.1525580612588353</v>
      </c>
      <c r="G505" s="4">
        <f>Nurse[[#This Row],[Total Direct Care Staff Hours]]/Nurse[[#This Row],[MDS Census]]</f>
        <v>3.8375889150678781</v>
      </c>
      <c r="H505" s="4">
        <f>Nurse[[#This Row],[Total RN Hours (w/ Admin, DON)]]/Nurse[[#This Row],[MDS Census]]</f>
        <v>0.53533826994278022</v>
      </c>
      <c r="I505" s="4">
        <f>Nurse[[#This Row],[RN Hours (excl. Admin, DON)]]/Nurse[[#This Row],[MDS Census]]</f>
        <v>0.27254010995175587</v>
      </c>
      <c r="J505" s="4">
        <f>SUM(Nurse[[#This Row],[RN Hours (excl. Admin, DON)]],Nurse[[#This Row],[RN Admin Hours]],Nurse[[#This Row],[RN DON Hours]],Nurse[[#This Row],[LPN Hours (excl. Admin)]],Nurse[[#This Row],[LPN Admin Hours]],Nurse[[#This Row],[CNA Hours]],Nurse[[#This Row],[NA TR Hours]],Nurse[[#This Row],[Med Aide/Tech Hours]])</f>
        <v>402.30163043478262</v>
      </c>
      <c r="K505" s="4">
        <f>SUM(Nurse[[#This Row],[RN Hours (excl. Admin, DON)]],Nurse[[#This Row],[LPN Hours (excl. Admin)]],Nurse[[#This Row],[CNA Hours]],Nurse[[#This Row],[NA TR Hours]],Nurse[[#This Row],[Med Aide/Tech Hours]])</f>
        <v>371.78728260869565</v>
      </c>
      <c r="L505" s="4">
        <f>SUM(Nurse[[#This Row],[RN Hours (excl. Admin, DON)]],Nurse[[#This Row],[RN Admin Hours]],Nurse[[#This Row],[RN DON Hours]])</f>
        <v>51.86380434782609</v>
      </c>
      <c r="M505" s="4">
        <v>26.403804347826089</v>
      </c>
      <c r="N505" s="4">
        <v>21.465434782608696</v>
      </c>
      <c r="O505" s="4">
        <v>3.9945652173913042</v>
      </c>
      <c r="P505" s="4">
        <f>SUM(Nurse[[#This Row],[LPN Hours (excl. Admin)]],Nurse[[#This Row],[LPN Admin Hours]])</f>
        <v>133.79467391304348</v>
      </c>
      <c r="Q505" s="4">
        <v>128.74032608695651</v>
      </c>
      <c r="R505" s="4">
        <v>5.0543478260869561</v>
      </c>
      <c r="S505" s="4">
        <f>SUM(Nurse[[#This Row],[CNA Hours]],Nurse[[#This Row],[NA TR Hours]],Nurse[[#This Row],[Med Aide/Tech Hours]])</f>
        <v>216.64315217391305</v>
      </c>
      <c r="T505" s="4">
        <v>216.64315217391305</v>
      </c>
      <c r="U505" s="4">
        <v>0</v>
      </c>
      <c r="V505" s="4">
        <v>0</v>
      </c>
      <c r="W5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3.0869565217391304</v>
      </c>
      <c r="X505" s="4">
        <v>0</v>
      </c>
      <c r="Y505" s="4">
        <v>0</v>
      </c>
      <c r="Z505" s="4">
        <v>0</v>
      </c>
      <c r="AA505" s="4">
        <v>0.13043478260869565</v>
      </c>
      <c r="AB505" s="4">
        <v>0</v>
      </c>
      <c r="AC505" s="4">
        <v>2.9565217391304346</v>
      </c>
      <c r="AD505" s="4">
        <v>0</v>
      </c>
      <c r="AE505" s="4">
        <v>0</v>
      </c>
      <c r="AF505" s="1">
        <v>365350</v>
      </c>
      <c r="AG505" s="1">
        <v>5</v>
      </c>
      <c r="AH505"/>
    </row>
    <row r="506" spans="1:34" x14ac:dyDescent="0.25">
      <c r="A506" t="s">
        <v>964</v>
      </c>
      <c r="B506" t="s">
        <v>5</v>
      </c>
      <c r="C506" t="s">
        <v>1119</v>
      </c>
      <c r="D506" t="s">
        <v>1061</v>
      </c>
      <c r="E506" s="4">
        <v>10.5</v>
      </c>
      <c r="F506" s="4">
        <f>Nurse[[#This Row],[Total Nurse Staff Hours]]/Nurse[[#This Row],[MDS Census]]</f>
        <v>3.2717908902691524</v>
      </c>
      <c r="G506" s="4">
        <f>Nurse[[#This Row],[Total Direct Care Staff Hours]]/Nurse[[#This Row],[MDS Census]]</f>
        <v>2.7334886128364397</v>
      </c>
      <c r="H506" s="4">
        <f>Nurse[[#This Row],[Total RN Hours (w/ Admin, DON)]]/Nurse[[#This Row],[MDS Census]]</f>
        <v>0.92479296066252581</v>
      </c>
      <c r="I506" s="4">
        <f>Nurse[[#This Row],[RN Hours (excl. Admin, DON)]]/Nurse[[#This Row],[MDS Census]]</f>
        <v>0.38649068322981361</v>
      </c>
      <c r="J506" s="4">
        <f>SUM(Nurse[[#This Row],[RN Hours (excl. Admin, DON)]],Nurse[[#This Row],[RN Admin Hours]],Nurse[[#This Row],[RN DON Hours]],Nurse[[#This Row],[LPN Hours (excl. Admin)]],Nurse[[#This Row],[LPN Admin Hours]],Nurse[[#This Row],[CNA Hours]],Nurse[[#This Row],[NA TR Hours]],Nurse[[#This Row],[Med Aide/Tech Hours]])</f>
        <v>34.353804347826099</v>
      </c>
      <c r="K506" s="4">
        <f>SUM(Nurse[[#This Row],[RN Hours (excl. Admin, DON)]],Nurse[[#This Row],[LPN Hours (excl. Admin)]],Nurse[[#This Row],[CNA Hours]],Nurse[[#This Row],[NA TR Hours]],Nurse[[#This Row],[Med Aide/Tech Hours]])</f>
        <v>28.701630434782615</v>
      </c>
      <c r="L506" s="4">
        <f>SUM(Nurse[[#This Row],[RN Hours (excl. Admin, DON)]],Nurse[[#This Row],[RN Admin Hours]],Nurse[[#This Row],[RN DON Hours]])</f>
        <v>9.7103260869565204</v>
      </c>
      <c r="M506" s="4">
        <v>4.0581521739130428</v>
      </c>
      <c r="N506" s="4">
        <v>0</v>
      </c>
      <c r="O506" s="4">
        <v>5.6521739130434785</v>
      </c>
      <c r="P506" s="4">
        <f>SUM(Nurse[[#This Row],[LPN Hours (excl. Admin)]],Nurse[[#This Row],[LPN Admin Hours]])</f>
        <v>8.5619565217391322</v>
      </c>
      <c r="Q506" s="4">
        <v>8.5619565217391322</v>
      </c>
      <c r="R506" s="4">
        <v>0</v>
      </c>
      <c r="S506" s="4">
        <f>SUM(Nurse[[#This Row],[CNA Hours]],Nurse[[#This Row],[NA TR Hours]],Nurse[[#This Row],[Med Aide/Tech Hours]])</f>
        <v>16.081521739130441</v>
      </c>
      <c r="T506" s="4">
        <v>16.081521739130441</v>
      </c>
      <c r="U506" s="4">
        <v>0</v>
      </c>
      <c r="V506" s="4">
        <v>0</v>
      </c>
      <c r="W5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06" s="4">
        <v>0</v>
      </c>
      <c r="Y506" s="4">
        <v>0</v>
      </c>
      <c r="Z506" s="4">
        <v>0</v>
      </c>
      <c r="AA506" s="4">
        <v>0</v>
      </c>
      <c r="AB506" s="4">
        <v>0</v>
      </c>
      <c r="AC506" s="4">
        <v>0</v>
      </c>
      <c r="AD506" s="4">
        <v>0</v>
      </c>
      <c r="AE506" s="4">
        <v>0</v>
      </c>
      <c r="AF506" s="1">
        <v>366227</v>
      </c>
      <c r="AG506" s="1">
        <v>5</v>
      </c>
      <c r="AH506"/>
    </row>
    <row r="507" spans="1:34" x14ac:dyDescent="0.25">
      <c r="A507" t="s">
        <v>964</v>
      </c>
      <c r="B507" t="s">
        <v>682</v>
      </c>
      <c r="C507" t="s">
        <v>1385</v>
      </c>
      <c r="D507" t="s">
        <v>1039</v>
      </c>
      <c r="E507" s="4">
        <v>40.695652173913047</v>
      </c>
      <c r="F507" s="4">
        <f>Nurse[[#This Row],[Total Nurse Staff Hours]]/Nurse[[#This Row],[MDS Census]]</f>
        <v>4.0731730769230765</v>
      </c>
      <c r="G507" s="4">
        <f>Nurse[[#This Row],[Total Direct Care Staff Hours]]/Nurse[[#This Row],[MDS Census]]</f>
        <v>3.9620619658119653</v>
      </c>
      <c r="H507" s="4">
        <f>Nurse[[#This Row],[Total RN Hours (w/ Admin, DON)]]/Nurse[[#This Row],[MDS Census]]</f>
        <v>0.79073183760683763</v>
      </c>
      <c r="I507" s="4">
        <f>Nurse[[#This Row],[RN Hours (excl. Admin, DON)]]/Nurse[[#This Row],[MDS Census]]</f>
        <v>0.67962072649572647</v>
      </c>
      <c r="J507" s="4">
        <f>SUM(Nurse[[#This Row],[RN Hours (excl. Admin, DON)]],Nurse[[#This Row],[RN Admin Hours]],Nurse[[#This Row],[RN DON Hours]],Nurse[[#This Row],[LPN Hours (excl. Admin)]],Nurse[[#This Row],[LPN Admin Hours]],Nurse[[#This Row],[CNA Hours]],Nurse[[#This Row],[NA TR Hours]],Nurse[[#This Row],[Med Aide/Tech Hours]])</f>
        <v>165.76043478260868</v>
      </c>
      <c r="K507" s="4">
        <f>SUM(Nurse[[#This Row],[RN Hours (excl. Admin, DON)]],Nurse[[#This Row],[LPN Hours (excl. Admin)]],Nurse[[#This Row],[CNA Hours]],Nurse[[#This Row],[NA TR Hours]],Nurse[[#This Row],[Med Aide/Tech Hours]])</f>
        <v>161.2386956521739</v>
      </c>
      <c r="L507" s="4">
        <f>SUM(Nurse[[#This Row],[RN Hours (excl. Admin, DON)]],Nurse[[#This Row],[RN Admin Hours]],Nurse[[#This Row],[RN DON Hours]])</f>
        <v>32.179347826086961</v>
      </c>
      <c r="M507" s="4">
        <v>27.657608695652176</v>
      </c>
      <c r="N507" s="4">
        <v>0</v>
      </c>
      <c r="O507" s="4">
        <v>4.5217391304347823</v>
      </c>
      <c r="P507" s="4">
        <f>SUM(Nurse[[#This Row],[LPN Hours (excl. Admin)]],Nurse[[#This Row],[LPN Admin Hours]])</f>
        <v>45.485869565217378</v>
      </c>
      <c r="Q507" s="4">
        <v>45.485869565217378</v>
      </c>
      <c r="R507" s="4">
        <v>0</v>
      </c>
      <c r="S507" s="4">
        <f>SUM(Nurse[[#This Row],[CNA Hours]],Nurse[[#This Row],[NA TR Hours]],Nurse[[#This Row],[Med Aide/Tech Hours]])</f>
        <v>88.095217391304345</v>
      </c>
      <c r="T507" s="4">
        <v>88.095217391304345</v>
      </c>
      <c r="U507" s="4">
        <v>0</v>
      </c>
      <c r="V507" s="4">
        <v>0</v>
      </c>
      <c r="W5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07" s="4">
        <v>0</v>
      </c>
      <c r="Y507" s="4">
        <v>0</v>
      </c>
      <c r="Z507" s="4">
        <v>0</v>
      </c>
      <c r="AA507" s="4">
        <v>0</v>
      </c>
      <c r="AB507" s="4">
        <v>0</v>
      </c>
      <c r="AC507" s="4">
        <v>0</v>
      </c>
      <c r="AD507" s="4">
        <v>0</v>
      </c>
      <c r="AE507" s="4">
        <v>0</v>
      </c>
      <c r="AF507" s="1">
        <v>366191</v>
      </c>
      <c r="AG507" s="1">
        <v>5</v>
      </c>
      <c r="AH507"/>
    </row>
    <row r="508" spans="1:34" x14ac:dyDescent="0.25">
      <c r="A508" t="s">
        <v>964</v>
      </c>
      <c r="B508" t="s">
        <v>875</v>
      </c>
      <c r="C508" t="s">
        <v>1324</v>
      </c>
      <c r="D508" t="s">
        <v>1063</v>
      </c>
      <c r="E508" s="4">
        <v>89.706521739130437</v>
      </c>
      <c r="F508" s="4">
        <f>Nurse[[#This Row],[Total Nurse Staff Hours]]/Nurse[[#This Row],[MDS Census]]</f>
        <v>3.4696062038046769</v>
      </c>
      <c r="G508" s="4">
        <f>Nurse[[#This Row],[Total Direct Care Staff Hours]]/Nurse[[#This Row],[MDS Census]]</f>
        <v>3.0905101175330176</v>
      </c>
      <c r="H508" s="4">
        <f>Nurse[[#This Row],[Total RN Hours (w/ Admin, DON)]]/Nurse[[#This Row],[MDS Census]]</f>
        <v>0.96223797407003542</v>
      </c>
      <c r="I508" s="4">
        <f>Nurse[[#This Row],[RN Hours (excl. Admin, DON)]]/Nurse[[#This Row],[MDS Census]]</f>
        <v>0.5976844783715014</v>
      </c>
      <c r="J508" s="4">
        <f>SUM(Nurse[[#This Row],[RN Hours (excl. Admin, DON)]],Nurse[[#This Row],[RN Admin Hours]],Nurse[[#This Row],[RN DON Hours]],Nurse[[#This Row],[LPN Hours (excl. Admin)]],Nurse[[#This Row],[LPN Admin Hours]],Nurse[[#This Row],[CNA Hours]],Nurse[[#This Row],[NA TR Hours]],Nurse[[#This Row],[Med Aide/Tech Hours]])</f>
        <v>311.24630434782608</v>
      </c>
      <c r="K508" s="4">
        <f>SUM(Nurse[[#This Row],[RN Hours (excl. Admin, DON)]],Nurse[[#This Row],[LPN Hours (excl. Admin)]],Nurse[[#This Row],[CNA Hours]],Nurse[[#This Row],[NA TR Hours]],Nurse[[#This Row],[Med Aide/Tech Hours]])</f>
        <v>277.23891304347819</v>
      </c>
      <c r="L508" s="4">
        <f>SUM(Nurse[[#This Row],[RN Hours (excl. Admin, DON)]],Nurse[[#This Row],[RN Admin Hours]],Nurse[[#This Row],[RN DON Hours]])</f>
        <v>86.319021739130463</v>
      </c>
      <c r="M508" s="4">
        <v>53.616195652173928</v>
      </c>
      <c r="N508" s="4">
        <v>26.827282608695665</v>
      </c>
      <c r="O508" s="4">
        <v>5.8755434782608713</v>
      </c>
      <c r="P508" s="4">
        <f>SUM(Nurse[[#This Row],[LPN Hours (excl. Admin)]],Nurse[[#This Row],[LPN Admin Hours]])</f>
        <v>62.186739130434795</v>
      </c>
      <c r="Q508" s="4">
        <v>60.882173913043488</v>
      </c>
      <c r="R508" s="4">
        <v>1.3045652173913043</v>
      </c>
      <c r="S508" s="4">
        <f>SUM(Nurse[[#This Row],[CNA Hours]],Nurse[[#This Row],[NA TR Hours]],Nurse[[#This Row],[Med Aide/Tech Hours]])</f>
        <v>162.7405434782608</v>
      </c>
      <c r="T508" s="4">
        <v>144.62641304347818</v>
      </c>
      <c r="U508" s="4">
        <v>18.114130434782609</v>
      </c>
      <c r="V508" s="4">
        <v>0</v>
      </c>
      <c r="W5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61.243260869565219</v>
      </c>
      <c r="X508" s="4">
        <v>4.7928260869565227</v>
      </c>
      <c r="Y508" s="4">
        <v>1.0315217391304352</v>
      </c>
      <c r="Z508" s="4">
        <v>0</v>
      </c>
      <c r="AA508" s="4">
        <v>7.8088043478260865</v>
      </c>
      <c r="AB508" s="4">
        <v>0</v>
      </c>
      <c r="AC508" s="4">
        <v>47.610108695652173</v>
      </c>
      <c r="AD508" s="4">
        <v>0</v>
      </c>
      <c r="AE508" s="4">
        <v>0</v>
      </c>
      <c r="AF508" s="1">
        <v>366433</v>
      </c>
      <c r="AG508" s="1">
        <v>5</v>
      </c>
      <c r="AH508"/>
    </row>
    <row r="509" spans="1:34" x14ac:dyDescent="0.25">
      <c r="A509" t="s">
        <v>964</v>
      </c>
      <c r="B509" t="s">
        <v>114</v>
      </c>
      <c r="C509" t="s">
        <v>1131</v>
      </c>
      <c r="D509" t="s">
        <v>982</v>
      </c>
      <c r="E509" s="4">
        <v>235.11956521739131</v>
      </c>
      <c r="F509" s="4">
        <f>Nurse[[#This Row],[Total Nurse Staff Hours]]/Nurse[[#This Row],[MDS Census]]</f>
        <v>3.1908312144607276</v>
      </c>
      <c r="G509" s="4">
        <f>Nurse[[#This Row],[Total Direct Care Staff Hours]]/Nurse[[#This Row],[MDS Census]]</f>
        <v>2.8701081780777589</v>
      </c>
      <c r="H509" s="4">
        <f>Nurse[[#This Row],[Total RN Hours (w/ Admin, DON)]]/Nurse[[#This Row],[MDS Census]]</f>
        <v>0.49273080301419253</v>
      </c>
      <c r="I509" s="4">
        <f>Nurse[[#This Row],[RN Hours (excl. Admin, DON)]]/Nurse[[#This Row],[MDS Census]]</f>
        <v>0.24508991724839346</v>
      </c>
      <c r="J509" s="4">
        <f>SUM(Nurse[[#This Row],[RN Hours (excl. Admin, DON)]],Nurse[[#This Row],[RN Admin Hours]],Nurse[[#This Row],[RN DON Hours]],Nurse[[#This Row],[LPN Hours (excl. Admin)]],Nurse[[#This Row],[LPN Admin Hours]],Nurse[[#This Row],[CNA Hours]],Nurse[[#This Row],[NA TR Hours]],Nurse[[#This Row],[Med Aide/Tech Hours]])</f>
        <v>750.22684782608701</v>
      </c>
      <c r="K509" s="4">
        <f>SUM(Nurse[[#This Row],[RN Hours (excl. Admin, DON)]],Nurse[[#This Row],[LPN Hours (excl. Admin)]],Nurse[[#This Row],[CNA Hours]],Nurse[[#This Row],[NA TR Hours]],Nurse[[#This Row],[Med Aide/Tech Hours]])</f>
        <v>674.81858695652181</v>
      </c>
      <c r="L509" s="4">
        <f>SUM(Nurse[[#This Row],[RN Hours (excl. Admin, DON)]],Nurse[[#This Row],[RN Admin Hours]],Nurse[[#This Row],[RN DON Hours]])</f>
        <v>115.85065217391303</v>
      </c>
      <c r="M509" s="4">
        <v>57.625434782608686</v>
      </c>
      <c r="N509" s="4">
        <v>52.746956521739136</v>
      </c>
      <c r="O509" s="4">
        <v>5.4782608695652177</v>
      </c>
      <c r="P509" s="4">
        <f>SUM(Nurse[[#This Row],[LPN Hours (excl. Admin)]],Nurse[[#This Row],[LPN Admin Hours]])</f>
        <v>181.54836956521748</v>
      </c>
      <c r="Q509" s="4">
        <v>164.3653260869566</v>
      </c>
      <c r="R509" s="4">
        <v>17.183043478260874</v>
      </c>
      <c r="S509" s="4">
        <f>SUM(Nurse[[#This Row],[CNA Hours]],Nurse[[#This Row],[NA TR Hours]],Nurse[[#This Row],[Med Aide/Tech Hours]])</f>
        <v>452.82782608695652</v>
      </c>
      <c r="T509" s="4">
        <v>373.85402173913042</v>
      </c>
      <c r="U509" s="4">
        <v>78.973804347826103</v>
      </c>
      <c r="V509" s="4">
        <v>0</v>
      </c>
      <c r="W5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4.3478260869565216E-2</v>
      </c>
      <c r="X509" s="4">
        <v>0</v>
      </c>
      <c r="Y509" s="4">
        <v>0</v>
      </c>
      <c r="Z509" s="4">
        <v>0</v>
      </c>
      <c r="AA509" s="4">
        <v>0</v>
      </c>
      <c r="AB509" s="4">
        <v>0</v>
      </c>
      <c r="AC509" s="4">
        <v>4.3478260869565216E-2</v>
      </c>
      <c r="AD509" s="4">
        <v>0</v>
      </c>
      <c r="AE509" s="4">
        <v>0</v>
      </c>
      <c r="AF509" s="1">
        <v>365322</v>
      </c>
      <c r="AG509" s="1">
        <v>5</v>
      </c>
      <c r="AH509"/>
    </row>
    <row r="510" spans="1:34" x14ac:dyDescent="0.25">
      <c r="A510" t="s">
        <v>964</v>
      </c>
      <c r="B510" t="s">
        <v>55</v>
      </c>
      <c r="C510" t="s">
        <v>1069</v>
      </c>
      <c r="D510" t="s">
        <v>989</v>
      </c>
      <c r="E510" s="4">
        <v>22.271739130434781</v>
      </c>
      <c r="F510" s="4">
        <f>Nurse[[#This Row],[Total Nurse Staff Hours]]/Nurse[[#This Row],[MDS Census]]</f>
        <v>4.1998535871156664</v>
      </c>
      <c r="G510" s="4">
        <f>Nurse[[#This Row],[Total Direct Care Staff Hours]]/Nurse[[#This Row],[MDS Census]]</f>
        <v>3.9616886285993167</v>
      </c>
      <c r="H510" s="4">
        <f>Nurse[[#This Row],[Total RN Hours (w/ Admin, DON)]]/Nurse[[#This Row],[MDS Census]]</f>
        <v>0.33345534407027821</v>
      </c>
      <c r="I510" s="4">
        <f>Nurse[[#This Row],[RN Hours (excl. Admin, DON)]]/Nurse[[#This Row],[MDS Census]]</f>
        <v>0.25524646168862863</v>
      </c>
      <c r="J510" s="4">
        <f>SUM(Nurse[[#This Row],[RN Hours (excl. Admin, DON)]],Nurse[[#This Row],[RN Admin Hours]],Nurse[[#This Row],[RN DON Hours]],Nurse[[#This Row],[LPN Hours (excl. Admin)]],Nurse[[#This Row],[LPN Admin Hours]],Nurse[[#This Row],[CNA Hours]],Nurse[[#This Row],[NA TR Hours]],Nurse[[#This Row],[Med Aide/Tech Hours]])</f>
        <v>93.538043478260875</v>
      </c>
      <c r="K510" s="4">
        <f>SUM(Nurse[[#This Row],[RN Hours (excl. Admin, DON)]],Nurse[[#This Row],[LPN Hours (excl. Admin)]],Nurse[[#This Row],[CNA Hours]],Nurse[[#This Row],[NA TR Hours]],Nurse[[#This Row],[Med Aide/Tech Hours]])</f>
        <v>88.233695652173907</v>
      </c>
      <c r="L510" s="4">
        <f>SUM(Nurse[[#This Row],[RN Hours (excl. Admin, DON)]],Nurse[[#This Row],[RN Admin Hours]],Nurse[[#This Row],[RN DON Hours]])</f>
        <v>7.4266304347826093</v>
      </c>
      <c r="M510" s="4">
        <v>5.6847826086956523</v>
      </c>
      <c r="N510" s="4">
        <v>0</v>
      </c>
      <c r="O510" s="4">
        <v>1.7418478260869565</v>
      </c>
      <c r="P510" s="4">
        <f>SUM(Nurse[[#This Row],[LPN Hours (excl. Admin)]],Nurse[[#This Row],[LPN Admin Hours]])</f>
        <v>35.089673913043477</v>
      </c>
      <c r="Q510" s="4">
        <v>31.527173913043477</v>
      </c>
      <c r="R510" s="4">
        <v>3.5625</v>
      </c>
      <c r="S510" s="4">
        <f>SUM(Nurse[[#This Row],[CNA Hours]],Nurse[[#This Row],[NA TR Hours]],Nurse[[#This Row],[Med Aide/Tech Hours]])</f>
        <v>51.021739130434781</v>
      </c>
      <c r="T510" s="4">
        <v>51.021739130434781</v>
      </c>
      <c r="U510" s="4">
        <v>0</v>
      </c>
      <c r="V510" s="4">
        <v>0</v>
      </c>
      <c r="W5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0.34239130434782611</v>
      </c>
      <c r="X510" s="4">
        <v>0</v>
      </c>
      <c r="Y510" s="4">
        <v>0</v>
      </c>
      <c r="Z510" s="4">
        <v>0</v>
      </c>
      <c r="AA510" s="4">
        <v>0</v>
      </c>
      <c r="AB510" s="4">
        <v>0</v>
      </c>
      <c r="AC510" s="4">
        <v>0.34239130434782611</v>
      </c>
      <c r="AD510" s="4">
        <v>0</v>
      </c>
      <c r="AE510" s="4">
        <v>0</v>
      </c>
      <c r="AF510" s="1">
        <v>365181</v>
      </c>
      <c r="AG510" s="1">
        <v>5</v>
      </c>
      <c r="AH510"/>
    </row>
    <row r="511" spans="1:34" x14ac:dyDescent="0.25">
      <c r="A511" t="s">
        <v>964</v>
      </c>
      <c r="B511" t="s">
        <v>115</v>
      </c>
      <c r="C511" t="s">
        <v>1069</v>
      </c>
      <c r="D511" t="s">
        <v>989</v>
      </c>
      <c r="E511" s="4">
        <v>41.847826086956523</v>
      </c>
      <c r="F511" s="4">
        <f>Nurse[[#This Row],[Total Nurse Staff Hours]]/Nurse[[#This Row],[MDS Census]]</f>
        <v>3.0846103896103894</v>
      </c>
      <c r="G511" s="4">
        <f>Nurse[[#This Row],[Total Direct Care Staff Hours]]/Nurse[[#This Row],[MDS Census]]</f>
        <v>2.8654545454545453</v>
      </c>
      <c r="H511" s="4">
        <f>Nurse[[#This Row],[Total RN Hours (w/ Admin, DON)]]/Nurse[[#This Row],[MDS Census]]</f>
        <v>0.42064935064935066</v>
      </c>
      <c r="I511" s="4">
        <f>Nurse[[#This Row],[RN Hours (excl. Admin, DON)]]/Nurse[[#This Row],[MDS Census]]</f>
        <v>0.2014935064935065</v>
      </c>
      <c r="J511" s="4">
        <f>SUM(Nurse[[#This Row],[RN Hours (excl. Admin, DON)]],Nurse[[#This Row],[RN Admin Hours]],Nurse[[#This Row],[RN DON Hours]],Nurse[[#This Row],[LPN Hours (excl. Admin)]],Nurse[[#This Row],[LPN Admin Hours]],Nurse[[#This Row],[CNA Hours]],Nurse[[#This Row],[NA TR Hours]],Nurse[[#This Row],[Med Aide/Tech Hours]])</f>
        <v>129.08423913043478</v>
      </c>
      <c r="K511" s="4">
        <f>SUM(Nurse[[#This Row],[RN Hours (excl. Admin, DON)]],Nurse[[#This Row],[LPN Hours (excl. Admin)]],Nurse[[#This Row],[CNA Hours]],Nurse[[#This Row],[NA TR Hours]],Nurse[[#This Row],[Med Aide/Tech Hours]])</f>
        <v>119.91304347826087</v>
      </c>
      <c r="L511" s="4">
        <f>SUM(Nurse[[#This Row],[RN Hours (excl. Admin, DON)]],Nurse[[#This Row],[RN Admin Hours]],Nurse[[#This Row],[RN DON Hours]])</f>
        <v>17.603260869565219</v>
      </c>
      <c r="M511" s="4">
        <v>8.4320652173913047</v>
      </c>
      <c r="N511" s="4">
        <v>3.375</v>
      </c>
      <c r="O511" s="4">
        <v>5.7961956521739131</v>
      </c>
      <c r="P511" s="4">
        <f>SUM(Nurse[[#This Row],[LPN Hours (excl. Admin)]],Nurse[[#This Row],[LPN Admin Hours]])</f>
        <v>38.051630434782609</v>
      </c>
      <c r="Q511" s="4">
        <v>38.051630434782609</v>
      </c>
      <c r="R511" s="4">
        <v>0</v>
      </c>
      <c r="S511" s="4">
        <f>SUM(Nurse[[#This Row],[CNA Hours]],Nurse[[#This Row],[NA TR Hours]],Nurse[[#This Row],[Med Aide/Tech Hours]])</f>
        <v>73.429347826086953</v>
      </c>
      <c r="T511" s="4">
        <v>58.149456521739133</v>
      </c>
      <c r="U511" s="4">
        <v>15.279891304347826</v>
      </c>
      <c r="V511" s="4">
        <v>0</v>
      </c>
      <c r="W5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1.4048913043478262</v>
      </c>
      <c r="X511" s="4">
        <v>0.35054347826086957</v>
      </c>
      <c r="Y511" s="4">
        <v>0</v>
      </c>
      <c r="Z511" s="4">
        <v>0</v>
      </c>
      <c r="AA511" s="4">
        <v>0</v>
      </c>
      <c r="AB511" s="4">
        <v>0</v>
      </c>
      <c r="AC511" s="4">
        <v>1.0543478260869565</v>
      </c>
      <c r="AD511" s="4">
        <v>0</v>
      </c>
      <c r="AE511" s="4">
        <v>0</v>
      </c>
      <c r="AF511" s="1">
        <v>365323</v>
      </c>
      <c r="AG511" s="1">
        <v>5</v>
      </c>
      <c r="AH511"/>
    </row>
    <row r="512" spans="1:34" x14ac:dyDescent="0.25">
      <c r="A512" t="s">
        <v>964</v>
      </c>
      <c r="B512" t="s">
        <v>429</v>
      </c>
      <c r="C512" t="s">
        <v>1213</v>
      </c>
      <c r="D512" t="s">
        <v>1008</v>
      </c>
      <c r="E512" s="4">
        <v>66.565217391304344</v>
      </c>
      <c r="F512" s="4">
        <f>Nurse[[#This Row],[Total Nurse Staff Hours]]/Nurse[[#This Row],[MDS Census]]</f>
        <v>5.2274150881776622</v>
      </c>
      <c r="G512" s="4">
        <f>Nurse[[#This Row],[Total Direct Care Staff Hours]]/Nurse[[#This Row],[MDS Census]]</f>
        <v>4.8821832135858916</v>
      </c>
      <c r="H512" s="4">
        <f>Nurse[[#This Row],[Total RN Hours (w/ Admin, DON)]]/Nurse[[#This Row],[MDS Census]]</f>
        <v>0.62891084258654462</v>
      </c>
      <c r="I512" s="4">
        <f>Nurse[[#This Row],[RN Hours (excl. Admin, DON)]]/Nurse[[#This Row],[MDS Census]]</f>
        <v>0.36205911169170468</v>
      </c>
      <c r="J512" s="4">
        <f>SUM(Nurse[[#This Row],[RN Hours (excl. Admin, DON)]],Nurse[[#This Row],[RN Admin Hours]],Nurse[[#This Row],[RN DON Hours]],Nurse[[#This Row],[LPN Hours (excl. Admin)]],Nurse[[#This Row],[LPN Admin Hours]],Nurse[[#This Row],[CNA Hours]],Nurse[[#This Row],[NA TR Hours]],Nurse[[#This Row],[Med Aide/Tech Hours]])</f>
        <v>347.96402173913043</v>
      </c>
      <c r="K512" s="4">
        <f>SUM(Nurse[[#This Row],[RN Hours (excl. Admin, DON)]],Nurse[[#This Row],[LPN Hours (excl. Admin)]],Nurse[[#This Row],[CNA Hours]],Nurse[[#This Row],[NA TR Hours]],Nurse[[#This Row],[Med Aide/Tech Hours]])</f>
        <v>324.98358695652172</v>
      </c>
      <c r="L512" s="4">
        <f>SUM(Nurse[[#This Row],[RN Hours (excl. Admin, DON)]],Nurse[[#This Row],[RN Admin Hours]],Nurse[[#This Row],[RN DON Hours]])</f>
        <v>41.863586956521729</v>
      </c>
      <c r="M512" s="4">
        <v>24.100543478260864</v>
      </c>
      <c r="N512" s="4">
        <v>12.936956521739125</v>
      </c>
      <c r="O512" s="4">
        <v>4.8260869565217392</v>
      </c>
      <c r="P512" s="4">
        <f>SUM(Nurse[[#This Row],[LPN Hours (excl. Admin)]],Nurse[[#This Row],[LPN Admin Hours]])</f>
        <v>82.319021739130406</v>
      </c>
      <c r="Q512" s="4">
        <v>77.101630434782578</v>
      </c>
      <c r="R512" s="4">
        <v>5.2173913043478262</v>
      </c>
      <c r="S512" s="4">
        <f>SUM(Nurse[[#This Row],[CNA Hours]],Nurse[[#This Row],[NA TR Hours]],Nurse[[#This Row],[Med Aide/Tech Hours]])</f>
        <v>223.78141304347824</v>
      </c>
      <c r="T512" s="4">
        <v>208.23619565217388</v>
      </c>
      <c r="U512" s="4">
        <v>14.780000000000003</v>
      </c>
      <c r="V512" s="4">
        <v>0.76521739130434774</v>
      </c>
      <c r="W5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34.434347826086963</v>
      </c>
      <c r="X512" s="4">
        <v>0</v>
      </c>
      <c r="Y512" s="4">
        <v>0</v>
      </c>
      <c r="Z512" s="4">
        <v>0</v>
      </c>
      <c r="AA512" s="4">
        <v>11.96684782608696</v>
      </c>
      <c r="AB512" s="4">
        <v>0</v>
      </c>
      <c r="AC512" s="4">
        <v>20.21141304347826</v>
      </c>
      <c r="AD512" s="4">
        <v>2.256086956521739</v>
      </c>
      <c r="AE512" s="4">
        <v>0</v>
      </c>
      <c r="AF512" s="1">
        <v>365802</v>
      </c>
      <c r="AG512" s="1">
        <v>5</v>
      </c>
      <c r="AH512"/>
    </row>
    <row r="513" spans="1:34" x14ac:dyDescent="0.25">
      <c r="A513" t="s">
        <v>964</v>
      </c>
      <c r="B513" t="s">
        <v>7</v>
      </c>
      <c r="C513" t="s">
        <v>1349</v>
      </c>
      <c r="D513" t="s">
        <v>1010</v>
      </c>
      <c r="E513" s="4">
        <v>32.5</v>
      </c>
      <c r="F513" s="4">
        <f>Nurse[[#This Row],[Total Nurse Staff Hours]]/Nurse[[#This Row],[MDS Census]]</f>
        <v>3.5884949832775925</v>
      </c>
      <c r="G513" s="4">
        <f>Nurse[[#This Row],[Total Direct Care Staff Hours]]/Nurse[[#This Row],[MDS Census]]</f>
        <v>3.2968561872909703</v>
      </c>
      <c r="H513" s="4">
        <f>Nurse[[#This Row],[Total RN Hours (w/ Admin, DON)]]/Nurse[[#This Row],[MDS Census]]</f>
        <v>0.64522408026755851</v>
      </c>
      <c r="I513" s="4">
        <f>Nurse[[#This Row],[RN Hours (excl. Admin, DON)]]/Nurse[[#This Row],[MDS Census]]</f>
        <v>0.3535852842809365</v>
      </c>
      <c r="J513" s="4">
        <f>SUM(Nurse[[#This Row],[RN Hours (excl. Admin, DON)]],Nurse[[#This Row],[RN Admin Hours]],Nurse[[#This Row],[RN DON Hours]],Nurse[[#This Row],[LPN Hours (excl. Admin)]],Nurse[[#This Row],[LPN Admin Hours]],Nurse[[#This Row],[CNA Hours]],Nurse[[#This Row],[NA TR Hours]],Nurse[[#This Row],[Med Aide/Tech Hours]])</f>
        <v>116.62608695652176</v>
      </c>
      <c r="K513" s="4">
        <f>SUM(Nurse[[#This Row],[RN Hours (excl. Admin, DON)]],Nurse[[#This Row],[LPN Hours (excl. Admin)]],Nurse[[#This Row],[CNA Hours]],Nurse[[#This Row],[NA TR Hours]],Nurse[[#This Row],[Med Aide/Tech Hours]])</f>
        <v>107.14782608695654</v>
      </c>
      <c r="L513" s="4">
        <f>SUM(Nurse[[#This Row],[RN Hours (excl. Admin, DON)]],Nurse[[#This Row],[RN Admin Hours]],Nurse[[#This Row],[RN DON Hours]])</f>
        <v>20.969782608695652</v>
      </c>
      <c r="M513" s="4">
        <v>11.491521739130436</v>
      </c>
      <c r="N513" s="4">
        <v>5.3913043478260869</v>
      </c>
      <c r="O513" s="4">
        <v>4.0869565217391308</v>
      </c>
      <c r="P513" s="4">
        <f>SUM(Nurse[[#This Row],[LPN Hours (excl. Admin)]],Nurse[[#This Row],[LPN Admin Hours]])</f>
        <v>27.506413043478258</v>
      </c>
      <c r="Q513" s="4">
        <v>27.506413043478258</v>
      </c>
      <c r="R513" s="4">
        <v>0</v>
      </c>
      <c r="S513" s="4">
        <f>SUM(Nurse[[#This Row],[CNA Hours]],Nurse[[#This Row],[NA TR Hours]],Nurse[[#This Row],[Med Aide/Tech Hours]])</f>
        <v>68.149891304347847</v>
      </c>
      <c r="T513" s="4">
        <v>68.149891304347847</v>
      </c>
      <c r="U513" s="4">
        <v>0</v>
      </c>
      <c r="V513" s="4">
        <v>0</v>
      </c>
      <c r="W5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33.962934782608698</v>
      </c>
      <c r="X513" s="4">
        <v>4.7608695652173912E-2</v>
      </c>
      <c r="Y513" s="4">
        <v>0</v>
      </c>
      <c r="Z513" s="4">
        <v>0</v>
      </c>
      <c r="AA513" s="4">
        <v>21.261630434782614</v>
      </c>
      <c r="AB513" s="4">
        <v>0</v>
      </c>
      <c r="AC513" s="4">
        <v>12.653695652173914</v>
      </c>
      <c r="AD513" s="4">
        <v>0</v>
      </c>
      <c r="AE513" s="4">
        <v>0</v>
      </c>
      <c r="AF513" s="1">
        <v>366216</v>
      </c>
      <c r="AG513" s="1">
        <v>5</v>
      </c>
      <c r="AH513"/>
    </row>
    <row r="514" spans="1:34" x14ac:dyDescent="0.25">
      <c r="A514" t="s">
        <v>964</v>
      </c>
      <c r="B514" t="s">
        <v>823</v>
      </c>
      <c r="C514" t="s">
        <v>1410</v>
      </c>
      <c r="D514" t="s">
        <v>1039</v>
      </c>
      <c r="E514" s="4">
        <v>82.5</v>
      </c>
      <c r="F514" s="4">
        <f>Nurse[[#This Row],[Total Nurse Staff Hours]]/Nurse[[#This Row],[MDS Census]]</f>
        <v>3.5042621870882744</v>
      </c>
      <c r="G514" s="4">
        <f>Nurse[[#This Row],[Total Direct Care Staff Hours]]/Nurse[[#This Row],[MDS Census]]</f>
        <v>2.9644729907773386</v>
      </c>
      <c r="H514" s="4">
        <f>Nurse[[#This Row],[Total RN Hours (w/ Admin, DON)]]/Nurse[[#This Row],[MDS Census]]</f>
        <v>0.58021739130434791</v>
      </c>
      <c r="I514" s="4">
        <f>Nurse[[#This Row],[RN Hours (excl. Admin, DON)]]/Nurse[[#This Row],[MDS Census]]</f>
        <v>0.31088274044795783</v>
      </c>
      <c r="J514" s="4">
        <f>SUM(Nurse[[#This Row],[RN Hours (excl. Admin, DON)]],Nurse[[#This Row],[RN Admin Hours]],Nurse[[#This Row],[RN DON Hours]],Nurse[[#This Row],[LPN Hours (excl. Admin)]],Nurse[[#This Row],[LPN Admin Hours]],Nurse[[#This Row],[CNA Hours]],Nurse[[#This Row],[NA TR Hours]],Nurse[[#This Row],[Med Aide/Tech Hours]])</f>
        <v>289.10163043478263</v>
      </c>
      <c r="K514" s="4">
        <f>SUM(Nurse[[#This Row],[RN Hours (excl. Admin, DON)]],Nurse[[#This Row],[LPN Hours (excl. Admin)]],Nurse[[#This Row],[CNA Hours]],Nurse[[#This Row],[NA TR Hours]],Nurse[[#This Row],[Med Aide/Tech Hours]])</f>
        <v>244.56902173913045</v>
      </c>
      <c r="L514" s="4">
        <f>SUM(Nurse[[#This Row],[RN Hours (excl. Admin, DON)]],Nurse[[#This Row],[RN Admin Hours]],Nurse[[#This Row],[RN DON Hours]])</f>
        <v>47.8679347826087</v>
      </c>
      <c r="M514" s="4">
        <v>25.64782608695652</v>
      </c>
      <c r="N514" s="4">
        <v>16.480978260869566</v>
      </c>
      <c r="O514" s="4">
        <v>5.7391304347826084</v>
      </c>
      <c r="P514" s="4">
        <f>SUM(Nurse[[#This Row],[LPN Hours (excl. Admin)]],Nurse[[#This Row],[LPN Admin Hours]])</f>
        <v>76.698369565217391</v>
      </c>
      <c r="Q514" s="4">
        <v>54.385869565217391</v>
      </c>
      <c r="R514" s="4">
        <v>22.3125</v>
      </c>
      <c r="S514" s="4">
        <f>SUM(Nurse[[#This Row],[CNA Hours]],Nurse[[#This Row],[NA TR Hours]],Nurse[[#This Row],[Med Aide/Tech Hours]])</f>
        <v>164.53532608695653</v>
      </c>
      <c r="T514" s="4">
        <v>164.53532608695653</v>
      </c>
      <c r="U514" s="4">
        <v>0</v>
      </c>
      <c r="V514" s="4">
        <v>0</v>
      </c>
      <c r="W5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1.888586956521739</v>
      </c>
      <c r="X514" s="4">
        <v>0</v>
      </c>
      <c r="Y514" s="4">
        <v>0</v>
      </c>
      <c r="Z514" s="4">
        <v>0</v>
      </c>
      <c r="AA514" s="4">
        <v>0</v>
      </c>
      <c r="AB514" s="4">
        <v>0</v>
      </c>
      <c r="AC514" s="4">
        <v>1.888586956521739</v>
      </c>
      <c r="AD514" s="4">
        <v>0</v>
      </c>
      <c r="AE514" s="4">
        <v>0</v>
      </c>
      <c r="AF514" s="1">
        <v>366375</v>
      </c>
      <c r="AG514" s="1">
        <v>5</v>
      </c>
      <c r="AH514"/>
    </row>
    <row r="515" spans="1:34" x14ac:dyDescent="0.25">
      <c r="A515" t="s">
        <v>964</v>
      </c>
      <c r="B515" t="s">
        <v>166</v>
      </c>
      <c r="C515" t="s">
        <v>1116</v>
      </c>
      <c r="D515" t="s">
        <v>980</v>
      </c>
      <c r="E515" s="4">
        <v>86.152173913043484</v>
      </c>
      <c r="F515" s="4">
        <f>Nurse[[#This Row],[Total Nurse Staff Hours]]/Nurse[[#This Row],[MDS Census]]</f>
        <v>3.0351450921019425</v>
      </c>
      <c r="G515" s="4">
        <f>Nurse[[#This Row],[Total Direct Care Staff Hours]]/Nurse[[#This Row],[MDS Census]]</f>
        <v>2.7813159222810997</v>
      </c>
      <c r="H515" s="4">
        <f>Nurse[[#This Row],[Total RN Hours (w/ Admin, DON)]]/Nurse[[#This Row],[MDS Census]]</f>
        <v>0.55991799142064069</v>
      </c>
      <c r="I515" s="4">
        <f>Nurse[[#This Row],[RN Hours (excl. Admin, DON)]]/Nurse[[#This Row],[MDS Census]]</f>
        <v>0.41969719909159703</v>
      </c>
      <c r="J515" s="4">
        <f>SUM(Nurse[[#This Row],[RN Hours (excl. Admin, DON)]],Nurse[[#This Row],[RN Admin Hours]],Nurse[[#This Row],[RN DON Hours]],Nurse[[#This Row],[LPN Hours (excl. Admin)]],Nurse[[#This Row],[LPN Admin Hours]],Nurse[[#This Row],[CNA Hours]],Nurse[[#This Row],[NA TR Hours]],Nurse[[#This Row],[Med Aide/Tech Hours]])</f>
        <v>261.48434782608695</v>
      </c>
      <c r="K515" s="4">
        <f>SUM(Nurse[[#This Row],[RN Hours (excl. Admin, DON)]],Nurse[[#This Row],[LPN Hours (excl. Admin)]],Nurse[[#This Row],[CNA Hours]],Nurse[[#This Row],[NA TR Hours]],Nurse[[#This Row],[Med Aide/Tech Hours]])</f>
        <v>239.61641304347825</v>
      </c>
      <c r="L515" s="4">
        <f>SUM(Nurse[[#This Row],[RN Hours (excl. Admin, DON)]],Nurse[[#This Row],[RN Admin Hours]],Nurse[[#This Row],[RN DON Hours]])</f>
        <v>48.238152173913029</v>
      </c>
      <c r="M515" s="4">
        <v>36.157826086956504</v>
      </c>
      <c r="N515" s="4">
        <v>6.6020652173913055</v>
      </c>
      <c r="O515" s="4">
        <v>5.4782608695652177</v>
      </c>
      <c r="P515" s="4">
        <f>SUM(Nurse[[#This Row],[LPN Hours (excl. Admin)]],Nurse[[#This Row],[LPN Admin Hours]])</f>
        <v>68.852391304347819</v>
      </c>
      <c r="Q515" s="4">
        <v>59.064782608695644</v>
      </c>
      <c r="R515" s="4">
        <v>9.7876086956521764</v>
      </c>
      <c r="S515" s="4">
        <f>SUM(Nurse[[#This Row],[CNA Hours]],Nurse[[#This Row],[NA TR Hours]],Nurse[[#This Row],[Med Aide/Tech Hours]])</f>
        <v>144.39380434782609</v>
      </c>
      <c r="T515" s="4">
        <v>101.40891304347826</v>
      </c>
      <c r="U515" s="4">
        <v>42.984891304347819</v>
      </c>
      <c r="V515" s="4">
        <v>0</v>
      </c>
      <c r="W5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4.7905434782608696</v>
      </c>
      <c r="X515" s="4">
        <v>0.26630434782608697</v>
      </c>
      <c r="Y515" s="4">
        <v>0</v>
      </c>
      <c r="Z515" s="4">
        <v>0</v>
      </c>
      <c r="AA515" s="4">
        <v>1.9483695652173914</v>
      </c>
      <c r="AB515" s="4">
        <v>0</v>
      </c>
      <c r="AC515" s="4">
        <v>2.5758695652173911</v>
      </c>
      <c r="AD515" s="4">
        <v>0</v>
      </c>
      <c r="AE515" s="4">
        <v>0</v>
      </c>
      <c r="AF515" s="1">
        <v>365410</v>
      </c>
      <c r="AG515" s="1">
        <v>5</v>
      </c>
      <c r="AH515"/>
    </row>
    <row r="516" spans="1:34" x14ac:dyDescent="0.25">
      <c r="A516" t="s">
        <v>964</v>
      </c>
      <c r="B516" t="s">
        <v>135</v>
      </c>
      <c r="C516" t="s">
        <v>1254</v>
      </c>
      <c r="D516" t="s">
        <v>1032</v>
      </c>
      <c r="E516" s="4">
        <v>60.608695652173914</v>
      </c>
      <c r="F516" s="4">
        <f>Nurse[[#This Row],[Total Nurse Staff Hours]]/Nurse[[#This Row],[MDS Census]]</f>
        <v>3.0183715925394536</v>
      </c>
      <c r="G516" s="4">
        <f>Nurse[[#This Row],[Total Direct Care Staff Hours]]/Nurse[[#This Row],[MDS Census]]</f>
        <v>2.8020875179340026</v>
      </c>
      <c r="H516" s="4">
        <f>Nurse[[#This Row],[Total RN Hours (w/ Admin, DON)]]/Nurse[[#This Row],[MDS Census]]</f>
        <v>0.39170911047345769</v>
      </c>
      <c r="I516" s="4">
        <f>Nurse[[#This Row],[RN Hours (excl. Admin, DON)]]/Nurse[[#This Row],[MDS Census]]</f>
        <v>0.1754250358680057</v>
      </c>
      <c r="J516" s="4">
        <f>SUM(Nurse[[#This Row],[RN Hours (excl. Admin, DON)]],Nurse[[#This Row],[RN Admin Hours]],Nurse[[#This Row],[RN DON Hours]],Nurse[[#This Row],[LPN Hours (excl. Admin)]],Nurse[[#This Row],[LPN Admin Hours]],Nurse[[#This Row],[CNA Hours]],Nurse[[#This Row],[NA TR Hours]],Nurse[[#This Row],[Med Aide/Tech Hours]])</f>
        <v>182.93956521739125</v>
      </c>
      <c r="K516" s="4">
        <f>SUM(Nurse[[#This Row],[RN Hours (excl. Admin, DON)]],Nurse[[#This Row],[LPN Hours (excl. Admin)]],Nurse[[#This Row],[CNA Hours]],Nurse[[#This Row],[NA TR Hours]],Nurse[[#This Row],[Med Aide/Tech Hours]])</f>
        <v>169.83086956521737</v>
      </c>
      <c r="L516" s="4">
        <f>SUM(Nurse[[#This Row],[RN Hours (excl. Admin, DON)]],Nurse[[#This Row],[RN Admin Hours]],Nurse[[#This Row],[RN DON Hours]])</f>
        <v>23.740978260869568</v>
      </c>
      <c r="M516" s="4">
        <v>10.63228260869565</v>
      </c>
      <c r="N516" s="4">
        <v>9.8913043478260878</v>
      </c>
      <c r="O516" s="4">
        <v>3.2173913043478262</v>
      </c>
      <c r="P516" s="4">
        <f>SUM(Nurse[[#This Row],[LPN Hours (excl. Admin)]],Nurse[[#This Row],[LPN Admin Hours]])</f>
        <v>45.562173913043488</v>
      </c>
      <c r="Q516" s="4">
        <v>45.562173913043488</v>
      </c>
      <c r="R516" s="4">
        <v>0</v>
      </c>
      <c r="S516" s="4">
        <f>SUM(Nurse[[#This Row],[CNA Hours]],Nurse[[#This Row],[NA TR Hours]],Nurse[[#This Row],[Med Aide/Tech Hours]])</f>
        <v>113.63641304347821</v>
      </c>
      <c r="T516" s="4">
        <v>113.63641304347821</v>
      </c>
      <c r="U516" s="4">
        <v>0</v>
      </c>
      <c r="V516" s="4">
        <v>0</v>
      </c>
      <c r="W5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13.114021739130433</v>
      </c>
      <c r="X516" s="4">
        <v>0</v>
      </c>
      <c r="Y516" s="4">
        <v>0.68478260869565222</v>
      </c>
      <c r="Z516" s="4">
        <v>0</v>
      </c>
      <c r="AA516" s="4">
        <v>3.3243478260869557</v>
      </c>
      <c r="AB516" s="4">
        <v>0</v>
      </c>
      <c r="AC516" s="4">
        <v>9.1048913043478255</v>
      </c>
      <c r="AD516" s="4">
        <v>0</v>
      </c>
      <c r="AE516" s="4">
        <v>0</v>
      </c>
      <c r="AF516" s="1">
        <v>365355</v>
      </c>
      <c r="AG516" s="1">
        <v>5</v>
      </c>
      <c r="AH516"/>
    </row>
    <row r="517" spans="1:34" x14ac:dyDescent="0.25">
      <c r="A517" t="s">
        <v>964</v>
      </c>
      <c r="B517" t="s">
        <v>314</v>
      </c>
      <c r="C517" t="s">
        <v>1203</v>
      </c>
      <c r="D517" t="s">
        <v>1017</v>
      </c>
      <c r="E517" s="4">
        <v>43.086956521739133</v>
      </c>
      <c r="F517" s="4">
        <f>Nurse[[#This Row],[Total Nurse Staff Hours]]/Nurse[[#This Row],[MDS Census]]</f>
        <v>3.0532063572149344</v>
      </c>
      <c r="G517" s="4">
        <f>Nurse[[#This Row],[Total Direct Care Staff Hours]]/Nurse[[#This Row],[MDS Census]]</f>
        <v>2.8566246215943489</v>
      </c>
      <c r="H517" s="4">
        <f>Nurse[[#This Row],[Total RN Hours (w/ Admin, DON)]]/Nurse[[#This Row],[MDS Census]]</f>
        <v>0.68100403632694251</v>
      </c>
      <c r="I517" s="4">
        <f>Nurse[[#This Row],[RN Hours (excl. Admin, DON)]]/Nurse[[#This Row],[MDS Census]]</f>
        <v>0.5736629667003027</v>
      </c>
      <c r="J517" s="4">
        <f>SUM(Nurse[[#This Row],[RN Hours (excl. Admin, DON)]],Nurse[[#This Row],[RN Admin Hours]],Nurse[[#This Row],[RN DON Hours]],Nurse[[#This Row],[LPN Hours (excl. Admin)]],Nurse[[#This Row],[LPN Admin Hours]],Nurse[[#This Row],[CNA Hours]],Nurse[[#This Row],[NA TR Hours]],Nurse[[#This Row],[Med Aide/Tech Hours]])</f>
        <v>131.55336956521739</v>
      </c>
      <c r="K517" s="4">
        <f>SUM(Nurse[[#This Row],[RN Hours (excl. Admin, DON)]],Nurse[[#This Row],[LPN Hours (excl. Admin)]],Nurse[[#This Row],[CNA Hours]],Nurse[[#This Row],[NA TR Hours]],Nurse[[#This Row],[Med Aide/Tech Hours]])</f>
        <v>123.08326086956521</v>
      </c>
      <c r="L517" s="4">
        <f>SUM(Nurse[[#This Row],[RN Hours (excl. Admin, DON)]],Nurse[[#This Row],[RN Admin Hours]],Nurse[[#This Row],[RN DON Hours]])</f>
        <v>29.342391304347828</v>
      </c>
      <c r="M517" s="4">
        <v>24.717391304347824</v>
      </c>
      <c r="N517" s="4">
        <v>0.90760869565217395</v>
      </c>
      <c r="O517" s="4">
        <v>3.7173913043478262</v>
      </c>
      <c r="P517" s="4">
        <f>SUM(Nurse[[#This Row],[LPN Hours (excl. Admin)]],Nurse[[#This Row],[LPN Admin Hours]])</f>
        <v>29.565652173913044</v>
      </c>
      <c r="Q517" s="4">
        <v>25.720543478260868</v>
      </c>
      <c r="R517" s="4">
        <v>3.8451086956521738</v>
      </c>
      <c r="S517" s="4">
        <f>SUM(Nurse[[#This Row],[CNA Hours]],Nurse[[#This Row],[NA TR Hours]],Nurse[[#This Row],[Med Aide/Tech Hours]])</f>
        <v>72.645326086956516</v>
      </c>
      <c r="T517" s="4">
        <v>72.645326086956516</v>
      </c>
      <c r="U517" s="4">
        <v>0</v>
      </c>
      <c r="V517" s="4">
        <v>0</v>
      </c>
      <c r="W5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5.9381521739130427</v>
      </c>
      <c r="X517" s="4">
        <v>0.79891304347826086</v>
      </c>
      <c r="Y517" s="4">
        <v>0.90760869565217395</v>
      </c>
      <c r="Z517" s="4">
        <v>0</v>
      </c>
      <c r="AA517" s="4">
        <v>2.0248913043478258</v>
      </c>
      <c r="AB517" s="4">
        <v>0</v>
      </c>
      <c r="AC517" s="4">
        <v>2.2067391304347823</v>
      </c>
      <c r="AD517" s="4">
        <v>0</v>
      </c>
      <c r="AE517" s="4">
        <v>0</v>
      </c>
      <c r="AF517" s="1">
        <v>365634</v>
      </c>
      <c r="AG517" s="1">
        <v>5</v>
      </c>
      <c r="AH517"/>
    </row>
    <row r="518" spans="1:34" x14ac:dyDescent="0.25">
      <c r="A518" t="s">
        <v>964</v>
      </c>
      <c r="B518" t="s">
        <v>326</v>
      </c>
      <c r="C518" t="s">
        <v>1126</v>
      </c>
      <c r="D518" t="s">
        <v>1017</v>
      </c>
      <c r="E518" s="4">
        <v>151.28260869565219</v>
      </c>
      <c r="F518" s="4">
        <f>Nurse[[#This Row],[Total Nurse Staff Hours]]/Nurse[[#This Row],[MDS Census]]</f>
        <v>2.664608420750108</v>
      </c>
      <c r="G518" s="4">
        <f>Nurse[[#This Row],[Total Direct Care Staff Hours]]/Nurse[[#This Row],[MDS Census]]</f>
        <v>2.5483704555252196</v>
      </c>
      <c r="H518" s="4">
        <f>Nurse[[#This Row],[Total RN Hours (w/ Admin, DON)]]/Nurse[[#This Row],[MDS Census]]</f>
        <v>0.26108061503089519</v>
      </c>
      <c r="I518" s="4">
        <f>Nurse[[#This Row],[RN Hours (excl. Admin, DON)]]/Nurse[[#This Row],[MDS Census]]</f>
        <v>0.17490444029314553</v>
      </c>
      <c r="J518" s="4">
        <f>SUM(Nurse[[#This Row],[RN Hours (excl. Admin, DON)]],Nurse[[#This Row],[RN Admin Hours]],Nurse[[#This Row],[RN DON Hours]],Nurse[[#This Row],[LPN Hours (excl. Admin)]],Nurse[[#This Row],[LPN Admin Hours]],Nurse[[#This Row],[CNA Hours]],Nurse[[#This Row],[NA TR Hours]],Nurse[[#This Row],[Med Aide/Tech Hours]])</f>
        <v>403.10891304347831</v>
      </c>
      <c r="K518" s="4">
        <f>SUM(Nurse[[#This Row],[RN Hours (excl. Admin, DON)]],Nurse[[#This Row],[LPN Hours (excl. Admin)]],Nurse[[#This Row],[CNA Hours]],Nurse[[#This Row],[NA TR Hours]],Nurse[[#This Row],[Med Aide/Tech Hours]])</f>
        <v>385.52413043478271</v>
      </c>
      <c r="L518" s="4">
        <f>SUM(Nurse[[#This Row],[RN Hours (excl. Admin, DON)]],Nurse[[#This Row],[RN Admin Hours]],Nurse[[#This Row],[RN DON Hours]])</f>
        <v>39.496956521739129</v>
      </c>
      <c r="M518" s="4">
        <v>26.459999999999997</v>
      </c>
      <c r="N518" s="4">
        <v>5.906521739130433</v>
      </c>
      <c r="O518" s="4">
        <v>7.1304347826086953</v>
      </c>
      <c r="P518" s="4">
        <f>SUM(Nurse[[#This Row],[LPN Hours (excl. Admin)]],Nurse[[#This Row],[LPN Admin Hours]])</f>
        <v>116.23804347826085</v>
      </c>
      <c r="Q518" s="4">
        <v>111.69021739130433</v>
      </c>
      <c r="R518" s="4">
        <v>4.5478260869565217</v>
      </c>
      <c r="S518" s="4">
        <f>SUM(Nurse[[#This Row],[CNA Hours]],Nurse[[#This Row],[NA TR Hours]],Nurse[[#This Row],[Med Aide/Tech Hours]])</f>
        <v>247.37391304347835</v>
      </c>
      <c r="T518" s="4">
        <v>247.37391304347835</v>
      </c>
      <c r="U518" s="4">
        <v>0</v>
      </c>
      <c r="V518" s="4">
        <v>0</v>
      </c>
      <c r="W5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18" s="4">
        <v>0</v>
      </c>
      <c r="Y518" s="4">
        <v>0</v>
      </c>
      <c r="Z518" s="4">
        <v>0</v>
      </c>
      <c r="AA518" s="4">
        <v>0</v>
      </c>
      <c r="AB518" s="4">
        <v>0</v>
      </c>
      <c r="AC518" s="4">
        <v>0</v>
      </c>
      <c r="AD518" s="4">
        <v>0</v>
      </c>
      <c r="AE518" s="4">
        <v>0</v>
      </c>
      <c r="AF518" s="1">
        <v>365655</v>
      </c>
      <c r="AG518" s="1">
        <v>5</v>
      </c>
      <c r="AH518"/>
    </row>
    <row r="519" spans="1:34" x14ac:dyDescent="0.25">
      <c r="A519" t="s">
        <v>964</v>
      </c>
      <c r="B519" t="s">
        <v>60</v>
      </c>
      <c r="C519" t="s">
        <v>1116</v>
      </c>
      <c r="D519" t="s">
        <v>980</v>
      </c>
      <c r="E519" s="4">
        <v>114.52173913043478</v>
      </c>
      <c r="F519" s="4">
        <f>Nurse[[#This Row],[Total Nurse Staff Hours]]/Nurse[[#This Row],[MDS Census]]</f>
        <v>3.6358200455580874</v>
      </c>
      <c r="G519" s="4">
        <f>Nurse[[#This Row],[Total Direct Care Staff Hours]]/Nurse[[#This Row],[MDS Census]]</f>
        <v>3.3178227031131362</v>
      </c>
      <c r="H519" s="4">
        <f>Nurse[[#This Row],[Total RN Hours (w/ Admin, DON)]]/Nurse[[#This Row],[MDS Census]]</f>
        <v>0.80913059984813962</v>
      </c>
      <c r="I519" s="4">
        <f>Nurse[[#This Row],[RN Hours (excl. Admin, DON)]]/Nurse[[#This Row],[MDS Census]]</f>
        <v>0.64303340926347752</v>
      </c>
      <c r="J519" s="4">
        <f>SUM(Nurse[[#This Row],[RN Hours (excl. Admin, DON)]],Nurse[[#This Row],[RN Admin Hours]],Nurse[[#This Row],[RN DON Hours]],Nurse[[#This Row],[LPN Hours (excl. Admin)]],Nurse[[#This Row],[LPN Admin Hours]],Nurse[[#This Row],[CNA Hours]],Nurse[[#This Row],[NA TR Hours]],Nurse[[#This Row],[Med Aide/Tech Hours]])</f>
        <v>416.3804347826088</v>
      </c>
      <c r="K519" s="4">
        <f>SUM(Nurse[[#This Row],[RN Hours (excl. Admin, DON)]],Nurse[[#This Row],[LPN Hours (excl. Admin)]],Nurse[[#This Row],[CNA Hours]],Nurse[[#This Row],[NA TR Hours]],Nurse[[#This Row],[Med Aide/Tech Hours]])</f>
        <v>379.96282608695657</v>
      </c>
      <c r="L519" s="4">
        <f>SUM(Nurse[[#This Row],[RN Hours (excl. Admin, DON)]],Nurse[[#This Row],[RN Admin Hours]],Nurse[[#This Row],[RN DON Hours]])</f>
        <v>92.66304347826086</v>
      </c>
      <c r="M519" s="4">
        <v>73.641304347826079</v>
      </c>
      <c r="N519" s="4">
        <v>14.5</v>
      </c>
      <c r="O519" s="4">
        <v>4.5217391304347823</v>
      </c>
      <c r="P519" s="4">
        <f>SUM(Nurse[[#This Row],[LPN Hours (excl. Admin)]],Nurse[[#This Row],[LPN Admin Hours]])</f>
        <v>122.94978260869567</v>
      </c>
      <c r="Q519" s="4">
        <v>105.55391304347829</v>
      </c>
      <c r="R519" s="4">
        <v>17.395869565217389</v>
      </c>
      <c r="S519" s="4">
        <f>SUM(Nurse[[#This Row],[CNA Hours]],Nurse[[#This Row],[NA TR Hours]],Nurse[[#This Row],[Med Aide/Tech Hours]])</f>
        <v>200.7676086956522</v>
      </c>
      <c r="T519" s="4">
        <v>192.46108695652177</v>
      </c>
      <c r="U519" s="4">
        <v>8.3065217391304333</v>
      </c>
      <c r="V519" s="4">
        <v>0</v>
      </c>
      <c r="W5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6.5217391304347824E-2</v>
      </c>
      <c r="X519" s="4">
        <v>0</v>
      </c>
      <c r="Y519" s="4">
        <v>0</v>
      </c>
      <c r="Z519" s="4">
        <v>0</v>
      </c>
      <c r="AA519" s="4">
        <v>0</v>
      </c>
      <c r="AB519" s="4">
        <v>0</v>
      </c>
      <c r="AC519" s="4">
        <v>6.5217391304347824E-2</v>
      </c>
      <c r="AD519" s="4">
        <v>0</v>
      </c>
      <c r="AE519" s="4">
        <v>0</v>
      </c>
      <c r="AF519" s="1">
        <v>365195</v>
      </c>
      <c r="AG519" s="1">
        <v>5</v>
      </c>
      <c r="AH519"/>
    </row>
    <row r="520" spans="1:34" x14ac:dyDescent="0.25">
      <c r="A520" t="s">
        <v>964</v>
      </c>
      <c r="B520" t="s">
        <v>489</v>
      </c>
      <c r="C520" t="s">
        <v>1349</v>
      </c>
      <c r="D520" t="s">
        <v>1010</v>
      </c>
      <c r="E520" s="4">
        <v>66.347826086956516</v>
      </c>
      <c r="F520" s="4">
        <f>Nurse[[#This Row],[Total Nurse Staff Hours]]/Nurse[[#This Row],[MDS Census]]</f>
        <v>4.871343381389253</v>
      </c>
      <c r="G520" s="4">
        <f>Nurse[[#This Row],[Total Direct Care Staff Hours]]/Nurse[[#This Row],[MDS Census]]</f>
        <v>4.5099148099606809</v>
      </c>
      <c r="H520" s="4">
        <f>Nurse[[#This Row],[Total RN Hours (w/ Admin, DON)]]/Nurse[[#This Row],[MDS Census]]</f>
        <v>0.71467234600262119</v>
      </c>
      <c r="I520" s="4">
        <f>Nurse[[#This Row],[RN Hours (excl. Admin, DON)]]/Nurse[[#This Row],[MDS Census]]</f>
        <v>0.42663826998689375</v>
      </c>
      <c r="J520" s="4">
        <f>SUM(Nurse[[#This Row],[RN Hours (excl. Admin, DON)]],Nurse[[#This Row],[RN Admin Hours]],Nurse[[#This Row],[RN DON Hours]],Nurse[[#This Row],[LPN Hours (excl. Admin)]],Nurse[[#This Row],[LPN Admin Hours]],Nurse[[#This Row],[CNA Hours]],Nurse[[#This Row],[NA TR Hours]],Nurse[[#This Row],[Med Aide/Tech Hours]])</f>
        <v>323.20304347826084</v>
      </c>
      <c r="K520" s="4">
        <f>SUM(Nurse[[#This Row],[RN Hours (excl. Admin, DON)]],Nurse[[#This Row],[LPN Hours (excl. Admin)]],Nurse[[#This Row],[CNA Hours]],Nurse[[#This Row],[NA TR Hours]],Nurse[[#This Row],[Med Aide/Tech Hours]])</f>
        <v>299.22304347826082</v>
      </c>
      <c r="L520" s="4">
        <f>SUM(Nurse[[#This Row],[RN Hours (excl. Admin, DON)]],Nurse[[#This Row],[RN Admin Hours]],Nurse[[#This Row],[RN DON Hours]])</f>
        <v>47.416956521739124</v>
      </c>
      <c r="M520" s="4">
        <v>28.306521739130428</v>
      </c>
      <c r="N520" s="4">
        <v>13.632173913043477</v>
      </c>
      <c r="O520" s="4">
        <v>5.4782608695652177</v>
      </c>
      <c r="P520" s="4">
        <f>SUM(Nurse[[#This Row],[LPN Hours (excl. Admin)]],Nurse[[#This Row],[LPN Admin Hours]])</f>
        <v>97.024891304347847</v>
      </c>
      <c r="Q520" s="4">
        <v>92.155326086956535</v>
      </c>
      <c r="R520" s="4">
        <v>4.8695652173913047</v>
      </c>
      <c r="S520" s="4">
        <f>SUM(Nurse[[#This Row],[CNA Hours]],Nurse[[#This Row],[NA TR Hours]],Nurse[[#This Row],[Med Aide/Tech Hours]])</f>
        <v>178.76119565217385</v>
      </c>
      <c r="T520" s="4">
        <v>178.76119565217385</v>
      </c>
      <c r="U520" s="4">
        <v>0</v>
      </c>
      <c r="V520" s="4">
        <v>0</v>
      </c>
      <c r="W5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28.920108695652175</v>
      </c>
      <c r="X520" s="4">
        <v>0</v>
      </c>
      <c r="Y520" s="4">
        <v>0</v>
      </c>
      <c r="Z520" s="4">
        <v>0</v>
      </c>
      <c r="AA520" s="4">
        <v>0</v>
      </c>
      <c r="AB520" s="4">
        <v>0</v>
      </c>
      <c r="AC520" s="4">
        <v>28.920108695652175</v>
      </c>
      <c r="AD520" s="4">
        <v>0</v>
      </c>
      <c r="AE520" s="4">
        <v>0</v>
      </c>
      <c r="AF520" s="1">
        <v>365894</v>
      </c>
      <c r="AG520" s="1">
        <v>5</v>
      </c>
      <c r="AH520"/>
    </row>
    <row r="521" spans="1:34" x14ac:dyDescent="0.25">
      <c r="A521" t="s">
        <v>964</v>
      </c>
      <c r="B521" t="s">
        <v>888</v>
      </c>
      <c r="C521" t="s">
        <v>1218</v>
      </c>
      <c r="D521" t="s">
        <v>980</v>
      </c>
      <c r="E521" s="4">
        <v>90.315217391304344</v>
      </c>
      <c r="F521" s="4">
        <f>Nurse[[#This Row],[Total Nurse Staff Hours]]/Nurse[[#This Row],[MDS Census]]</f>
        <v>3.2361367192201214</v>
      </c>
      <c r="G521" s="4">
        <f>Nurse[[#This Row],[Total Direct Care Staff Hours]]/Nurse[[#This Row],[MDS Census]]</f>
        <v>2.9422987122397402</v>
      </c>
      <c r="H521" s="4">
        <f>Nurse[[#This Row],[Total RN Hours (w/ Admin, DON)]]/Nurse[[#This Row],[MDS Census]]</f>
        <v>0.5191804067878204</v>
      </c>
      <c r="I521" s="4">
        <f>Nurse[[#This Row],[RN Hours (excl. Admin, DON)]]/Nurse[[#This Row],[MDS Census]]</f>
        <v>0.27986159585991094</v>
      </c>
      <c r="J521" s="4">
        <f>SUM(Nurse[[#This Row],[RN Hours (excl. Admin, DON)]],Nurse[[#This Row],[RN Admin Hours]],Nurse[[#This Row],[RN DON Hours]],Nurse[[#This Row],[LPN Hours (excl. Admin)]],Nurse[[#This Row],[LPN Admin Hours]],Nurse[[#This Row],[CNA Hours]],Nurse[[#This Row],[NA TR Hours]],Nurse[[#This Row],[Med Aide/Tech Hours]])</f>
        <v>292.27239130434771</v>
      </c>
      <c r="K521" s="4">
        <f>SUM(Nurse[[#This Row],[RN Hours (excl. Admin, DON)]],Nurse[[#This Row],[LPN Hours (excl. Admin)]],Nurse[[#This Row],[CNA Hours]],Nurse[[#This Row],[NA TR Hours]],Nurse[[#This Row],[Med Aide/Tech Hours]])</f>
        <v>265.73434782608695</v>
      </c>
      <c r="L521" s="4">
        <f>SUM(Nurse[[#This Row],[RN Hours (excl. Admin, DON)]],Nurse[[#This Row],[RN Admin Hours]],Nurse[[#This Row],[RN DON Hours]])</f>
        <v>46.88989130434782</v>
      </c>
      <c r="M521" s="4">
        <v>25.275760869565215</v>
      </c>
      <c r="N521" s="4">
        <v>14.744565217391305</v>
      </c>
      <c r="O521" s="4">
        <v>6.8695652173913047</v>
      </c>
      <c r="P521" s="4">
        <f>SUM(Nurse[[#This Row],[LPN Hours (excl. Admin)]],Nurse[[#This Row],[LPN Admin Hours]])</f>
        <v>87.643586956521744</v>
      </c>
      <c r="Q521" s="4">
        <v>82.719673913043479</v>
      </c>
      <c r="R521" s="4">
        <v>4.9239130434782608</v>
      </c>
      <c r="S521" s="4">
        <f>SUM(Nurse[[#This Row],[CNA Hours]],Nurse[[#This Row],[NA TR Hours]],Nurse[[#This Row],[Med Aide/Tech Hours]])</f>
        <v>157.73891304347819</v>
      </c>
      <c r="T521" s="4">
        <v>120.71434782608689</v>
      </c>
      <c r="U521" s="4">
        <v>37.024565217391313</v>
      </c>
      <c r="V521" s="4">
        <v>0</v>
      </c>
      <c r="W5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21" s="4">
        <v>0</v>
      </c>
      <c r="Y521" s="4">
        <v>0</v>
      </c>
      <c r="Z521" s="4">
        <v>0</v>
      </c>
      <c r="AA521" s="4">
        <v>0</v>
      </c>
      <c r="AB521" s="4">
        <v>0</v>
      </c>
      <c r="AC521" s="4">
        <v>0</v>
      </c>
      <c r="AD521" s="4">
        <v>0</v>
      </c>
      <c r="AE521" s="4">
        <v>0</v>
      </c>
      <c r="AF521" s="1">
        <v>366446</v>
      </c>
      <c r="AG521" s="1">
        <v>5</v>
      </c>
      <c r="AH521"/>
    </row>
    <row r="522" spans="1:34" x14ac:dyDescent="0.25">
      <c r="A522" t="s">
        <v>964</v>
      </c>
      <c r="B522" t="s">
        <v>331</v>
      </c>
      <c r="C522" t="s">
        <v>1238</v>
      </c>
      <c r="D522" t="s">
        <v>1017</v>
      </c>
      <c r="E522" s="4">
        <v>60.010869565217391</v>
      </c>
      <c r="F522" s="4">
        <f>Nurse[[#This Row],[Total Nurse Staff Hours]]/Nurse[[#This Row],[MDS Census]]</f>
        <v>4.413071907263177</v>
      </c>
      <c r="G522" s="4">
        <f>Nurse[[#This Row],[Total Direct Care Staff Hours]]/Nurse[[#This Row],[MDS Census]]</f>
        <v>4.1103640644810726</v>
      </c>
      <c r="H522" s="4">
        <f>Nurse[[#This Row],[Total RN Hours (w/ Admin, DON)]]/Nurse[[#This Row],[MDS Census]]</f>
        <v>0.815598623437783</v>
      </c>
      <c r="I522" s="4">
        <f>Nurse[[#This Row],[RN Hours (excl. Admin, DON)]]/Nurse[[#This Row],[MDS Census]]</f>
        <v>0.51289078065567839</v>
      </c>
      <c r="J522" s="4">
        <f>SUM(Nurse[[#This Row],[RN Hours (excl. Admin, DON)]],Nurse[[#This Row],[RN Admin Hours]],Nurse[[#This Row],[RN DON Hours]],Nurse[[#This Row],[LPN Hours (excl. Admin)]],Nurse[[#This Row],[LPN Admin Hours]],Nurse[[#This Row],[CNA Hours]],Nurse[[#This Row],[NA TR Hours]],Nurse[[#This Row],[Med Aide/Tech Hours]])</f>
        <v>264.83228260869566</v>
      </c>
      <c r="K522" s="4">
        <f>SUM(Nurse[[#This Row],[RN Hours (excl. Admin, DON)]],Nurse[[#This Row],[LPN Hours (excl. Admin)]],Nurse[[#This Row],[CNA Hours]],Nurse[[#This Row],[NA TR Hours]],Nurse[[#This Row],[Med Aide/Tech Hours]])</f>
        <v>246.66652173913045</v>
      </c>
      <c r="L522" s="4">
        <f>SUM(Nurse[[#This Row],[RN Hours (excl. Admin, DON)]],Nurse[[#This Row],[RN Admin Hours]],Nurse[[#This Row],[RN DON Hours]])</f>
        <v>48.944782608695654</v>
      </c>
      <c r="M522" s="4">
        <v>30.779021739130439</v>
      </c>
      <c r="N522" s="4">
        <v>12.586956521739131</v>
      </c>
      <c r="O522" s="4">
        <v>5.5788043478260869</v>
      </c>
      <c r="P522" s="4">
        <f>SUM(Nurse[[#This Row],[LPN Hours (excl. Admin)]],Nurse[[#This Row],[LPN Admin Hours]])</f>
        <v>48.603369565217392</v>
      </c>
      <c r="Q522" s="4">
        <v>48.603369565217392</v>
      </c>
      <c r="R522" s="4">
        <v>0</v>
      </c>
      <c r="S522" s="4">
        <f>SUM(Nurse[[#This Row],[CNA Hours]],Nurse[[#This Row],[NA TR Hours]],Nurse[[#This Row],[Med Aide/Tech Hours]])</f>
        <v>167.28413043478261</v>
      </c>
      <c r="T522" s="4">
        <v>167.28413043478261</v>
      </c>
      <c r="U522" s="4">
        <v>0</v>
      </c>
      <c r="V522" s="4">
        <v>0</v>
      </c>
      <c r="W5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22.364891304347825</v>
      </c>
      <c r="X522" s="4">
        <v>0.13043478260869565</v>
      </c>
      <c r="Y522" s="4">
        <v>0</v>
      </c>
      <c r="Z522" s="4">
        <v>0</v>
      </c>
      <c r="AA522" s="4">
        <v>6.6702173913043472</v>
      </c>
      <c r="AB522" s="4">
        <v>0</v>
      </c>
      <c r="AC522" s="4">
        <v>15.564239130434784</v>
      </c>
      <c r="AD522" s="4">
        <v>0</v>
      </c>
      <c r="AE522" s="4">
        <v>0</v>
      </c>
      <c r="AF522" s="1">
        <v>365665</v>
      </c>
      <c r="AG522" s="1">
        <v>5</v>
      </c>
      <c r="AH522"/>
    </row>
    <row r="523" spans="1:34" x14ac:dyDescent="0.25">
      <c r="A523" t="s">
        <v>964</v>
      </c>
      <c r="B523" t="s">
        <v>16</v>
      </c>
      <c r="C523" t="s">
        <v>1213</v>
      </c>
      <c r="D523" t="s">
        <v>1008</v>
      </c>
      <c r="E523" s="4">
        <v>108.58695652173913</v>
      </c>
      <c r="F523" s="4">
        <f>Nurse[[#This Row],[Total Nurse Staff Hours]]/Nurse[[#This Row],[MDS Census]]</f>
        <v>3.6585935935935936</v>
      </c>
      <c r="G523" s="4">
        <f>Nurse[[#This Row],[Total Direct Care Staff Hours]]/Nurse[[#This Row],[MDS Census]]</f>
        <v>3.3292142142142143</v>
      </c>
      <c r="H523" s="4">
        <f>Nurse[[#This Row],[Total RN Hours (w/ Admin, DON)]]/Nurse[[#This Row],[MDS Census]]</f>
        <v>0.46393893893893901</v>
      </c>
      <c r="I523" s="4">
        <f>Nurse[[#This Row],[RN Hours (excl. Admin, DON)]]/Nurse[[#This Row],[MDS Census]]</f>
        <v>0.3724974974974975</v>
      </c>
      <c r="J523" s="4">
        <f>SUM(Nurse[[#This Row],[RN Hours (excl. Admin, DON)]],Nurse[[#This Row],[RN Admin Hours]],Nurse[[#This Row],[RN DON Hours]],Nurse[[#This Row],[LPN Hours (excl. Admin)]],Nurse[[#This Row],[LPN Admin Hours]],Nurse[[#This Row],[CNA Hours]],Nurse[[#This Row],[NA TR Hours]],Nurse[[#This Row],[Med Aide/Tech Hours]])</f>
        <v>397.27554347826083</v>
      </c>
      <c r="K523" s="4">
        <f>SUM(Nurse[[#This Row],[RN Hours (excl. Admin, DON)]],Nurse[[#This Row],[LPN Hours (excl. Admin)]],Nurse[[#This Row],[CNA Hours]],Nurse[[#This Row],[NA TR Hours]],Nurse[[#This Row],[Med Aide/Tech Hours]])</f>
        <v>361.50923913043476</v>
      </c>
      <c r="L523" s="4">
        <f>SUM(Nurse[[#This Row],[RN Hours (excl. Admin, DON)]],Nurse[[#This Row],[RN Admin Hours]],Nurse[[#This Row],[RN DON Hours]])</f>
        <v>50.377717391304351</v>
      </c>
      <c r="M523" s="4">
        <v>40.448369565217391</v>
      </c>
      <c r="N523" s="4">
        <v>5.3206521739130439</v>
      </c>
      <c r="O523" s="4">
        <v>4.6086956521739131</v>
      </c>
      <c r="P523" s="4">
        <f>SUM(Nurse[[#This Row],[LPN Hours (excl. Admin)]],Nurse[[#This Row],[LPN Admin Hours]])</f>
        <v>123.8125</v>
      </c>
      <c r="Q523" s="4">
        <v>97.975543478260875</v>
      </c>
      <c r="R523" s="4">
        <v>25.836956521739129</v>
      </c>
      <c r="S523" s="4">
        <f>SUM(Nurse[[#This Row],[CNA Hours]],Nurse[[#This Row],[NA TR Hours]],Nurse[[#This Row],[Med Aide/Tech Hours]])</f>
        <v>223.08532608695651</v>
      </c>
      <c r="T523" s="4">
        <v>223.08532608695651</v>
      </c>
      <c r="U523" s="4">
        <v>0</v>
      </c>
      <c r="V523" s="4">
        <v>0</v>
      </c>
      <c r="W5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62.444021739130442</v>
      </c>
      <c r="X523" s="4">
        <v>1.3695652173913044</v>
      </c>
      <c r="Y523" s="4">
        <v>0</v>
      </c>
      <c r="Z523" s="4">
        <v>0</v>
      </c>
      <c r="AA523" s="4">
        <v>8.2336956521739122</v>
      </c>
      <c r="AB523" s="4">
        <v>0</v>
      </c>
      <c r="AC523" s="4">
        <v>52.840760869565223</v>
      </c>
      <c r="AD523" s="4">
        <v>0</v>
      </c>
      <c r="AE523" s="4">
        <v>0</v>
      </c>
      <c r="AF523" s="1">
        <v>365375</v>
      </c>
      <c r="AG523" s="1">
        <v>5</v>
      </c>
      <c r="AH523"/>
    </row>
    <row r="524" spans="1:34" x14ac:dyDescent="0.25">
      <c r="A524" t="s">
        <v>964</v>
      </c>
      <c r="B524" t="s">
        <v>6</v>
      </c>
      <c r="C524" t="s">
        <v>1088</v>
      </c>
      <c r="D524" t="s">
        <v>1047</v>
      </c>
      <c r="E524" s="4">
        <v>28.978260869565219</v>
      </c>
      <c r="F524" s="4">
        <f>Nurse[[#This Row],[Total Nurse Staff Hours]]/Nurse[[#This Row],[MDS Census]]</f>
        <v>3.5440060015003749</v>
      </c>
      <c r="G524" s="4">
        <f>Nurse[[#This Row],[Total Direct Care Staff Hours]]/Nurse[[#This Row],[MDS Census]]</f>
        <v>3.0953938484621153</v>
      </c>
      <c r="H524" s="4">
        <f>Nurse[[#This Row],[Total RN Hours (w/ Admin, DON)]]/Nurse[[#This Row],[MDS Census]]</f>
        <v>0.73292573143285811</v>
      </c>
      <c r="I524" s="4">
        <f>Nurse[[#This Row],[RN Hours (excl. Admin, DON)]]/Nurse[[#This Row],[MDS Census]]</f>
        <v>0.47636159039759934</v>
      </c>
      <c r="J524" s="4">
        <f>SUM(Nurse[[#This Row],[RN Hours (excl. Admin, DON)]],Nurse[[#This Row],[RN Admin Hours]],Nurse[[#This Row],[RN DON Hours]],Nurse[[#This Row],[LPN Hours (excl. Admin)]],Nurse[[#This Row],[LPN Admin Hours]],Nurse[[#This Row],[CNA Hours]],Nurse[[#This Row],[NA TR Hours]],Nurse[[#This Row],[Med Aide/Tech Hours]])</f>
        <v>102.6991304347826</v>
      </c>
      <c r="K524" s="4">
        <f>SUM(Nurse[[#This Row],[RN Hours (excl. Admin, DON)]],Nurse[[#This Row],[LPN Hours (excl. Admin)]],Nurse[[#This Row],[CNA Hours]],Nurse[[#This Row],[NA TR Hours]],Nurse[[#This Row],[Med Aide/Tech Hours]])</f>
        <v>89.699130434782603</v>
      </c>
      <c r="L524" s="4">
        <f>SUM(Nurse[[#This Row],[RN Hours (excl. Admin, DON)]],Nurse[[#This Row],[RN Admin Hours]],Nurse[[#This Row],[RN DON Hours]])</f>
        <v>21.238913043478259</v>
      </c>
      <c r="M524" s="4">
        <v>13.804130434782607</v>
      </c>
      <c r="N524" s="4">
        <v>2.1304347826086958</v>
      </c>
      <c r="O524" s="4">
        <v>5.3043478260869561</v>
      </c>
      <c r="P524" s="4">
        <f>SUM(Nurse[[#This Row],[LPN Hours (excl. Admin)]],Nurse[[#This Row],[LPN Admin Hours]])</f>
        <v>40.925869565217397</v>
      </c>
      <c r="Q524" s="4">
        <v>35.360652173913053</v>
      </c>
      <c r="R524" s="4">
        <v>5.5652173913043477</v>
      </c>
      <c r="S524" s="4">
        <f>SUM(Nurse[[#This Row],[CNA Hours]],Nurse[[#This Row],[NA TR Hours]],Nurse[[#This Row],[Med Aide/Tech Hours]])</f>
        <v>40.53434782608695</v>
      </c>
      <c r="T524" s="4">
        <v>39.977282608695646</v>
      </c>
      <c r="U524" s="4">
        <v>0.55706521739130432</v>
      </c>
      <c r="V524" s="4">
        <v>0</v>
      </c>
      <c r="W5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31.739891304347822</v>
      </c>
      <c r="X524" s="4">
        <v>0.45630434782608692</v>
      </c>
      <c r="Y524" s="4">
        <v>0</v>
      </c>
      <c r="Z524" s="4">
        <v>0</v>
      </c>
      <c r="AA524" s="4">
        <v>11.762826086956521</v>
      </c>
      <c r="AB524" s="4">
        <v>0</v>
      </c>
      <c r="AC524" s="4">
        <v>19.520760869565212</v>
      </c>
      <c r="AD524" s="4">
        <v>0</v>
      </c>
      <c r="AE524" s="4">
        <v>0</v>
      </c>
      <c r="AF524" s="1">
        <v>365902</v>
      </c>
      <c r="AG524" s="1">
        <v>5</v>
      </c>
      <c r="AH524"/>
    </row>
    <row r="525" spans="1:34" x14ac:dyDescent="0.25">
      <c r="A525" t="s">
        <v>964</v>
      </c>
      <c r="B525" t="s">
        <v>162</v>
      </c>
      <c r="C525" t="s">
        <v>1263</v>
      </c>
      <c r="D525" t="s">
        <v>1044</v>
      </c>
      <c r="E525" s="4">
        <v>47.293478260869563</v>
      </c>
      <c r="F525" s="4">
        <f>Nurse[[#This Row],[Total Nurse Staff Hours]]/Nurse[[#This Row],[MDS Census]]</f>
        <v>2.8915375775683767</v>
      </c>
      <c r="G525" s="4">
        <f>Nurse[[#This Row],[Total Direct Care Staff Hours]]/Nurse[[#This Row],[MDS Census]]</f>
        <v>2.5452011031946693</v>
      </c>
      <c r="H525" s="4">
        <f>Nurse[[#This Row],[Total RN Hours (w/ Admin, DON)]]/Nurse[[#This Row],[MDS Census]]</f>
        <v>0.4052470696391634</v>
      </c>
      <c r="I525" s="4">
        <f>Nurse[[#This Row],[RN Hours (excl. Admin, DON)]]/Nurse[[#This Row],[MDS Census]]</f>
        <v>0.1104688577338543</v>
      </c>
      <c r="J525" s="4">
        <f>SUM(Nurse[[#This Row],[RN Hours (excl. Admin, DON)]],Nurse[[#This Row],[RN Admin Hours]],Nurse[[#This Row],[RN DON Hours]],Nurse[[#This Row],[LPN Hours (excl. Admin)]],Nurse[[#This Row],[LPN Admin Hours]],Nurse[[#This Row],[CNA Hours]],Nurse[[#This Row],[NA TR Hours]],Nurse[[#This Row],[Med Aide/Tech Hours]])</f>
        <v>136.75086956521747</v>
      </c>
      <c r="K525" s="4">
        <f>SUM(Nurse[[#This Row],[RN Hours (excl. Admin, DON)]],Nurse[[#This Row],[LPN Hours (excl. Admin)]],Nurse[[#This Row],[CNA Hours]],Nurse[[#This Row],[NA TR Hours]],Nurse[[#This Row],[Med Aide/Tech Hours]])</f>
        <v>120.37141304347833</v>
      </c>
      <c r="L525" s="4">
        <f>SUM(Nurse[[#This Row],[RN Hours (excl. Admin, DON)]],Nurse[[#This Row],[RN Admin Hours]],Nurse[[#This Row],[RN DON Hours]])</f>
        <v>19.165543478260869</v>
      </c>
      <c r="M525" s="4">
        <v>5.224456521739131</v>
      </c>
      <c r="N525" s="4">
        <v>9.5736956521739121</v>
      </c>
      <c r="O525" s="4">
        <v>4.3673913043478265</v>
      </c>
      <c r="P525" s="4">
        <f>SUM(Nurse[[#This Row],[LPN Hours (excl. Admin)]],Nurse[[#This Row],[LPN Admin Hours]])</f>
        <v>48.401630434782611</v>
      </c>
      <c r="Q525" s="4">
        <v>45.963260869565218</v>
      </c>
      <c r="R525" s="4">
        <v>2.4383695652173913</v>
      </c>
      <c r="S525" s="4">
        <f>SUM(Nurse[[#This Row],[CNA Hours]],Nurse[[#This Row],[NA TR Hours]],Nurse[[#This Row],[Med Aide/Tech Hours]])</f>
        <v>69.183695652173981</v>
      </c>
      <c r="T525" s="4">
        <v>68.1690217391305</v>
      </c>
      <c r="U525" s="4">
        <v>0</v>
      </c>
      <c r="V525" s="4">
        <v>1.0146739130434783</v>
      </c>
      <c r="W5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25" s="4">
        <v>0</v>
      </c>
      <c r="Y525" s="4">
        <v>0</v>
      </c>
      <c r="Z525" s="4">
        <v>0</v>
      </c>
      <c r="AA525" s="4">
        <v>0</v>
      </c>
      <c r="AB525" s="4">
        <v>0</v>
      </c>
      <c r="AC525" s="4">
        <v>0</v>
      </c>
      <c r="AD525" s="4">
        <v>0</v>
      </c>
      <c r="AE525" s="4">
        <v>0</v>
      </c>
      <c r="AF525" s="1">
        <v>365405</v>
      </c>
      <c r="AG525" s="1">
        <v>5</v>
      </c>
      <c r="AH525"/>
    </row>
    <row r="526" spans="1:34" x14ac:dyDescent="0.25">
      <c r="A526" t="s">
        <v>964</v>
      </c>
      <c r="B526" t="s">
        <v>164</v>
      </c>
      <c r="C526" t="s">
        <v>1264</v>
      </c>
      <c r="D526" t="s">
        <v>1007</v>
      </c>
      <c r="E526" s="4">
        <v>51.217391304347828</v>
      </c>
      <c r="F526" s="4">
        <f>Nurse[[#This Row],[Total Nurse Staff Hours]]/Nurse[[#This Row],[MDS Census]]</f>
        <v>2.848584465195247</v>
      </c>
      <c r="G526" s="4">
        <f>Nurse[[#This Row],[Total Direct Care Staff Hours]]/Nurse[[#This Row],[MDS Census]]</f>
        <v>2.5854881154499156</v>
      </c>
      <c r="H526" s="4">
        <f>Nurse[[#This Row],[Total RN Hours (w/ Admin, DON)]]/Nurse[[#This Row],[MDS Census]]</f>
        <v>0.82857809847198638</v>
      </c>
      <c r="I526" s="4">
        <f>Nurse[[#This Row],[RN Hours (excl. Admin, DON)]]/Nurse[[#This Row],[MDS Census]]</f>
        <v>0.63067062818336161</v>
      </c>
      <c r="J526" s="4">
        <f>SUM(Nurse[[#This Row],[RN Hours (excl. Admin, DON)]],Nurse[[#This Row],[RN Admin Hours]],Nurse[[#This Row],[RN DON Hours]],Nurse[[#This Row],[LPN Hours (excl. Admin)]],Nurse[[#This Row],[LPN Admin Hours]],Nurse[[#This Row],[CNA Hours]],Nurse[[#This Row],[NA TR Hours]],Nurse[[#This Row],[Med Aide/Tech Hours]])</f>
        <v>145.89706521739134</v>
      </c>
      <c r="K526" s="4">
        <f>SUM(Nurse[[#This Row],[RN Hours (excl. Admin, DON)]],Nurse[[#This Row],[LPN Hours (excl. Admin)]],Nurse[[#This Row],[CNA Hours]],Nurse[[#This Row],[NA TR Hours]],Nurse[[#This Row],[Med Aide/Tech Hours]])</f>
        <v>132.42195652173916</v>
      </c>
      <c r="L526" s="4">
        <f>SUM(Nurse[[#This Row],[RN Hours (excl. Admin, DON)]],Nurse[[#This Row],[RN Admin Hours]],Nurse[[#This Row],[RN DON Hours]])</f>
        <v>42.437608695652173</v>
      </c>
      <c r="M526" s="4">
        <v>32.30130434782609</v>
      </c>
      <c r="N526" s="4">
        <v>5.3265217391304347</v>
      </c>
      <c r="O526" s="4">
        <v>4.8097826086956523</v>
      </c>
      <c r="P526" s="4">
        <f>SUM(Nurse[[#This Row],[LPN Hours (excl. Admin)]],Nurse[[#This Row],[LPN Admin Hours]])</f>
        <v>39.879021739130422</v>
      </c>
      <c r="Q526" s="4">
        <v>36.540217391304338</v>
      </c>
      <c r="R526" s="4">
        <v>3.3388043478260867</v>
      </c>
      <c r="S526" s="4">
        <f>SUM(Nurse[[#This Row],[CNA Hours]],Nurse[[#This Row],[NA TR Hours]],Nurse[[#This Row],[Med Aide/Tech Hours]])</f>
        <v>63.580434782608748</v>
      </c>
      <c r="T526" s="4">
        <v>63.580434782608748</v>
      </c>
      <c r="U526" s="4">
        <v>0</v>
      </c>
      <c r="V526" s="4">
        <v>0</v>
      </c>
      <c r="W5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26" s="4">
        <v>0</v>
      </c>
      <c r="Y526" s="4">
        <v>0</v>
      </c>
      <c r="Z526" s="4">
        <v>0</v>
      </c>
      <c r="AA526" s="4">
        <v>0</v>
      </c>
      <c r="AB526" s="4">
        <v>0</v>
      </c>
      <c r="AC526" s="4">
        <v>0</v>
      </c>
      <c r="AD526" s="4">
        <v>0</v>
      </c>
      <c r="AE526" s="4">
        <v>0</v>
      </c>
      <c r="AF526" s="1">
        <v>365407</v>
      </c>
      <c r="AG526" s="1">
        <v>5</v>
      </c>
      <c r="AH526"/>
    </row>
    <row r="527" spans="1:34" x14ac:dyDescent="0.25">
      <c r="A527" t="s">
        <v>964</v>
      </c>
      <c r="B527" t="s">
        <v>727</v>
      </c>
      <c r="C527" t="s">
        <v>1389</v>
      </c>
      <c r="D527" t="s">
        <v>1007</v>
      </c>
      <c r="E527" s="4">
        <v>37.695652173913047</v>
      </c>
      <c r="F527" s="4">
        <f>Nurse[[#This Row],[Total Nurse Staff Hours]]/Nurse[[#This Row],[MDS Census]]</f>
        <v>2.6723356401384084</v>
      </c>
      <c r="G527" s="4">
        <f>Nurse[[#This Row],[Total Direct Care Staff Hours]]/Nurse[[#This Row],[MDS Census]]</f>
        <v>2.4272347174163782</v>
      </c>
      <c r="H527" s="4">
        <f>Nurse[[#This Row],[Total RN Hours (w/ Admin, DON)]]/Nurse[[#This Row],[MDS Census]]</f>
        <v>0.76459342560553623</v>
      </c>
      <c r="I527" s="4">
        <f>Nurse[[#This Row],[RN Hours (excl. Admin, DON)]]/Nurse[[#This Row],[MDS Census]]</f>
        <v>0.51949250288350624</v>
      </c>
      <c r="J527" s="4">
        <f>SUM(Nurse[[#This Row],[RN Hours (excl. Admin, DON)]],Nurse[[#This Row],[RN Admin Hours]],Nurse[[#This Row],[RN DON Hours]],Nurse[[#This Row],[LPN Hours (excl. Admin)]],Nurse[[#This Row],[LPN Admin Hours]],Nurse[[#This Row],[CNA Hours]],Nurse[[#This Row],[NA TR Hours]],Nurse[[#This Row],[Med Aide/Tech Hours]])</f>
        <v>100.73543478260871</v>
      </c>
      <c r="K527" s="4">
        <f>SUM(Nurse[[#This Row],[RN Hours (excl. Admin, DON)]],Nurse[[#This Row],[LPN Hours (excl. Admin)]],Nurse[[#This Row],[CNA Hours]],Nurse[[#This Row],[NA TR Hours]],Nurse[[#This Row],[Med Aide/Tech Hours]])</f>
        <v>91.496195652173924</v>
      </c>
      <c r="L527" s="4">
        <f>SUM(Nurse[[#This Row],[RN Hours (excl. Admin, DON)]],Nurse[[#This Row],[RN Admin Hours]],Nurse[[#This Row],[RN DON Hours]])</f>
        <v>28.821847826086955</v>
      </c>
      <c r="M527" s="4">
        <v>19.582608695652173</v>
      </c>
      <c r="N527" s="4">
        <v>6.8207608695652162</v>
      </c>
      <c r="O527" s="4">
        <v>2.4184782608695654</v>
      </c>
      <c r="P527" s="4">
        <f>SUM(Nurse[[#This Row],[LPN Hours (excl. Admin)]],Nurse[[#This Row],[LPN Admin Hours]])</f>
        <v>23.643913043478253</v>
      </c>
      <c r="Q527" s="4">
        <v>23.643913043478253</v>
      </c>
      <c r="R527" s="4">
        <v>0</v>
      </c>
      <c r="S527" s="4">
        <f>SUM(Nurse[[#This Row],[CNA Hours]],Nurse[[#This Row],[NA TR Hours]],Nurse[[#This Row],[Med Aide/Tech Hours]])</f>
        <v>48.269673913043491</v>
      </c>
      <c r="T527" s="4">
        <v>48.269673913043491</v>
      </c>
      <c r="U527" s="4">
        <v>0</v>
      </c>
      <c r="V527" s="4">
        <v>0</v>
      </c>
      <c r="W5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27" s="4">
        <v>0</v>
      </c>
      <c r="Y527" s="4">
        <v>0</v>
      </c>
      <c r="Z527" s="4">
        <v>0</v>
      </c>
      <c r="AA527" s="4">
        <v>0</v>
      </c>
      <c r="AB527" s="4">
        <v>0</v>
      </c>
      <c r="AC527" s="4">
        <v>0</v>
      </c>
      <c r="AD527" s="4">
        <v>0</v>
      </c>
      <c r="AE527" s="4">
        <v>0</v>
      </c>
      <c r="AF527" s="1">
        <v>366252</v>
      </c>
      <c r="AG527" s="1">
        <v>5</v>
      </c>
      <c r="AH527"/>
    </row>
    <row r="528" spans="1:34" x14ac:dyDescent="0.25">
      <c r="A528" t="s">
        <v>964</v>
      </c>
      <c r="B528" t="s">
        <v>865</v>
      </c>
      <c r="C528" t="s">
        <v>1153</v>
      </c>
      <c r="D528" t="s">
        <v>1007</v>
      </c>
      <c r="E528" s="4">
        <v>62.010869565217391</v>
      </c>
      <c r="F528" s="4">
        <f>Nurse[[#This Row],[Total Nurse Staff Hours]]/Nurse[[#This Row],[MDS Census]]</f>
        <v>3.0600368098159532</v>
      </c>
      <c r="G528" s="4">
        <f>Nurse[[#This Row],[Total Direct Care Staff Hours]]/Nurse[[#This Row],[MDS Census]]</f>
        <v>2.8142418930762507</v>
      </c>
      <c r="H528" s="4">
        <f>Nurse[[#This Row],[Total RN Hours (w/ Admin, DON)]]/Nurse[[#This Row],[MDS Census]]</f>
        <v>0.60968799298860654</v>
      </c>
      <c r="I528" s="4">
        <f>Nurse[[#This Row],[RN Hours (excl. Admin, DON)]]/Nurse[[#This Row],[MDS Census]]</f>
        <v>0.4132638036809817</v>
      </c>
      <c r="J528" s="4">
        <f>SUM(Nurse[[#This Row],[RN Hours (excl. Admin, DON)]],Nurse[[#This Row],[RN Admin Hours]],Nurse[[#This Row],[RN DON Hours]],Nurse[[#This Row],[LPN Hours (excl. Admin)]],Nurse[[#This Row],[LPN Admin Hours]],Nurse[[#This Row],[CNA Hours]],Nurse[[#This Row],[NA TR Hours]],Nurse[[#This Row],[Med Aide/Tech Hours]])</f>
        <v>189.75554347826102</v>
      </c>
      <c r="K528" s="4">
        <f>SUM(Nurse[[#This Row],[RN Hours (excl. Admin, DON)]],Nurse[[#This Row],[LPN Hours (excl. Admin)]],Nurse[[#This Row],[CNA Hours]],Nurse[[#This Row],[NA TR Hours]],Nurse[[#This Row],[Med Aide/Tech Hours]])</f>
        <v>174.51358695652186</v>
      </c>
      <c r="L528" s="4">
        <f>SUM(Nurse[[#This Row],[RN Hours (excl. Admin, DON)]],Nurse[[#This Row],[RN Admin Hours]],Nurse[[#This Row],[RN DON Hours]])</f>
        <v>37.807282608695658</v>
      </c>
      <c r="M528" s="4">
        <v>25.626847826086962</v>
      </c>
      <c r="N528" s="4">
        <v>7.8163043478260876</v>
      </c>
      <c r="O528" s="4">
        <v>4.3641304347826084</v>
      </c>
      <c r="P528" s="4">
        <f>SUM(Nurse[[#This Row],[LPN Hours (excl. Admin)]],Nurse[[#This Row],[LPN Admin Hours]])</f>
        <v>37.298260869565247</v>
      </c>
      <c r="Q528" s="4">
        <v>34.236739130434813</v>
      </c>
      <c r="R528" s="4">
        <v>3.061521739130435</v>
      </c>
      <c r="S528" s="4">
        <f>SUM(Nurse[[#This Row],[CNA Hours]],Nurse[[#This Row],[NA TR Hours]],Nurse[[#This Row],[Med Aide/Tech Hours]])</f>
        <v>114.65000000000009</v>
      </c>
      <c r="T528" s="4">
        <v>90.405000000000101</v>
      </c>
      <c r="U528" s="4">
        <v>0</v>
      </c>
      <c r="V528" s="4">
        <v>24.244999999999994</v>
      </c>
      <c r="W5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28" s="4">
        <v>0</v>
      </c>
      <c r="Y528" s="4">
        <v>0</v>
      </c>
      <c r="Z528" s="4">
        <v>0</v>
      </c>
      <c r="AA528" s="4">
        <v>0</v>
      </c>
      <c r="AB528" s="4">
        <v>0</v>
      </c>
      <c r="AC528" s="4">
        <v>0</v>
      </c>
      <c r="AD528" s="4">
        <v>0</v>
      </c>
      <c r="AE528" s="4">
        <v>0</v>
      </c>
      <c r="AF528" s="1">
        <v>366423</v>
      </c>
      <c r="AG528" s="1">
        <v>5</v>
      </c>
      <c r="AH528"/>
    </row>
    <row r="529" spans="1:34" x14ac:dyDescent="0.25">
      <c r="A529" t="s">
        <v>964</v>
      </c>
      <c r="B529" t="s">
        <v>333</v>
      </c>
      <c r="C529" t="s">
        <v>1210</v>
      </c>
      <c r="D529" t="s">
        <v>1036</v>
      </c>
      <c r="E529" s="4">
        <v>35.423913043478258</v>
      </c>
      <c r="F529" s="4">
        <f>Nurse[[#This Row],[Total Nurse Staff Hours]]/Nurse[[#This Row],[MDS Census]]</f>
        <v>2.9044952439398588</v>
      </c>
      <c r="G529" s="4">
        <f>Nurse[[#This Row],[Total Direct Care Staff Hours]]/Nurse[[#This Row],[MDS Census]]</f>
        <v>2.7417919607241488</v>
      </c>
      <c r="H529" s="4">
        <f>Nurse[[#This Row],[Total RN Hours (w/ Admin, DON)]]/Nurse[[#This Row],[MDS Census]]</f>
        <v>0.51273396747468547</v>
      </c>
      <c r="I529" s="4">
        <f>Nurse[[#This Row],[RN Hours (excl. Admin, DON)]]/Nurse[[#This Row],[MDS Census]]</f>
        <v>0.35003068425897521</v>
      </c>
      <c r="J529" s="4">
        <f>SUM(Nurse[[#This Row],[RN Hours (excl. Admin, DON)]],Nurse[[#This Row],[RN Admin Hours]],Nurse[[#This Row],[RN DON Hours]],Nurse[[#This Row],[LPN Hours (excl. Admin)]],Nurse[[#This Row],[LPN Admin Hours]],Nurse[[#This Row],[CNA Hours]],Nurse[[#This Row],[NA TR Hours]],Nurse[[#This Row],[Med Aide/Tech Hours]])</f>
        <v>102.88858695652173</v>
      </c>
      <c r="K529" s="4">
        <f>SUM(Nurse[[#This Row],[RN Hours (excl. Admin, DON)]],Nurse[[#This Row],[LPN Hours (excl. Admin)]],Nurse[[#This Row],[CNA Hours]],Nurse[[#This Row],[NA TR Hours]],Nurse[[#This Row],[Med Aide/Tech Hours]])</f>
        <v>97.125</v>
      </c>
      <c r="L529" s="4">
        <f>SUM(Nurse[[#This Row],[RN Hours (excl. Admin, DON)]],Nurse[[#This Row],[RN Admin Hours]],Nurse[[#This Row],[RN DON Hours]])</f>
        <v>18.163043478260867</v>
      </c>
      <c r="M529" s="4">
        <v>12.399456521739131</v>
      </c>
      <c r="N529" s="4">
        <v>0.60869565217391308</v>
      </c>
      <c r="O529" s="4">
        <v>5.1548913043478262</v>
      </c>
      <c r="P529" s="4">
        <f>SUM(Nurse[[#This Row],[LPN Hours (excl. Admin)]],Nurse[[#This Row],[LPN Admin Hours]])</f>
        <v>26.171195652173914</v>
      </c>
      <c r="Q529" s="4">
        <v>26.171195652173914</v>
      </c>
      <c r="R529" s="4">
        <v>0</v>
      </c>
      <c r="S529" s="4">
        <f>SUM(Nurse[[#This Row],[CNA Hours]],Nurse[[#This Row],[NA TR Hours]],Nurse[[#This Row],[Med Aide/Tech Hours]])</f>
        <v>58.554347826086953</v>
      </c>
      <c r="T529" s="4">
        <v>58.554347826086953</v>
      </c>
      <c r="U529" s="4">
        <v>0</v>
      </c>
      <c r="V529" s="4">
        <v>0</v>
      </c>
      <c r="W5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29" s="4">
        <v>0</v>
      </c>
      <c r="Y529" s="4">
        <v>0</v>
      </c>
      <c r="Z529" s="4">
        <v>0</v>
      </c>
      <c r="AA529" s="4">
        <v>0</v>
      </c>
      <c r="AB529" s="4">
        <v>0</v>
      </c>
      <c r="AC529" s="4">
        <v>0</v>
      </c>
      <c r="AD529" s="4">
        <v>0</v>
      </c>
      <c r="AE529" s="4">
        <v>0</v>
      </c>
      <c r="AF529" s="1">
        <v>365667</v>
      </c>
      <c r="AG529" s="1">
        <v>5</v>
      </c>
      <c r="AH529"/>
    </row>
    <row r="530" spans="1:34" x14ac:dyDescent="0.25">
      <c r="A530" t="s">
        <v>964</v>
      </c>
      <c r="B530" t="s">
        <v>468</v>
      </c>
      <c r="C530" t="s">
        <v>1090</v>
      </c>
      <c r="D530" t="s">
        <v>998</v>
      </c>
      <c r="E530" s="4">
        <v>88.478260869565219</v>
      </c>
      <c r="F530" s="4">
        <f>Nurse[[#This Row],[Total Nurse Staff Hours]]/Nurse[[#This Row],[MDS Census]]</f>
        <v>3.2741265356265363</v>
      </c>
      <c r="G530" s="4">
        <f>Nurse[[#This Row],[Total Direct Care Staff Hours]]/Nurse[[#This Row],[MDS Census]]</f>
        <v>2.9400356265356269</v>
      </c>
      <c r="H530" s="4">
        <f>Nurse[[#This Row],[Total RN Hours (w/ Admin, DON)]]/Nurse[[#This Row],[MDS Census]]</f>
        <v>0.36606879606879611</v>
      </c>
      <c r="I530" s="4">
        <f>Nurse[[#This Row],[RN Hours (excl. Admin, DON)]]/Nurse[[#This Row],[MDS Census]]</f>
        <v>0.26385749385749391</v>
      </c>
      <c r="J530" s="4">
        <f>SUM(Nurse[[#This Row],[RN Hours (excl. Admin, DON)]],Nurse[[#This Row],[RN Admin Hours]],Nurse[[#This Row],[RN DON Hours]],Nurse[[#This Row],[LPN Hours (excl. Admin)]],Nurse[[#This Row],[LPN Admin Hours]],Nurse[[#This Row],[CNA Hours]],Nurse[[#This Row],[NA TR Hours]],Nurse[[#This Row],[Med Aide/Tech Hours]])</f>
        <v>289.68902173913051</v>
      </c>
      <c r="K530" s="4">
        <f>SUM(Nurse[[#This Row],[RN Hours (excl. Admin, DON)]],Nurse[[#This Row],[LPN Hours (excl. Admin)]],Nurse[[#This Row],[CNA Hours]],Nurse[[#This Row],[NA TR Hours]],Nurse[[#This Row],[Med Aide/Tech Hours]])</f>
        <v>260.12923913043483</v>
      </c>
      <c r="L530" s="4">
        <f>SUM(Nurse[[#This Row],[RN Hours (excl. Admin, DON)]],Nurse[[#This Row],[RN Admin Hours]],Nurse[[#This Row],[RN DON Hours]])</f>
        <v>32.389130434782615</v>
      </c>
      <c r="M530" s="4">
        <v>23.345652173913049</v>
      </c>
      <c r="N530" s="4">
        <v>3.8260869565217392</v>
      </c>
      <c r="O530" s="4">
        <v>5.2173913043478262</v>
      </c>
      <c r="P530" s="4">
        <f>SUM(Nurse[[#This Row],[LPN Hours (excl. Admin)]],Nurse[[#This Row],[LPN Admin Hours]])</f>
        <v>98.861847826086944</v>
      </c>
      <c r="Q530" s="4">
        <v>78.345543478260865</v>
      </c>
      <c r="R530" s="4">
        <v>20.516304347826086</v>
      </c>
      <c r="S530" s="4">
        <f>SUM(Nurse[[#This Row],[CNA Hours]],Nurse[[#This Row],[NA TR Hours]],Nurse[[#This Row],[Med Aide/Tech Hours]])</f>
        <v>158.43804347826091</v>
      </c>
      <c r="T530" s="4">
        <v>141.07500000000005</v>
      </c>
      <c r="U530" s="4">
        <v>17.363043478260863</v>
      </c>
      <c r="V530" s="4">
        <v>0</v>
      </c>
      <c r="W5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30" s="4">
        <v>0</v>
      </c>
      <c r="Y530" s="4">
        <v>0</v>
      </c>
      <c r="Z530" s="4">
        <v>0</v>
      </c>
      <c r="AA530" s="4">
        <v>0</v>
      </c>
      <c r="AB530" s="4">
        <v>0</v>
      </c>
      <c r="AC530" s="4">
        <v>0</v>
      </c>
      <c r="AD530" s="4">
        <v>0</v>
      </c>
      <c r="AE530" s="4">
        <v>0</v>
      </c>
      <c r="AF530" s="1">
        <v>365864</v>
      </c>
      <c r="AG530" s="1">
        <v>5</v>
      </c>
      <c r="AH530"/>
    </row>
    <row r="531" spans="1:34" x14ac:dyDescent="0.25">
      <c r="A531" t="s">
        <v>964</v>
      </c>
      <c r="B531" t="s">
        <v>647</v>
      </c>
      <c r="C531" t="s">
        <v>1165</v>
      </c>
      <c r="D531" t="s">
        <v>1023</v>
      </c>
      <c r="E531" s="4">
        <v>36.880434782608695</v>
      </c>
      <c r="F531" s="4">
        <f>Nurse[[#This Row],[Total Nurse Staff Hours]]/Nurse[[#This Row],[MDS Census]]</f>
        <v>4.7285853227232542</v>
      </c>
      <c r="G531" s="4">
        <f>Nurse[[#This Row],[Total Direct Care Staff Hours]]/Nurse[[#This Row],[MDS Census]]</f>
        <v>4.1468169761273206</v>
      </c>
      <c r="H531" s="4">
        <f>Nurse[[#This Row],[Total RN Hours (w/ Admin, DON)]]/Nurse[[#This Row],[MDS Census]]</f>
        <v>0.57145299145299133</v>
      </c>
      <c r="I531" s="4">
        <f>Nurse[[#This Row],[RN Hours (excl. Admin, DON)]]/Nurse[[#This Row],[MDS Census]]</f>
        <v>0.2805570291777188</v>
      </c>
      <c r="J531" s="4">
        <f>SUM(Nurse[[#This Row],[RN Hours (excl. Admin, DON)]],Nurse[[#This Row],[RN Admin Hours]],Nurse[[#This Row],[RN DON Hours]],Nurse[[#This Row],[LPN Hours (excl. Admin)]],Nurse[[#This Row],[LPN Admin Hours]],Nurse[[#This Row],[CNA Hours]],Nurse[[#This Row],[NA TR Hours]],Nurse[[#This Row],[Med Aide/Tech Hours]])</f>
        <v>174.39228260869567</v>
      </c>
      <c r="K531" s="4">
        <f>SUM(Nurse[[#This Row],[RN Hours (excl. Admin, DON)]],Nurse[[#This Row],[LPN Hours (excl. Admin)]],Nurse[[#This Row],[CNA Hours]],Nurse[[#This Row],[NA TR Hours]],Nurse[[#This Row],[Med Aide/Tech Hours]])</f>
        <v>152.93641304347824</v>
      </c>
      <c r="L531" s="4">
        <f>SUM(Nurse[[#This Row],[RN Hours (excl. Admin, DON)]],Nurse[[#This Row],[RN Admin Hours]],Nurse[[#This Row],[RN DON Hours]])</f>
        <v>21.075434782608692</v>
      </c>
      <c r="M531" s="4">
        <v>10.347065217391302</v>
      </c>
      <c r="N531" s="4">
        <v>5.3370652173913049</v>
      </c>
      <c r="O531" s="4">
        <v>5.3913043478260869</v>
      </c>
      <c r="P531" s="4">
        <f>SUM(Nurse[[#This Row],[LPN Hours (excl. Admin)]],Nurse[[#This Row],[LPN Admin Hours]])</f>
        <v>69.139021739130442</v>
      </c>
      <c r="Q531" s="4">
        <v>58.411521739130443</v>
      </c>
      <c r="R531" s="4">
        <v>10.727500000000001</v>
      </c>
      <c r="S531" s="4">
        <f>SUM(Nurse[[#This Row],[CNA Hours]],Nurse[[#This Row],[NA TR Hours]],Nurse[[#This Row],[Med Aide/Tech Hours]])</f>
        <v>84.177826086956514</v>
      </c>
      <c r="T531" s="4">
        <v>84.177826086956514</v>
      </c>
      <c r="U531" s="4">
        <v>0</v>
      </c>
      <c r="V531" s="4">
        <v>0</v>
      </c>
      <c r="W5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10.794239130434782</v>
      </c>
      <c r="X531" s="4">
        <v>0</v>
      </c>
      <c r="Y531" s="4">
        <v>0</v>
      </c>
      <c r="Z531" s="4">
        <v>2.4347826086956523</v>
      </c>
      <c r="AA531" s="4">
        <v>2.4266304347826089</v>
      </c>
      <c r="AB531" s="4">
        <v>0</v>
      </c>
      <c r="AC531" s="4">
        <v>5.9328260869565215</v>
      </c>
      <c r="AD531" s="4">
        <v>0</v>
      </c>
      <c r="AE531" s="4">
        <v>0</v>
      </c>
      <c r="AF531" s="1">
        <v>366144</v>
      </c>
      <c r="AG531" s="1">
        <v>5</v>
      </c>
      <c r="AH531"/>
    </row>
    <row r="532" spans="1:34" x14ac:dyDescent="0.25">
      <c r="A532" t="s">
        <v>964</v>
      </c>
      <c r="B532" t="s">
        <v>40</v>
      </c>
      <c r="C532" t="s">
        <v>1217</v>
      </c>
      <c r="D532" t="s">
        <v>1032</v>
      </c>
      <c r="E532" s="4">
        <v>302.12676056338029</v>
      </c>
      <c r="F532" s="4">
        <f>Nurse[[#This Row],[Total Nurse Staff Hours]]/Nurse[[#This Row],[MDS Census]]</f>
        <v>4.0575297188942239</v>
      </c>
      <c r="G532" s="4">
        <f>Nurse[[#This Row],[Total Direct Care Staff Hours]]/Nurse[[#This Row],[MDS Census]]</f>
        <v>3.6482364458533398</v>
      </c>
      <c r="H532" s="4">
        <f>Nurse[[#This Row],[Total RN Hours (w/ Admin, DON)]]/Nurse[[#This Row],[MDS Census]]</f>
        <v>1.140156636054263</v>
      </c>
      <c r="I532" s="4">
        <f>Nurse[[#This Row],[RN Hours (excl. Admin, DON)]]/Nurse[[#This Row],[MDS Census]]</f>
        <v>0.77484732646496646</v>
      </c>
      <c r="J532" s="4">
        <f>SUM(Nurse[[#This Row],[RN Hours (excl. Admin, DON)]],Nurse[[#This Row],[RN Admin Hours]],Nurse[[#This Row],[RN DON Hours]],Nurse[[#This Row],[LPN Hours (excl. Admin)]],Nurse[[#This Row],[LPN Admin Hours]],Nurse[[#This Row],[CNA Hours]],Nurse[[#This Row],[NA TR Hours]],Nurse[[#This Row],[Med Aide/Tech Hours]])</f>
        <v>1225.8883098591548</v>
      </c>
      <c r="K532" s="4">
        <f>SUM(Nurse[[#This Row],[RN Hours (excl. Admin, DON)]],Nurse[[#This Row],[LPN Hours (excl. Admin)]],Nurse[[#This Row],[CNA Hours]],Nurse[[#This Row],[NA TR Hours]],Nurse[[#This Row],[Med Aide/Tech Hours]])</f>
        <v>1102.2298591549295</v>
      </c>
      <c r="L532" s="4">
        <f>SUM(Nurse[[#This Row],[RN Hours (excl. Admin, DON)]],Nurse[[#This Row],[RN Admin Hours]],Nurse[[#This Row],[RN DON Hours]])</f>
        <v>344.47183098591546</v>
      </c>
      <c r="M532" s="4">
        <v>234.10211267605629</v>
      </c>
      <c r="N532" s="4">
        <v>97.299295774647888</v>
      </c>
      <c r="O532" s="4">
        <v>13.070422535211268</v>
      </c>
      <c r="P532" s="4">
        <f>SUM(Nurse[[#This Row],[LPN Hours (excl. Admin)]],Nurse[[#This Row],[LPN Admin Hours]])</f>
        <v>174.1614084507043</v>
      </c>
      <c r="Q532" s="4">
        <v>160.87267605633809</v>
      </c>
      <c r="R532" s="4">
        <v>13.288732394366198</v>
      </c>
      <c r="S532" s="4">
        <f>SUM(Nurse[[#This Row],[CNA Hours]],Nurse[[#This Row],[NA TR Hours]],Nurse[[#This Row],[Med Aide/Tech Hours]])</f>
        <v>707.25507042253491</v>
      </c>
      <c r="T532" s="4">
        <v>704.48394366197158</v>
      </c>
      <c r="U532" s="4">
        <v>2.7711267605633805</v>
      </c>
      <c r="V532" s="4">
        <v>0</v>
      </c>
      <c r="W5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428.79084507042245</v>
      </c>
      <c r="X532" s="4">
        <v>41.912676056338043</v>
      </c>
      <c r="Y532" s="4">
        <v>0</v>
      </c>
      <c r="Z532" s="4">
        <v>0</v>
      </c>
      <c r="AA532" s="4">
        <v>112.42549295774648</v>
      </c>
      <c r="AB532" s="4">
        <v>0</v>
      </c>
      <c r="AC532" s="4">
        <v>274.45267605633791</v>
      </c>
      <c r="AD532" s="4">
        <v>0</v>
      </c>
      <c r="AE532" s="4">
        <v>0</v>
      </c>
      <c r="AF532" s="1">
        <v>365094</v>
      </c>
      <c r="AG532" s="1">
        <v>5</v>
      </c>
      <c r="AH532"/>
    </row>
    <row r="533" spans="1:34" x14ac:dyDescent="0.25">
      <c r="A533" t="s">
        <v>964</v>
      </c>
      <c r="B533" t="s">
        <v>896</v>
      </c>
      <c r="C533" t="s">
        <v>1318</v>
      </c>
      <c r="D533" t="s">
        <v>1003</v>
      </c>
      <c r="E533" s="4">
        <v>94.152173913043484</v>
      </c>
      <c r="F533" s="4">
        <f>Nurse[[#This Row],[Total Nurse Staff Hours]]/Nurse[[#This Row],[MDS Census]]</f>
        <v>3.3708924036019403</v>
      </c>
      <c r="G533" s="4">
        <f>Nurse[[#This Row],[Total Direct Care Staff Hours]]/Nurse[[#This Row],[MDS Census]]</f>
        <v>3.0150450242438245</v>
      </c>
      <c r="H533" s="4">
        <f>Nurse[[#This Row],[Total RN Hours (w/ Admin, DON)]]/Nurse[[#This Row],[MDS Census]]</f>
        <v>0.53936157931193729</v>
      </c>
      <c r="I533" s="4">
        <f>Nurse[[#This Row],[RN Hours (excl. Admin, DON)]]/Nurse[[#This Row],[MDS Census]]</f>
        <v>0.27158277534056813</v>
      </c>
      <c r="J533" s="4">
        <f>SUM(Nurse[[#This Row],[RN Hours (excl. Admin, DON)]],Nurse[[#This Row],[RN Admin Hours]],Nurse[[#This Row],[RN DON Hours]],Nurse[[#This Row],[LPN Hours (excl. Admin)]],Nurse[[#This Row],[LPN Admin Hours]],Nurse[[#This Row],[CNA Hours]],Nurse[[#This Row],[NA TR Hours]],Nurse[[#This Row],[Med Aide/Tech Hours]])</f>
        <v>317.37684782608704</v>
      </c>
      <c r="K533" s="4">
        <f>SUM(Nurse[[#This Row],[RN Hours (excl. Admin, DON)]],Nurse[[#This Row],[LPN Hours (excl. Admin)]],Nurse[[#This Row],[CNA Hours]],Nurse[[#This Row],[NA TR Hours]],Nurse[[#This Row],[Med Aide/Tech Hours]])</f>
        <v>283.87304347826097</v>
      </c>
      <c r="L533" s="4">
        <f>SUM(Nurse[[#This Row],[RN Hours (excl. Admin, DON)]],Nurse[[#This Row],[RN Admin Hours]],Nurse[[#This Row],[RN DON Hours]])</f>
        <v>50.78206521739132</v>
      </c>
      <c r="M533" s="4">
        <v>25.570108695652188</v>
      </c>
      <c r="N533" s="4">
        <v>19.907608695652176</v>
      </c>
      <c r="O533" s="4">
        <v>5.3043478260869561</v>
      </c>
      <c r="P533" s="4">
        <f>SUM(Nurse[[#This Row],[LPN Hours (excl. Admin)]],Nurse[[#This Row],[LPN Admin Hours]])</f>
        <v>102.17913043478262</v>
      </c>
      <c r="Q533" s="4">
        <v>93.887282608695656</v>
      </c>
      <c r="R533" s="4">
        <v>8.2918478260869577</v>
      </c>
      <c r="S533" s="4">
        <f>SUM(Nurse[[#This Row],[CNA Hours]],Nurse[[#This Row],[NA TR Hours]],Nurse[[#This Row],[Med Aide/Tech Hours]])</f>
        <v>164.41565217391309</v>
      </c>
      <c r="T533" s="4">
        <v>163.78000000000006</v>
      </c>
      <c r="U533" s="4">
        <v>0.63565217391304352</v>
      </c>
      <c r="V533" s="4">
        <v>0</v>
      </c>
      <c r="W5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33" s="4">
        <v>0</v>
      </c>
      <c r="Y533" s="4">
        <v>0</v>
      </c>
      <c r="Z533" s="4">
        <v>0</v>
      </c>
      <c r="AA533" s="4">
        <v>0</v>
      </c>
      <c r="AB533" s="4">
        <v>0</v>
      </c>
      <c r="AC533" s="4">
        <v>0</v>
      </c>
      <c r="AD533" s="4">
        <v>0</v>
      </c>
      <c r="AE533" s="4">
        <v>0</v>
      </c>
      <c r="AF533" s="1">
        <v>366455</v>
      </c>
      <c r="AG533" s="1">
        <v>5</v>
      </c>
      <c r="AH533"/>
    </row>
    <row r="534" spans="1:34" x14ac:dyDescent="0.25">
      <c r="A534" t="s">
        <v>964</v>
      </c>
      <c r="B534" t="s">
        <v>560</v>
      </c>
      <c r="C534" t="s">
        <v>1318</v>
      </c>
      <c r="D534" t="s">
        <v>1003</v>
      </c>
      <c r="E534" s="4">
        <v>72.336956521739125</v>
      </c>
      <c r="F534" s="4">
        <f>Nurse[[#This Row],[Total Nurse Staff Hours]]/Nurse[[#This Row],[MDS Census]]</f>
        <v>2.6630803906836964</v>
      </c>
      <c r="G534" s="4">
        <f>Nurse[[#This Row],[Total Direct Care Staff Hours]]/Nurse[[#This Row],[MDS Census]]</f>
        <v>2.4465319308790381</v>
      </c>
      <c r="H534" s="4">
        <f>Nurse[[#This Row],[Total RN Hours (w/ Admin, DON)]]/Nurse[[#This Row],[MDS Census]]</f>
        <v>0.38798948159278757</v>
      </c>
      <c r="I534" s="4">
        <f>Nurse[[#This Row],[RN Hours (excl. Admin, DON)]]/Nurse[[#This Row],[MDS Census]]</f>
        <v>0.30667768595041339</v>
      </c>
      <c r="J534" s="4">
        <f>SUM(Nurse[[#This Row],[RN Hours (excl. Admin, DON)]],Nurse[[#This Row],[RN Admin Hours]],Nurse[[#This Row],[RN DON Hours]],Nurse[[#This Row],[LPN Hours (excl. Admin)]],Nurse[[#This Row],[LPN Admin Hours]],Nurse[[#This Row],[CNA Hours]],Nurse[[#This Row],[NA TR Hours]],Nurse[[#This Row],[Med Aide/Tech Hours]])</f>
        <v>192.6391304347826</v>
      </c>
      <c r="K534" s="4">
        <f>SUM(Nurse[[#This Row],[RN Hours (excl. Admin, DON)]],Nurse[[#This Row],[LPN Hours (excl. Admin)]],Nurse[[#This Row],[CNA Hours]],Nurse[[#This Row],[NA TR Hours]],Nurse[[#This Row],[Med Aide/Tech Hours]])</f>
        <v>176.97467391304346</v>
      </c>
      <c r="L534" s="4">
        <f>SUM(Nurse[[#This Row],[RN Hours (excl. Admin, DON)]],Nurse[[#This Row],[RN Admin Hours]],Nurse[[#This Row],[RN DON Hours]])</f>
        <v>28.065978260869578</v>
      </c>
      <c r="M534" s="4">
        <v>22.18413043478262</v>
      </c>
      <c r="N534" s="4">
        <v>0</v>
      </c>
      <c r="O534" s="4">
        <v>5.8818478260869567</v>
      </c>
      <c r="P534" s="4">
        <f>SUM(Nurse[[#This Row],[LPN Hours (excl. Admin)]],Nurse[[#This Row],[LPN Admin Hours]])</f>
        <v>66.192826086956501</v>
      </c>
      <c r="Q534" s="4">
        <v>56.410217391304329</v>
      </c>
      <c r="R534" s="4">
        <v>9.7826086956521738</v>
      </c>
      <c r="S534" s="4">
        <f>SUM(Nurse[[#This Row],[CNA Hours]],Nurse[[#This Row],[NA TR Hours]],Nurse[[#This Row],[Med Aide/Tech Hours]])</f>
        <v>98.380326086956515</v>
      </c>
      <c r="T534" s="4">
        <v>95.001630434782598</v>
      </c>
      <c r="U534" s="4">
        <v>3.3786956521739122</v>
      </c>
      <c r="V534" s="4">
        <v>0</v>
      </c>
      <c r="W5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34" s="4">
        <v>0</v>
      </c>
      <c r="Y534" s="4">
        <v>0</v>
      </c>
      <c r="Z534" s="4">
        <v>0</v>
      </c>
      <c r="AA534" s="4">
        <v>0</v>
      </c>
      <c r="AB534" s="4">
        <v>0</v>
      </c>
      <c r="AC534" s="4">
        <v>0</v>
      </c>
      <c r="AD534" s="4">
        <v>0</v>
      </c>
      <c r="AE534" s="4">
        <v>0</v>
      </c>
      <c r="AF534" s="1">
        <v>366015</v>
      </c>
      <c r="AG534" s="1">
        <v>5</v>
      </c>
      <c r="AH534"/>
    </row>
    <row r="535" spans="1:34" x14ac:dyDescent="0.25">
      <c r="A535" t="s">
        <v>964</v>
      </c>
      <c r="B535" t="s">
        <v>323</v>
      </c>
      <c r="C535" t="s">
        <v>1151</v>
      </c>
      <c r="D535" t="s">
        <v>1015</v>
      </c>
      <c r="E535" s="4">
        <v>46.130434782608695</v>
      </c>
      <c r="F535" s="4">
        <f>Nurse[[#This Row],[Total Nurse Staff Hours]]/Nurse[[#This Row],[MDS Census]]</f>
        <v>3.2884071630537233</v>
      </c>
      <c r="G535" s="4">
        <f>Nurse[[#This Row],[Total Direct Care Staff Hours]]/Nurse[[#This Row],[MDS Census]]</f>
        <v>3.1649976437323279</v>
      </c>
      <c r="H535" s="4">
        <f>Nurse[[#This Row],[Total RN Hours (w/ Admin, DON)]]/Nurse[[#This Row],[MDS Census]]</f>
        <v>0.66063854853911408</v>
      </c>
      <c r="I535" s="4">
        <f>Nurse[[#This Row],[RN Hours (excl. Admin, DON)]]/Nurse[[#This Row],[MDS Census]]</f>
        <v>0.5372290292177192</v>
      </c>
      <c r="J535" s="4">
        <f>SUM(Nurse[[#This Row],[RN Hours (excl. Admin, DON)]],Nurse[[#This Row],[RN Admin Hours]],Nurse[[#This Row],[RN DON Hours]],Nurse[[#This Row],[LPN Hours (excl. Admin)]],Nurse[[#This Row],[LPN Admin Hours]],Nurse[[#This Row],[CNA Hours]],Nurse[[#This Row],[NA TR Hours]],Nurse[[#This Row],[Med Aide/Tech Hours]])</f>
        <v>151.69565217391306</v>
      </c>
      <c r="K535" s="4">
        <f>SUM(Nurse[[#This Row],[RN Hours (excl. Admin, DON)]],Nurse[[#This Row],[LPN Hours (excl. Admin)]],Nurse[[#This Row],[CNA Hours]],Nurse[[#This Row],[NA TR Hours]],Nurse[[#This Row],[Med Aide/Tech Hours]])</f>
        <v>146.00271739130434</v>
      </c>
      <c r="L535" s="4">
        <f>SUM(Nurse[[#This Row],[RN Hours (excl. Admin, DON)]],Nurse[[#This Row],[RN Admin Hours]],Nurse[[#This Row],[RN DON Hours]])</f>
        <v>30.475543478260871</v>
      </c>
      <c r="M535" s="4">
        <v>24.782608695652176</v>
      </c>
      <c r="N535" s="4">
        <v>0.58967391304347827</v>
      </c>
      <c r="O535" s="4">
        <v>5.1032608695652177</v>
      </c>
      <c r="P535" s="4">
        <f>SUM(Nurse[[#This Row],[LPN Hours (excl. Admin)]],Nurse[[#This Row],[LPN Admin Hours]])</f>
        <v>47.679347826086953</v>
      </c>
      <c r="Q535" s="4">
        <v>47.679347826086953</v>
      </c>
      <c r="R535" s="4">
        <v>0</v>
      </c>
      <c r="S535" s="4">
        <f>SUM(Nurse[[#This Row],[CNA Hours]],Nurse[[#This Row],[NA TR Hours]],Nurse[[#This Row],[Med Aide/Tech Hours]])</f>
        <v>73.540760869565219</v>
      </c>
      <c r="T535" s="4">
        <v>73.540760869565219</v>
      </c>
      <c r="U535" s="4">
        <v>0</v>
      </c>
      <c r="V535" s="4">
        <v>0</v>
      </c>
      <c r="W5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22.619565217391305</v>
      </c>
      <c r="X535" s="4">
        <v>0</v>
      </c>
      <c r="Y535" s="4">
        <v>0.58967391304347827</v>
      </c>
      <c r="Z535" s="4">
        <v>5.9782608695652176E-2</v>
      </c>
      <c r="AA535" s="4">
        <v>14.782608695652174</v>
      </c>
      <c r="AB535" s="4">
        <v>0</v>
      </c>
      <c r="AC535" s="4">
        <v>7.1875</v>
      </c>
      <c r="AD535" s="4">
        <v>0</v>
      </c>
      <c r="AE535" s="4">
        <v>0</v>
      </c>
      <c r="AF535" s="1">
        <v>365650</v>
      </c>
      <c r="AG535" s="1">
        <v>5</v>
      </c>
      <c r="AH535"/>
    </row>
    <row r="536" spans="1:34" x14ac:dyDescent="0.25">
      <c r="A536" t="s">
        <v>964</v>
      </c>
      <c r="B536" t="s">
        <v>89</v>
      </c>
      <c r="C536" t="s">
        <v>1140</v>
      </c>
      <c r="D536" t="s">
        <v>1026</v>
      </c>
      <c r="E536" s="4">
        <v>51.489130434782609</v>
      </c>
      <c r="F536" s="4">
        <f>Nurse[[#This Row],[Total Nurse Staff Hours]]/Nurse[[#This Row],[MDS Census]]</f>
        <v>3.7123073675321949</v>
      </c>
      <c r="G536" s="4">
        <f>Nurse[[#This Row],[Total Direct Care Staff Hours]]/Nurse[[#This Row],[MDS Census]]</f>
        <v>3.1819020477095212</v>
      </c>
      <c r="H536" s="4">
        <f>Nurse[[#This Row],[Total RN Hours (w/ Admin, DON)]]/Nurse[[#This Row],[MDS Census]]</f>
        <v>0.92779607346421789</v>
      </c>
      <c r="I536" s="4">
        <f>Nurse[[#This Row],[RN Hours (excl. Admin, DON)]]/Nurse[[#This Row],[MDS Census]]</f>
        <v>0.47459784673844213</v>
      </c>
      <c r="J536" s="4">
        <f>SUM(Nurse[[#This Row],[RN Hours (excl. Admin, DON)]],Nurse[[#This Row],[RN Admin Hours]],Nurse[[#This Row],[RN DON Hours]],Nurse[[#This Row],[LPN Hours (excl. Admin)]],Nurse[[#This Row],[LPN Admin Hours]],Nurse[[#This Row],[CNA Hours]],Nurse[[#This Row],[NA TR Hours]],Nurse[[#This Row],[Med Aide/Tech Hours]])</f>
        <v>191.14347826086964</v>
      </c>
      <c r="K536" s="4">
        <f>SUM(Nurse[[#This Row],[RN Hours (excl. Admin, DON)]],Nurse[[#This Row],[LPN Hours (excl. Admin)]],Nurse[[#This Row],[CNA Hours]],Nurse[[#This Row],[NA TR Hours]],Nurse[[#This Row],[Med Aide/Tech Hours]])</f>
        <v>163.83336956521742</v>
      </c>
      <c r="L536" s="4">
        <f>SUM(Nurse[[#This Row],[RN Hours (excl. Admin, DON)]],Nurse[[#This Row],[RN Admin Hours]],Nurse[[#This Row],[RN DON Hours]])</f>
        <v>47.771413043478262</v>
      </c>
      <c r="M536" s="4">
        <v>24.436630434782614</v>
      </c>
      <c r="N536" s="4">
        <v>17.807608695652171</v>
      </c>
      <c r="O536" s="4">
        <v>5.5271739130434785</v>
      </c>
      <c r="P536" s="4">
        <f>SUM(Nurse[[#This Row],[LPN Hours (excl. Admin)]],Nurse[[#This Row],[LPN Admin Hours]])</f>
        <v>48.533478260869572</v>
      </c>
      <c r="Q536" s="4">
        <v>44.558152173913051</v>
      </c>
      <c r="R536" s="4">
        <v>3.9753260869565219</v>
      </c>
      <c r="S536" s="4">
        <f>SUM(Nurse[[#This Row],[CNA Hours]],Nurse[[#This Row],[NA TR Hours]],Nurse[[#This Row],[Med Aide/Tech Hours]])</f>
        <v>94.83858695652178</v>
      </c>
      <c r="T536" s="4">
        <v>94.83858695652178</v>
      </c>
      <c r="U536" s="4">
        <v>0</v>
      </c>
      <c r="V536" s="4">
        <v>0</v>
      </c>
      <c r="W5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0.26358695652173914</v>
      </c>
      <c r="X536" s="4">
        <v>0</v>
      </c>
      <c r="Y536" s="4">
        <v>0</v>
      </c>
      <c r="Z536" s="4">
        <v>0</v>
      </c>
      <c r="AA536" s="4">
        <v>0.26358695652173914</v>
      </c>
      <c r="AB536" s="4">
        <v>0</v>
      </c>
      <c r="AC536" s="4">
        <v>0</v>
      </c>
      <c r="AD536" s="4">
        <v>0</v>
      </c>
      <c r="AE536" s="4">
        <v>0</v>
      </c>
      <c r="AF536" s="1">
        <v>365279</v>
      </c>
      <c r="AG536" s="1">
        <v>5</v>
      </c>
      <c r="AH536"/>
    </row>
    <row r="537" spans="1:34" x14ac:dyDescent="0.25">
      <c r="A537" t="s">
        <v>964</v>
      </c>
      <c r="B537" t="s">
        <v>292</v>
      </c>
      <c r="C537" t="s">
        <v>1090</v>
      </c>
      <c r="D537" t="s">
        <v>998</v>
      </c>
      <c r="E537" s="4">
        <v>50.641304347826086</v>
      </c>
      <c r="F537" s="4">
        <f>Nurse[[#This Row],[Total Nurse Staff Hours]]/Nurse[[#This Row],[MDS Census]]</f>
        <v>3.2285683623095083</v>
      </c>
      <c r="G537" s="4">
        <f>Nurse[[#This Row],[Total Direct Care Staff Hours]]/Nurse[[#This Row],[MDS Census]]</f>
        <v>2.9059004078128354</v>
      </c>
      <c r="H537" s="4">
        <f>Nurse[[#This Row],[Total RN Hours (w/ Admin, DON)]]/Nurse[[#This Row],[MDS Census]]</f>
        <v>0.63621377978106897</v>
      </c>
      <c r="I537" s="4">
        <f>Nurse[[#This Row],[RN Hours (excl. Admin, DON)]]/Nurse[[#This Row],[MDS Census]]</f>
        <v>0.38876368319381849</v>
      </c>
      <c r="J537" s="4">
        <f>SUM(Nurse[[#This Row],[RN Hours (excl. Admin, DON)]],Nurse[[#This Row],[RN Admin Hours]],Nurse[[#This Row],[RN DON Hours]],Nurse[[#This Row],[LPN Hours (excl. Admin)]],Nurse[[#This Row],[LPN Admin Hours]],Nurse[[#This Row],[CNA Hours]],Nurse[[#This Row],[NA TR Hours]],Nurse[[#This Row],[Med Aide/Tech Hours]])</f>
        <v>163.49891304347824</v>
      </c>
      <c r="K537" s="4">
        <f>SUM(Nurse[[#This Row],[RN Hours (excl. Admin, DON)]],Nurse[[#This Row],[LPN Hours (excl. Admin)]],Nurse[[#This Row],[CNA Hours]],Nurse[[#This Row],[NA TR Hours]],Nurse[[#This Row],[Med Aide/Tech Hours]])</f>
        <v>147.15858695652173</v>
      </c>
      <c r="L537" s="4">
        <f>SUM(Nurse[[#This Row],[RN Hours (excl. Admin, DON)]],Nurse[[#This Row],[RN Admin Hours]],Nurse[[#This Row],[RN DON Hours]])</f>
        <v>32.218695652173913</v>
      </c>
      <c r="M537" s="4">
        <v>19.687500000000004</v>
      </c>
      <c r="N537" s="4">
        <v>5.0706521739130439</v>
      </c>
      <c r="O537" s="4">
        <v>7.4605434782608695</v>
      </c>
      <c r="P537" s="4">
        <f>SUM(Nurse[[#This Row],[LPN Hours (excl. Admin)]],Nurse[[#This Row],[LPN Admin Hours]])</f>
        <v>42.300217391304344</v>
      </c>
      <c r="Q537" s="4">
        <v>38.491086956521734</v>
      </c>
      <c r="R537" s="4">
        <v>3.8091304347826092</v>
      </c>
      <c r="S537" s="4">
        <f>SUM(Nurse[[#This Row],[CNA Hours]],Nurse[[#This Row],[NA TR Hours]],Nurse[[#This Row],[Med Aide/Tech Hours]])</f>
        <v>88.979999999999976</v>
      </c>
      <c r="T537" s="4">
        <v>88.979999999999976</v>
      </c>
      <c r="U537" s="4">
        <v>0</v>
      </c>
      <c r="V537" s="4">
        <v>0</v>
      </c>
      <c r="W5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24.226739130434787</v>
      </c>
      <c r="X537" s="4">
        <v>0.33967391304347827</v>
      </c>
      <c r="Y537" s="4">
        <v>4.8913043478260869</v>
      </c>
      <c r="Z537" s="4">
        <v>2.0869565217391304</v>
      </c>
      <c r="AA537" s="4">
        <v>4.3777173913043477</v>
      </c>
      <c r="AB537" s="4">
        <v>0</v>
      </c>
      <c r="AC537" s="4">
        <v>12.531086956521744</v>
      </c>
      <c r="AD537" s="4">
        <v>0</v>
      </c>
      <c r="AE537" s="4">
        <v>0</v>
      </c>
      <c r="AF537" s="1">
        <v>365605</v>
      </c>
      <c r="AG537" s="1">
        <v>5</v>
      </c>
      <c r="AH537"/>
    </row>
    <row r="538" spans="1:34" x14ac:dyDescent="0.25">
      <c r="A538" t="s">
        <v>964</v>
      </c>
      <c r="B538" t="s">
        <v>819</v>
      </c>
      <c r="C538" t="s">
        <v>1252</v>
      </c>
      <c r="D538" t="s">
        <v>996</v>
      </c>
      <c r="E538" s="4">
        <v>56.358695652173914</v>
      </c>
      <c r="F538" s="4">
        <f>Nurse[[#This Row],[Total Nurse Staff Hours]]/Nurse[[#This Row],[MDS Census]]</f>
        <v>3.6574098360655736</v>
      </c>
      <c r="G538" s="4">
        <f>Nurse[[#This Row],[Total Direct Care Staff Hours]]/Nurse[[#This Row],[MDS Census]]</f>
        <v>3.2629122468659597</v>
      </c>
      <c r="H538" s="4">
        <f>Nurse[[#This Row],[Total RN Hours (w/ Admin, DON)]]/Nurse[[#This Row],[MDS Census]]</f>
        <v>0.68667502410800374</v>
      </c>
      <c r="I538" s="4">
        <f>Nurse[[#This Row],[RN Hours (excl. Admin, DON)]]/Nurse[[#This Row],[MDS Census]]</f>
        <v>0.48744648023143672</v>
      </c>
      <c r="J538" s="4">
        <f>SUM(Nurse[[#This Row],[RN Hours (excl. Admin, DON)]],Nurse[[#This Row],[RN Admin Hours]],Nurse[[#This Row],[RN DON Hours]],Nurse[[#This Row],[LPN Hours (excl. Admin)]],Nurse[[#This Row],[LPN Admin Hours]],Nurse[[#This Row],[CNA Hours]],Nurse[[#This Row],[NA TR Hours]],Nurse[[#This Row],[Med Aide/Tech Hours]])</f>
        <v>206.12684782608696</v>
      </c>
      <c r="K538" s="4">
        <f>SUM(Nurse[[#This Row],[RN Hours (excl. Admin, DON)]],Nurse[[#This Row],[LPN Hours (excl. Admin)]],Nurse[[#This Row],[CNA Hours]],Nurse[[#This Row],[NA TR Hours]],Nurse[[#This Row],[Med Aide/Tech Hours]])</f>
        <v>183.89347826086959</v>
      </c>
      <c r="L538" s="4">
        <f>SUM(Nurse[[#This Row],[RN Hours (excl. Admin, DON)]],Nurse[[#This Row],[RN Admin Hours]],Nurse[[#This Row],[RN DON Hours]])</f>
        <v>38.700108695652169</v>
      </c>
      <c r="M538" s="4">
        <v>27.47184782608695</v>
      </c>
      <c r="N538" s="4">
        <v>5.5978260869565215</v>
      </c>
      <c r="O538" s="4">
        <v>5.6304347826086953</v>
      </c>
      <c r="P538" s="4">
        <f>SUM(Nurse[[#This Row],[LPN Hours (excl. Admin)]],Nurse[[#This Row],[LPN Admin Hours]])</f>
        <v>37.377500000000005</v>
      </c>
      <c r="Q538" s="4">
        <v>26.372391304347833</v>
      </c>
      <c r="R538" s="4">
        <v>11.005108695652174</v>
      </c>
      <c r="S538" s="4">
        <f>SUM(Nurse[[#This Row],[CNA Hours]],Nurse[[#This Row],[NA TR Hours]],Nurse[[#This Row],[Med Aide/Tech Hours]])</f>
        <v>130.04923913043481</v>
      </c>
      <c r="T538" s="4">
        <v>113.36434782608698</v>
      </c>
      <c r="U538" s="4">
        <v>16.684891304347822</v>
      </c>
      <c r="V538" s="4">
        <v>0</v>
      </c>
      <c r="W5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38" s="4">
        <v>0</v>
      </c>
      <c r="Y538" s="4">
        <v>0</v>
      </c>
      <c r="Z538" s="4">
        <v>0</v>
      </c>
      <c r="AA538" s="4">
        <v>0</v>
      </c>
      <c r="AB538" s="4">
        <v>0</v>
      </c>
      <c r="AC538" s="4">
        <v>0</v>
      </c>
      <c r="AD538" s="4">
        <v>0</v>
      </c>
      <c r="AE538" s="4">
        <v>0</v>
      </c>
      <c r="AF538" s="1">
        <v>366370</v>
      </c>
      <c r="AG538" s="1">
        <v>5</v>
      </c>
      <c r="AH538"/>
    </row>
    <row r="539" spans="1:34" x14ac:dyDescent="0.25">
      <c r="A539" t="s">
        <v>964</v>
      </c>
      <c r="B539" t="s">
        <v>570</v>
      </c>
      <c r="C539" t="s">
        <v>1311</v>
      </c>
      <c r="D539" t="s">
        <v>1029</v>
      </c>
      <c r="E539" s="4">
        <v>27.684782608695652</v>
      </c>
      <c r="F539" s="4">
        <f>Nurse[[#This Row],[Total Nurse Staff Hours]]/Nurse[[#This Row],[MDS Census]]</f>
        <v>3.3150765606595995</v>
      </c>
      <c r="G539" s="4">
        <f>Nurse[[#This Row],[Total Direct Care Staff Hours]]/Nurse[[#This Row],[MDS Census]]</f>
        <v>2.4573027090694937</v>
      </c>
      <c r="H539" s="4">
        <f>Nurse[[#This Row],[Total RN Hours (w/ Admin, DON)]]/Nurse[[#This Row],[MDS Census]]</f>
        <v>0.96201413427561833</v>
      </c>
      <c r="I539" s="4">
        <f>Nurse[[#This Row],[RN Hours (excl. Admin, DON)]]/Nurse[[#This Row],[MDS Census]]</f>
        <v>0.39055751864939142</v>
      </c>
      <c r="J539" s="4">
        <f>SUM(Nurse[[#This Row],[RN Hours (excl. Admin, DON)]],Nurse[[#This Row],[RN Admin Hours]],Nurse[[#This Row],[RN DON Hours]],Nurse[[#This Row],[LPN Hours (excl. Admin)]],Nurse[[#This Row],[LPN Admin Hours]],Nurse[[#This Row],[CNA Hours]],Nurse[[#This Row],[NA TR Hours]],Nurse[[#This Row],[Med Aide/Tech Hours]])</f>
        <v>91.777173913043484</v>
      </c>
      <c r="K539" s="4">
        <f>SUM(Nurse[[#This Row],[RN Hours (excl. Admin, DON)]],Nurse[[#This Row],[LPN Hours (excl. Admin)]],Nurse[[#This Row],[CNA Hours]],Nurse[[#This Row],[NA TR Hours]],Nurse[[#This Row],[Med Aide/Tech Hours]])</f>
        <v>68.029891304347828</v>
      </c>
      <c r="L539" s="4">
        <f>SUM(Nurse[[#This Row],[RN Hours (excl. Admin, DON)]],Nurse[[#This Row],[RN Admin Hours]],Nurse[[#This Row],[RN DON Hours]])</f>
        <v>26.633152173913043</v>
      </c>
      <c r="M539" s="4">
        <v>10.8125</v>
      </c>
      <c r="N539" s="4">
        <v>10.635869565217391</v>
      </c>
      <c r="O539" s="4">
        <v>5.1847826086956523</v>
      </c>
      <c r="P539" s="4">
        <f>SUM(Nurse[[#This Row],[LPN Hours (excl. Admin)]],Nurse[[#This Row],[LPN Admin Hours]])</f>
        <v>14.391304347826086</v>
      </c>
      <c r="Q539" s="4">
        <v>6.4646739130434785</v>
      </c>
      <c r="R539" s="4">
        <v>7.9266304347826084</v>
      </c>
      <c r="S539" s="4">
        <f>SUM(Nurse[[#This Row],[CNA Hours]],Nurse[[#This Row],[NA TR Hours]],Nurse[[#This Row],[Med Aide/Tech Hours]])</f>
        <v>50.752717391304351</v>
      </c>
      <c r="T539" s="4">
        <v>50.752717391304351</v>
      </c>
      <c r="U539" s="4">
        <v>0</v>
      </c>
      <c r="V539" s="4">
        <v>0</v>
      </c>
      <c r="W5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39" s="4">
        <v>0</v>
      </c>
      <c r="Y539" s="4">
        <v>0</v>
      </c>
      <c r="Z539" s="4">
        <v>0</v>
      </c>
      <c r="AA539" s="4">
        <v>0</v>
      </c>
      <c r="AB539" s="4">
        <v>0</v>
      </c>
      <c r="AC539" s="4">
        <v>0</v>
      </c>
      <c r="AD539" s="4">
        <v>0</v>
      </c>
      <c r="AE539" s="4">
        <v>0</v>
      </c>
      <c r="AF539" s="1">
        <v>366031</v>
      </c>
      <c r="AG539" s="1">
        <v>5</v>
      </c>
      <c r="AH539"/>
    </row>
    <row r="540" spans="1:34" x14ac:dyDescent="0.25">
      <c r="A540" t="s">
        <v>964</v>
      </c>
      <c r="B540" t="s">
        <v>645</v>
      </c>
      <c r="C540" t="s">
        <v>1113</v>
      </c>
      <c r="D540" t="s">
        <v>980</v>
      </c>
      <c r="E540" s="4">
        <v>57.478260869565219</v>
      </c>
      <c r="F540" s="4">
        <f>Nurse[[#This Row],[Total Nurse Staff Hours]]/Nurse[[#This Row],[MDS Census]]</f>
        <v>3.8772995461422091</v>
      </c>
      <c r="G540" s="4">
        <f>Nurse[[#This Row],[Total Direct Care Staff Hours]]/Nurse[[#This Row],[MDS Census]]</f>
        <v>3.4558736762481086</v>
      </c>
      <c r="H540" s="4">
        <f>Nurse[[#This Row],[Total RN Hours (w/ Admin, DON)]]/Nurse[[#This Row],[MDS Census]]</f>
        <v>0.63045196671709525</v>
      </c>
      <c r="I540" s="4">
        <f>Nurse[[#This Row],[RN Hours (excl. Admin, DON)]]/Nurse[[#This Row],[MDS Census]]</f>
        <v>0.42484493192133127</v>
      </c>
      <c r="J540" s="4">
        <f>SUM(Nurse[[#This Row],[RN Hours (excl. Admin, DON)]],Nurse[[#This Row],[RN Admin Hours]],Nurse[[#This Row],[RN DON Hours]],Nurse[[#This Row],[LPN Hours (excl. Admin)]],Nurse[[#This Row],[LPN Admin Hours]],Nurse[[#This Row],[CNA Hours]],Nurse[[#This Row],[NA TR Hours]],Nurse[[#This Row],[Med Aide/Tech Hours]])</f>
        <v>222.86043478260871</v>
      </c>
      <c r="K540" s="4">
        <f>SUM(Nurse[[#This Row],[RN Hours (excl. Admin, DON)]],Nurse[[#This Row],[LPN Hours (excl. Admin)]],Nurse[[#This Row],[CNA Hours]],Nurse[[#This Row],[NA TR Hours]],Nurse[[#This Row],[Med Aide/Tech Hours]])</f>
        <v>198.63760869565215</v>
      </c>
      <c r="L540" s="4">
        <f>SUM(Nurse[[#This Row],[RN Hours (excl. Admin, DON)]],Nurse[[#This Row],[RN Admin Hours]],Nurse[[#This Row],[RN DON Hours]])</f>
        <v>36.237282608695651</v>
      </c>
      <c r="M540" s="4">
        <v>24.419347826086955</v>
      </c>
      <c r="N540" s="4">
        <v>6.5135869565217392</v>
      </c>
      <c r="O540" s="4">
        <v>5.3043478260869561</v>
      </c>
      <c r="P540" s="4">
        <f>SUM(Nurse[[#This Row],[LPN Hours (excl. Admin)]],Nurse[[#This Row],[LPN Admin Hours]])</f>
        <v>57.682065217391305</v>
      </c>
      <c r="Q540" s="4">
        <v>45.277173913043477</v>
      </c>
      <c r="R540" s="4">
        <v>12.404891304347826</v>
      </c>
      <c r="S540" s="4">
        <f>SUM(Nurse[[#This Row],[CNA Hours]],Nurse[[#This Row],[NA TR Hours]],Nurse[[#This Row],[Med Aide/Tech Hours]])</f>
        <v>128.94108695652173</v>
      </c>
      <c r="T540" s="4">
        <v>128.94108695652173</v>
      </c>
      <c r="U540" s="4">
        <v>0</v>
      </c>
      <c r="V540" s="4">
        <v>0</v>
      </c>
      <c r="W5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67.641304347826093</v>
      </c>
      <c r="X540" s="4">
        <v>3.0570652173913042</v>
      </c>
      <c r="Y540" s="4">
        <v>0.13043478260869565</v>
      </c>
      <c r="Z540" s="4">
        <v>0</v>
      </c>
      <c r="AA540" s="4">
        <v>17.448369565217391</v>
      </c>
      <c r="AB540" s="4">
        <v>0</v>
      </c>
      <c r="AC540" s="4">
        <v>47.005434782608695</v>
      </c>
      <c r="AD540" s="4">
        <v>0</v>
      </c>
      <c r="AE540" s="4">
        <v>0</v>
      </c>
      <c r="AF540" s="1">
        <v>366142</v>
      </c>
      <c r="AG540" s="1">
        <v>5</v>
      </c>
      <c r="AH540"/>
    </row>
    <row r="541" spans="1:34" x14ac:dyDescent="0.25">
      <c r="A541" t="s">
        <v>964</v>
      </c>
      <c r="B541" t="s">
        <v>678</v>
      </c>
      <c r="C541" t="s">
        <v>1316</v>
      </c>
      <c r="D541" t="s">
        <v>1017</v>
      </c>
      <c r="E541" s="4">
        <v>28.206521739130434</v>
      </c>
      <c r="F541" s="4">
        <f>Nurse[[#This Row],[Total Nurse Staff Hours]]/Nurse[[#This Row],[MDS Census]]</f>
        <v>2.7930635838150288</v>
      </c>
      <c r="G541" s="4">
        <f>Nurse[[#This Row],[Total Direct Care Staff Hours]]/Nurse[[#This Row],[MDS Census]]</f>
        <v>2.5916184971098271</v>
      </c>
      <c r="H541" s="4">
        <f>Nurse[[#This Row],[Total RN Hours (w/ Admin, DON)]]/Nurse[[#This Row],[MDS Census]]</f>
        <v>0.46107899807321773</v>
      </c>
      <c r="I541" s="4">
        <f>Nurse[[#This Row],[RN Hours (excl. Admin, DON)]]/Nurse[[#This Row],[MDS Census]]</f>
        <v>0.25963391136801545</v>
      </c>
      <c r="J541" s="4">
        <f>SUM(Nurse[[#This Row],[RN Hours (excl. Admin, DON)]],Nurse[[#This Row],[RN Admin Hours]],Nurse[[#This Row],[RN DON Hours]],Nurse[[#This Row],[LPN Hours (excl. Admin)]],Nurse[[#This Row],[LPN Admin Hours]],Nurse[[#This Row],[CNA Hours]],Nurse[[#This Row],[NA TR Hours]],Nurse[[#This Row],[Med Aide/Tech Hours]])</f>
        <v>78.782608695652172</v>
      </c>
      <c r="K541" s="4">
        <f>SUM(Nurse[[#This Row],[RN Hours (excl. Admin, DON)]],Nurse[[#This Row],[LPN Hours (excl. Admin)]],Nurse[[#This Row],[CNA Hours]],Nurse[[#This Row],[NA TR Hours]],Nurse[[#This Row],[Med Aide/Tech Hours]])</f>
        <v>73.100543478260875</v>
      </c>
      <c r="L541" s="4">
        <f>SUM(Nurse[[#This Row],[RN Hours (excl. Admin, DON)]],Nurse[[#This Row],[RN Admin Hours]],Nurse[[#This Row],[RN DON Hours]])</f>
        <v>13.005434782608695</v>
      </c>
      <c r="M541" s="4">
        <v>7.3233695652173916</v>
      </c>
      <c r="N541" s="4">
        <v>2.8559782608695654</v>
      </c>
      <c r="O541" s="4">
        <v>2.8260869565217392</v>
      </c>
      <c r="P541" s="4">
        <f>SUM(Nurse[[#This Row],[LPN Hours (excl. Admin)]],Nurse[[#This Row],[LPN Admin Hours]])</f>
        <v>24.1875</v>
      </c>
      <c r="Q541" s="4">
        <v>24.1875</v>
      </c>
      <c r="R541" s="4">
        <v>0</v>
      </c>
      <c r="S541" s="4">
        <f>SUM(Nurse[[#This Row],[CNA Hours]],Nurse[[#This Row],[NA TR Hours]],Nurse[[#This Row],[Med Aide/Tech Hours]])</f>
        <v>41.589673913043477</v>
      </c>
      <c r="T541" s="4">
        <v>41.589673913043477</v>
      </c>
      <c r="U541" s="4">
        <v>0</v>
      </c>
      <c r="V541" s="4">
        <v>0</v>
      </c>
      <c r="W5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41" s="4">
        <v>0</v>
      </c>
      <c r="Y541" s="4">
        <v>0</v>
      </c>
      <c r="Z541" s="4">
        <v>0</v>
      </c>
      <c r="AA541" s="4">
        <v>0</v>
      </c>
      <c r="AB541" s="4">
        <v>0</v>
      </c>
      <c r="AC541" s="4">
        <v>0</v>
      </c>
      <c r="AD541" s="4">
        <v>0</v>
      </c>
      <c r="AE541" s="4">
        <v>0</v>
      </c>
      <c r="AF541" s="1">
        <v>366187</v>
      </c>
      <c r="AG541" s="1">
        <v>5</v>
      </c>
      <c r="AH541"/>
    </row>
    <row r="542" spans="1:34" x14ac:dyDescent="0.25">
      <c r="A542" t="s">
        <v>964</v>
      </c>
      <c r="B542" t="s">
        <v>642</v>
      </c>
      <c r="C542" t="s">
        <v>1116</v>
      </c>
      <c r="D542" t="s">
        <v>980</v>
      </c>
      <c r="E542" s="4">
        <v>58.478260869565219</v>
      </c>
      <c r="F542" s="4">
        <f>Nurse[[#This Row],[Total Nurse Staff Hours]]/Nurse[[#This Row],[MDS Census]]</f>
        <v>4.5992156133829001</v>
      </c>
      <c r="G542" s="4">
        <f>Nurse[[#This Row],[Total Direct Care Staff Hours]]/Nurse[[#This Row],[MDS Census]]</f>
        <v>4.1494014869888485</v>
      </c>
      <c r="H542" s="4">
        <f>Nurse[[#This Row],[Total RN Hours (w/ Admin, DON)]]/Nurse[[#This Row],[MDS Census]]</f>
        <v>0.8684275092936804</v>
      </c>
      <c r="I542" s="4">
        <f>Nurse[[#This Row],[RN Hours (excl. Admin, DON)]]/Nurse[[#This Row],[MDS Census]]</f>
        <v>0.60374349442379194</v>
      </c>
      <c r="J542" s="4">
        <f>SUM(Nurse[[#This Row],[RN Hours (excl. Admin, DON)]],Nurse[[#This Row],[RN Admin Hours]],Nurse[[#This Row],[RN DON Hours]],Nurse[[#This Row],[LPN Hours (excl. Admin)]],Nurse[[#This Row],[LPN Admin Hours]],Nurse[[#This Row],[CNA Hours]],Nurse[[#This Row],[NA TR Hours]],Nurse[[#This Row],[Med Aide/Tech Hours]])</f>
        <v>268.95413043478266</v>
      </c>
      <c r="K542" s="4">
        <f>SUM(Nurse[[#This Row],[RN Hours (excl. Admin, DON)]],Nurse[[#This Row],[LPN Hours (excl. Admin)]],Nurse[[#This Row],[CNA Hours]],Nurse[[#This Row],[NA TR Hours]],Nurse[[#This Row],[Med Aide/Tech Hours]])</f>
        <v>242.64978260869572</v>
      </c>
      <c r="L542" s="4">
        <f>SUM(Nurse[[#This Row],[RN Hours (excl. Admin, DON)]],Nurse[[#This Row],[RN Admin Hours]],Nurse[[#This Row],[RN DON Hours]])</f>
        <v>50.784130434782618</v>
      </c>
      <c r="M542" s="4">
        <v>35.305869565217399</v>
      </c>
      <c r="N542" s="4">
        <v>10.304347826086957</v>
      </c>
      <c r="O542" s="4">
        <v>5.1739130434782608</v>
      </c>
      <c r="P542" s="4">
        <f>SUM(Nurse[[#This Row],[LPN Hours (excl. Admin)]],Nurse[[#This Row],[LPN Admin Hours]])</f>
        <v>48.047500000000014</v>
      </c>
      <c r="Q542" s="4">
        <v>37.221413043478272</v>
      </c>
      <c r="R542" s="4">
        <v>10.826086956521738</v>
      </c>
      <c r="S542" s="4">
        <f>SUM(Nurse[[#This Row],[CNA Hours]],Nurse[[#This Row],[NA TR Hours]],Nurse[[#This Row],[Med Aide/Tech Hours]])</f>
        <v>170.12250000000003</v>
      </c>
      <c r="T542" s="4">
        <v>170.12250000000003</v>
      </c>
      <c r="U542" s="4">
        <v>0</v>
      </c>
      <c r="V542" s="4">
        <v>0</v>
      </c>
      <c r="W5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4.6226086956521746</v>
      </c>
      <c r="X542" s="4">
        <v>1.731304347826087</v>
      </c>
      <c r="Y542" s="4">
        <v>0</v>
      </c>
      <c r="Z542" s="4">
        <v>0</v>
      </c>
      <c r="AA542" s="4">
        <v>2.2391304347826089</v>
      </c>
      <c r="AB542" s="4">
        <v>0</v>
      </c>
      <c r="AC542" s="4">
        <v>0.65217391304347827</v>
      </c>
      <c r="AD542" s="4">
        <v>0</v>
      </c>
      <c r="AE542" s="4">
        <v>0</v>
      </c>
      <c r="AF542" s="1">
        <v>366135</v>
      </c>
      <c r="AG542" s="1">
        <v>5</v>
      </c>
      <c r="AH542"/>
    </row>
    <row r="543" spans="1:34" x14ac:dyDescent="0.25">
      <c r="A543" t="s">
        <v>964</v>
      </c>
      <c r="B543" t="s">
        <v>496</v>
      </c>
      <c r="C543" t="s">
        <v>1351</v>
      </c>
      <c r="D543" t="s">
        <v>1004</v>
      </c>
      <c r="E543" s="4">
        <v>45.510869565217391</v>
      </c>
      <c r="F543" s="4">
        <f>Nurse[[#This Row],[Total Nurse Staff Hours]]/Nurse[[#This Row],[MDS Census]]</f>
        <v>3.6254167661810364</v>
      </c>
      <c r="G543" s="4">
        <f>Nurse[[#This Row],[Total Direct Care Staff Hours]]/Nurse[[#This Row],[MDS Census]]</f>
        <v>3.2970145689037489</v>
      </c>
      <c r="H543" s="4">
        <f>Nurse[[#This Row],[Total RN Hours (w/ Admin, DON)]]/Nurse[[#This Row],[MDS Census]]</f>
        <v>0.57358490566037745</v>
      </c>
      <c r="I543" s="4">
        <f>Nurse[[#This Row],[RN Hours (excl. Admin, DON)]]/Nurse[[#This Row],[MDS Census]]</f>
        <v>0.36364461428230244</v>
      </c>
      <c r="J543" s="4">
        <f>SUM(Nurse[[#This Row],[RN Hours (excl. Admin, DON)]],Nurse[[#This Row],[RN Admin Hours]],Nurse[[#This Row],[RN DON Hours]],Nurse[[#This Row],[LPN Hours (excl. Admin)]],Nurse[[#This Row],[LPN Admin Hours]],Nurse[[#This Row],[CNA Hours]],Nurse[[#This Row],[NA TR Hours]],Nurse[[#This Row],[Med Aide/Tech Hours]])</f>
        <v>164.99586956521739</v>
      </c>
      <c r="K543" s="4">
        <f>SUM(Nurse[[#This Row],[RN Hours (excl. Admin, DON)]],Nurse[[#This Row],[LPN Hours (excl. Admin)]],Nurse[[#This Row],[CNA Hours]],Nurse[[#This Row],[NA TR Hours]],Nurse[[#This Row],[Med Aide/Tech Hours]])</f>
        <v>150.04999999999995</v>
      </c>
      <c r="L543" s="4">
        <f>SUM(Nurse[[#This Row],[RN Hours (excl. Admin, DON)]],Nurse[[#This Row],[RN Admin Hours]],Nurse[[#This Row],[RN DON Hours]])</f>
        <v>26.104347826086961</v>
      </c>
      <c r="M543" s="4">
        <v>16.549782608695654</v>
      </c>
      <c r="N543" s="4">
        <v>2.7610869565217389</v>
      </c>
      <c r="O543" s="4">
        <v>6.7934782608695654</v>
      </c>
      <c r="P543" s="4">
        <f>SUM(Nurse[[#This Row],[LPN Hours (excl. Admin)]],Nurse[[#This Row],[LPN Admin Hours]])</f>
        <v>46.463152173913024</v>
      </c>
      <c r="Q543" s="4">
        <v>41.071847826086938</v>
      </c>
      <c r="R543" s="4">
        <v>5.3913043478260869</v>
      </c>
      <c r="S543" s="4">
        <f>SUM(Nurse[[#This Row],[CNA Hours]],Nurse[[#This Row],[NA TR Hours]],Nurse[[#This Row],[Med Aide/Tech Hours]])</f>
        <v>92.428369565217366</v>
      </c>
      <c r="T543" s="4">
        <v>79.726847826086939</v>
      </c>
      <c r="U543" s="4">
        <v>12.701521739130428</v>
      </c>
      <c r="V543" s="4">
        <v>0</v>
      </c>
      <c r="W5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43" s="4">
        <v>0</v>
      </c>
      <c r="Y543" s="4">
        <v>0</v>
      </c>
      <c r="Z543" s="4">
        <v>0</v>
      </c>
      <c r="AA543" s="4">
        <v>0</v>
      </c>
      <c r="AB543" s="4">
        <v>0</v>
      </c>
      <c r="AC543" s="4">
        <v>0</v>
      </c>
      <c r="AD543" s="4">
        <v>0</v>
      </c>
      <c r="AE543" s="4">
        <v>0</v>
      </c>
      <c r="AF543" s="1">
        <v>365906</v>
      </c>
      <c r="AG543" s="1">
        <v>5</v>
      </c>
      <c r="AH543"/>
    </row>
    <row r="544" spans="1:34" x14ac:dyDescent="0.25">
      <c r="A544" t="s">
        <v>964</v>
      </c>
      <c r="B544" t="s">
        <v>890</v>
      </c>
      <c r="C544" t="s">
        <v>1281</v>
      </c>
      <c r="D544" t="s">
        <v>994</v>
      </c>
      <c r="E544" s="4">
        <v>37.228260869565219</v>
      </c>
      <c r="F544" s="4">
        <f>Nurse[[#This Row],[Total Nurse Staff Hours]]/Nurse[[#This Row],[MDS Census]]</f>
        <v>3.5636496350364961</v>
      </c>
      <c r="G544" s="4">
        <f>Nurse[[#This Row],[Total Direct Care Staff Hours]]/Nurse[[#This Row],[MDS Census]]</f>
        <v>3.3674452554744523</v>
      </c>
      <c r="H544" s="4">
        <f>Nurse[[#This Row],[Total RN Hours (w/ Admin, DON)]]/Nurse[[#This Row],[MDS Census]]</f>
        <v>0.61637956204379563</v>
      </c>
      <c r="I544" s="4">
        <f>Nurse[[#This Row],[RN Hours (excl. Admin, DON)]]/Nurse[[#This Row],[MDS Census]]</f>
        <v>0.46221897810218976</v>
      </c>
      <c r="J544" s="4">
        <f>SUM(Nurse[[#This Row],[RN Hours (excl. Admin, DON)]],Nurse[[#This Row],[RN Admin Hours]],Nurse[[#This Row],[RN DON Hours]],Nurse[[#This Row],[LPN Hours (excl. Admin)]],Nurse[[#This Row],[LPN Admin Hours]],Nurse[[#This Row],[CNA Hours]],Nurse[[#This Row],[NA TR Hours]],Nurse[[#This Row],[Med Aide/Tech Hours]])</f>
        <v>132.66847826086956</v>
      </c>
      <c r="K544" s="4">
        <f>SUM(Nurse[[#This Row],[RN Hours (excl. Admin, DON)]],Nurse[[#This Row],[LPN Hours (excl. Admin)]],Nurse[[#This Row],[CNA Hours]],Nurse[[#This Row],[NA TR Hours]],Nurse[[#This Row],[Med Aide/Tech Hours]])</f>
        <v>125.3641304347826</v>
      </c>
      <c r="L544" s="4">
        <f>SUM(Nurse[[#This Row],[RN Hours (excl. Admin, DON)]],Nurse[[#This Row],[RN Admin Hours]],Nurse[[#This Row],[RN DON Hours]])</f>
        <v>22.946739130434782</v>
      </c>
      <c r="M544" s="4">
        <v>17.207608695652173</v>
      </c>
      <c r="N544" s="4">
        <v>0</v>
      </c>
      <c r="O544" s="4">
        <v>5.7391304347826084</v>
      </c>
      <c r="P544" s="4">
        <f>SUM(Nurse[[#This Row],[LPN Hours (excl. Admin)]],Nurse[[#This Row],[LPN Admin Hours]])</f>
        <v>37.090217391304357</v>
      </c>
      <c r="Q544" s="4">
        <v>35.525000000000006</v>
      </c>
      <c r="R544" s="4">
        <v>1.5652173913043479</v>
      </c>
      <c r="S544" s="4">
        <f>SUM(Nurse[[#This Row],[CNA Hours]],Nurse[[#This Row],[NA TR Hours]],Nurse[[#This Row],[Med Aide/Tech Hours]])</f>
        <v>72.63152173913042</v>
      </c>
      <c r="T544" s="4">
        <v>72.63152173913042</v>
      </c>
      <c r="U544" s="4">
        <v>0</v>
      </c>
      <c r="V544" s="4">
        <v>0</v>
      </c>
      <c r="W5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44" s="4">
        <v>0</v>
      </c>
      <c r="Y544" s="4">
        <v>0</v>
      </c>
      <c r="Z544" s="4">
        <v>0</v>
      </c>
      <c r="AA544" s="4">
        <v>0</v>
      </c>
      <c r="AB544" s="4">
        <v>0</v>
      </c>
      <c r="AC544" s="4">
        <v>0</v>
      </c>
      <c r="AD544" s="4">
        <v>0</v>
      </c>
      <c r="AE544" s="4">
        <v>0</v>
      </c>
      <c r="AF544" s="1">
        <v>366448</v>
      </c>
      <c r="AG544" s="1">
        <v>5</v>
      </c>
      <c r="AH544"/>
    </row>
    <row r="545" spans="1:34" x14ac:dyDescent="0.25">
      <c r="A545" t="s">
        <v>964</v>
      </c>
      <c r="B545" t="s">
        <v>27</v>
      </c>
      <c r="C545" t="s">
        <v>1217</v>
      </c>
      <c r="D545" t="s">
        <v>1032</v>
      </c>
      <c r="E545" s="4">
        <v>132.70422535211267</v>
      </c>
      <c r="F545" s="4">
        <f>Nurse[[#This Row],[Total Nurse Staff Hours]]/Nurse[[#This Row],[MDS Census]]</f>
        <v>4.6545775843769901</v>
      </c>
      <c r="G545" s="4">
        <f>Nurse[[#This Row],[Total Direct Care Staff Hours]]/Nurse[[#This Row],[MDS Census]]</f>
        <v>4.1803682869879006</v>
      </c>
      <c r="H545" s="4">
        <f>Nurse[[#This Row],[Total RN Hours (w/ Admin, DON)]]/Nurse[[#This Row],[MDS Census]]</f>
        <v>0.86032371046486933</v>
      </c>
      <c r="I545" s="4">
        <f>Nurse[[#This Row],[RN Hours (excl. Admin, DON)]]/Nurse[[#This Row],[MDS Census]]</f>
        <v>0.48527064317554647</v>
      </c>
      <c r="J545" s="4">
        <f>SUM(Nurse[[#This Row],[RN Hours (excl. Admin, DON)]],Nurse[[#This Row],[RN Admin Hours]],Nurse[[#This Row],[RN DON Hours]],Nurse[[#This Row],[LPN Hours (excl. Admin)]],Nurse[[#This Row],[LPN Admin Hours]],Nurse[[#This Row],[CNA Hours]],Nurse[[#This Row],[NA TR Hours]],Nurse[[#This Row],[Med Aide/Tech Hours]])</f>
        <v>617.68211267605636</v>
      </c>
      <c r="K545" s="4">
        <f>SUM(Nurse[[#This Row],[RN Hours (excl. Admin, DON)]],Nurse[[#This Row],[LPN Hours (excl. Admin)]],Nurse[[#This Row],[CNA Hours]],Nurse[[#This Row],[NA TR Hours]],Nurse[[#This Row],[Med Aide/Tech Hours]])</f>
        <v>554.75253521126763</v>
      </c>
      <c r="L545" s="4">
        <f>SUM(Nurse[[#This Row],[RN Hours (excl. Admin, DON)]],Nurse[[#This Row],[RN Admin Hours]],Nurse[[#This Row],[RN DON Hours]])</f>
        <v>114.16859154929575</v>
      </c>
      <c r="M545" s="4">
        <v>64.397464788732378</v>
      </c>
      <c r="N545" s="4">
        <v>44.137323943661968</v>
      </c>
      <c r="O545" s="4">
        <v>5.6338028169014081</v>
      </c>
      <c r="P545" s="4">
        <f>SUM(Nurse[[#This Row],[LPN Hours (excl. Admin)]],Nurse[[#This Row],[LPN Admin Hours]])</f>
        <v>150.34112676056338</v>
      </c>
      <c r="Q545" s="4">
        <v>137.18267605633804</v>
      </c>
      <c r="R545" s="4">
        <v>13.158450704225352</v>
      </c>
      <c r="S545" s="4">
        <f>SUM(Nurse[[#This Row],[CNA Hours]],Nurse[[#This Row],[NA TR Hours]],Nurse[[#This Row],[Med Aide/Tech Hours]])</f>
        <v>353.1723943661973</v>
      </c>
      <c r="T545" s="4">
        <v>341.4012676056339</v>
      </c>
      <c r="U545" s="4">
        <v>11.77112676056338</v>
      </c>
      <c r="V545" s="4">
        <v>0</v>
      </c>
      <c r="W5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222.72788732394366</v>
      </c>
      <c r="X545" s="4">
        <v>35.587605633802816</v>
      </c>
      <c r="Y545" s="4">
        <v>0</v>
      </c>
      <c r="Z545" s="4">
        <v>0</v>
      </c>
      <c r="AA545" s="4">
        <v>82.848169014084505</v>
      </c>
      <c r="AB545" s="4">
        <v>0</v>
      </c>
      <c r="AC545" s="4">
        <v>104.29211267605636</v>
      </c>
      <c r="AD545" s="4">
        <v>0</v>
      </c>
      <c r="AE545" s="4">
        <v>0</v>
      </c>
      <c r="AF545" s="1">
        <v>365046</v>
      </c>
      <c r="AG545" s="1">
        <v>5</v>
      </c>
      <c r="AH545"/>
    </row>
    <row r="546" spans="1:34" x14ac:dyDescent="0.25">
      <c r="A546" t="s">
        <v>964</v>
      </c>
      <c r="B546" t="s">
        <v>34</v>
      </c>
      <c r="C546" t="s">
        <v>1218</v>
      </c>
      <c r="D546" t="s">
        <v>980</v>
      </c>
      <c r="E546" s="4">
        <v>83.826086956521735</v>
      </c>
      <c r="F546" s="4">
        <f>Nurse[[#This Row],[Total Nurse Staff Hours]]/Nurse[[#This Row],[MDS Census]]</f>
        <v>3.5586747925311202</v>
      </c>
      <c r="G546" s="4">
        <f>Nurse[[#This Row],[Total Direct Care Staff Hours]]/Nurse[[#This Row],[MDS Census]]</f>
        <v>3.113232624481328</v>
      </c>
      <c r="H546" s="4">
        <f>Nurse[[#This Row],[Total RN Hours (w/ Admin, DON)]]/Nurse[[#This Row],[MDS Census]]</f>
        <v>0.489010632780083</v>
      </c>
      <c r="I546" s="4">
        <f>Nurse[[#This Row],[RN Hours (excl. Admin, DON)]]/Nurse[[#This Row],[MDS Census]]</f>
        <v>0.30893412863070541</v>
      </c>
      <c r="J546" s="4">
        <f>SUM(Nurse[[#This Row],[RN Hours (excl. Admin, DON)]],Nurse[[#This Row],[RN Admin Hours]],Nurse[[#This Row],[RN DON Hours]],Nurse[[#This Row],[LPN Hours (excl. Admin)]],Nurse[[#This Row],[LPN Admin Hours]],Nurse[[#This Row],[CNA Hours]],Nurse[[#This Row],[NA TR Hours]],Nurse[[#This Row],[Med Aide/Tech Hours]])</f>
        <v>298.30978260869563</v>
      </c>
      <c r="K546" s="4">
        <f>SUM(Nurse[[#This Row],[RN Hours (excl. Admin, DON)]],Nurse[[#This Row],[LPN Hours (excl. Admin)]],Nurse[[#This Row],[CNA Hours]],Nurse[[#This Row],[NA TR Hours]],Nurse[[#This Row],[Med Aide/Tech Hours]])</f>
        <v>260.97010869565219</v>
      </c>
      <c r="L546" s="4">
        <f>SUM(Nurse[[#This Row],[RN Hours (excl. Admin, DON)]],Nurse[[#This Row],[RN Admin Hours]],Nurse[[#This Row],[RN DON Hours]])</f>
        <v>40.991847826086953</v>
      </c>
      <c r="M546" s="4">
        <v>25.896739130434781</v>
      </c>
      <c r="N546" s="4">
        <v>9.7038043478260878</v>
      </c>
      <c r="O546" s="4">
        <v>5.3913043478260869</v>
      </c>
      <c r="P546" s="4">
        <f>SUM(Nurse[[#This Row],[LPN Hours (excl. Admin)]],Nurse[[#This Row],[LPN Admin Hours]])</f>
        <v>81.595108695652172</v>
      </c>
      <c r="Q546" s="4">
        <v>59.350543478260867</v>
      </c>
      <c r="R546" s="4">
        <v>22.244565217391305</v>
      </c>
      <c r="S546" s="4">
        <f>SUM(Nurse[[#This Row],[CNA Hours]],Nurse[[#This Row],[NA TR Hours]],Nurse[[#This Row],[Med Aide/Tech Hours]])</f>
        <v>175.7228260869565</v>
      </c>
      <c r="T546" s="4">
        <v>169.32065217391303</v>
      </c>
      <c r="U546" s="4">
        <v>6.4021739130434785</v>
      </c>
      <c r="V546" s="4">
        <v>0</v>
      </c>
      <c r="W5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70.932065217391298</v>
      </c>
      <c r="X546" s="4">
        <v>3.4782608695652173</v>
      </c>
      <c r="Y546" s="4">
        <v>0</v>
      </c>
      <c r="Z546" s="4">
        <v>0</v>
      </c>
      <c r="AA546" s="4">
        <v>5.9565217391304346</v>
      </c>
      <c r="AB546" s="4">
        <v>0</v>
      </c>
      <c r="AC546" s="4">
        <v>61.497282608695649</v>
      </c>
      <c r="AD546" s="4">
        <v>0</v>
      </c>
      <c r="AE546" s="4">
        <v>0</v>
      </c>
      <c r="AF546" s="1">
        <v>365077</v>
      </c>
      <c r="AG546" s="1">
        <v>5</v>
      </c>
      <c r="AH546"/>
    </row>
    <row r="547" spans="1:34" x14ac:dyDescent="0.25">
      <c r="A547" t="s">
        <v>964</v>
      </c>
      <c r="B547" t="s">
        <v>117</v>
      </c>
      <c r="C547" t="s">
        <v>1213</v>
      </c>
      <c r="D547" t="s">
        <v>1008</v>
      </c>
      <c r="E547" s="4">
        <v>64.652173913043484</v>
      </c>
      <c r="F547" s="4">
        <f>Nurse[[#This Row],[Total Nurse Staff Hours]]/Nurse[[#This Row],[MDS Census]]</f>
        <v>3.4724361129791523</v>
      </c>
      <c r="G547" s="4">
        <f>Nurse[[#This Row],[Total Direct Care Staff Hours]]/Nurse[[#This Row],[MDS Census]]</f>
        <v>3.2036953597848017</v>
      </c>
      <c r="H547" s="4">
        <f>Nurse[[#This Row],[Total RN Hours (w/ Admin, DON)]]/Nurse[[#This Row],[MDS Census]]</f>
        <v>0.4657279757901816</v>
      </c>
      <c r="I547" s="4">
        <f>Nurse[[#This Row],[RN Hours (excl. Admin, DON)]]/Nurse[[#This Row],[MDS Census]]</f>
        <v>0.30084061869535983</v>
      </c>
      <c r="J547" s="4">
        <f>SUM(Nurse[[#This Row],[RN Hours (excl. Admin, DON)]],Nurse[[#This Row],[RN Admin Hours]],Nurse[[#This Row],[RN DON Hours]],Nurse[[#This Row],[LPN Hours (excl. Admin)]],Nurse[[#This Row],[LPN Admin Hours]],Nurse[[#This Row],[CNA Hours]],Nurse[[#This Row],[NA TR Hours]],Nurse[[#This Row],[Med Aide/Tech Hours]])</f>
        <v>224.50054347826088</v>
      </c>
      <c r="K547" s="4">
        <f>SUM(Nurse[[#This Row],[RN Hours (excl. Admin, DON)]],Nurse[[#This Row],[LPN Hours (excl. Admin)]],Nurse[[#This Row],[CNA Hours]],Nurse[[#This Row],[NA TR Hours]],Nurse[[#This Row],[Med Aide/Tech Hours]])</f>
        <v>207.12586956521741</v>
      </c>
      <c r="L547" s="4">
        <f>SUM(Nurse[[#This Row],[RN Hours (excl. Admin, DON)]],Nurse[[#This Row],[RN Admin Hours]],Nurse[[#This Row],[RN DON Hours]])</f>
        <v>30.110326086956526</v>
      </c>
      <c r="M547" s="4">
        <v>19.450000000000003</v>
      </c>
      <c r="N547" s="4">
        <v>4.9211956521739131</v>
      </c>
      <c r="O547" s="4">
        <v>5.7391304347826084</v>
      </c>
      <c r="P547" s="4">
        <f>SUM(Nurse[[#This Row],[LPN Hours (excl. Admin)]],Nurse[[#This Row],[LPN Admin Hours]])</f>
        <v>76.243478260869566</v>
      </c>
      <c r="Q547" s="4">
        <v>69.529130434782616</v>
      </c>
      <c r="R547" s="4">
        <v>6.7143478260869554</v>
      </c>
      <c r="S547" s="4">
        <f>SUM(Nurse[[#This Row],[CNA Hours]],Nurse[[#This Row],[NA TR Hours]],Nurse[[#This Row],[Med Aide/Tech Hours]])</f>
        <v>118.1467391304348</v>
      </c>
      <c r="T547" s="4">
        <v>118.1467391304348</v>
      </c>
      <c r="U547" s="4">
        <v>0</v>
      </c>
      <c r="V547" s="4">
        <v>0</v>
      </c>
      <c r="W5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72.750000000000014</v>
      </c>
      <c r="X547" s="4">
        <v>5.0858695652173909</v>
      </c>
      <c r="Y547" s="4">
        <v>0</v>
      </c>
      <c r="Z547" s="4">
        <v>0</v>
      </c>
      <c r="AA547" s="4">
        <v>18.811847826086961</v>
      </c>
      <c r="AB547" s="4">
        <v>1.8746739130434786</v>
      </c>
      <c r="AC547" s="4">
        <v>46.977608695652187</v>
      </c>
      <c r="AD547" s="4">
        <v>0</v>
      </c>
      <c r="AE547" s="4">
        <v>0</v>
      </c>
      <c r="AF547" s="1">
        <v>365327</v>
      </c>
      <c r="AG547" s="1">
        <v>5</v>
      </c>
      <c r="AH547"/>
    </row>
    <row r="548" spans="1:34" x14ac:dyDescent="0.25">
      <c r="A548" t="s">
        <v>964</v>
      </c>
      <c r="B548" t="s">
        <v>711</v>
      </c>
      <c r="C548" t="s">
        <v>1105</v>
      </c>
      <c r="D548" t="s">
        <v>1056</v>
      </c>
      <c r="E548" s="4">
        <v>17.760869565217391</v>
      </c>
      <c r="F548" s="4">
        <f>Nurse[[#This Row],[Total Nurse Staff Hours]]/Nurse[[#This Row],[MDS Census]]</f>
        <v>4.306303549571604</v>
      </c>
      <c r="G548" s="4">
        <f>Nurse[[#This Row],[Total Direct Care Staff Hours]]/Nurse[[#This Row],[MDS Census]]</f>
        <v>3.6969094247246019</v>
      </c>
      <c r="H548" s="4">
        <f>Nurse[[#This Row],[Total RN Hours (w/ Admin, DON)]]/Nurse[[#This Row],[MDS Census]]</f>
        <v>1.0067319461444308</v>
      </c>
      <c r="I548" s="4">
        <f>Nurse[[#This Row],[RN Hours (excl. Admin, DON)]]/Nurse[[#This Row],[MDS Census]]</f>
        <v>0.6223990208078336</v>
      </c>
      <c r="J548" s="4">
        <f>SUM(Nurse[[#This Row],[RN Hours (excl. Admin, DON)]],Nurse[[#This Row],[RN Admin Hours]],Nurse[[#This Row],[RN DON Hours]],Nurse[[#This Row],[LPN Hours (excl. Admin)]],Nurse[[#This Row],[LPN Admin Hours]],Nurse[[#This Row],[CNA Hours]],Nurse[[#This Row],[NA TR Hours]],Nurse[[#This Row],[Med Aide/Tech Hours]])</f>
        <v>76.483695652173921</v>
      </c>
      <c r="K548" s="4">
        <f>SUM(Nurse[[#This Row],[RN Hours (excl. Admin, DON)]],Nurse[[#This Row],[LPN Hours (excl. Admin)]],Nurse[[#This Row],[CNA Hours]],Nurse[[#This Row],[NA TR Hours]],Nurse[[#This Row],[Med Aide/Tech Hours]])</f>
        <v>65.660326086956516</v>
      </c>
      <c r="L548" s="4">
        <f>SUM(Nurse[[#This Row],[RN Hours (excl. Admin, DON)]],Nurse[[#This Row],[RN Admin Hours]],Nurse[[#This Row],[RN DON Hours]])</f>
        <v>17.880434782608695</v>
      </c>
      <c r="M548" s="4">
        <v>11.054347826086957</v>
      </c>
      <c r="N548" s="4">
        <v>1.0869565217391304</v>
      </c>
      <c r="O548" s="4">
        <v>5.7391304347826084</v>
      </c>
      <c r="P548" s="4">
        <f>SUM(Nurse[[#This Row],[LPN Hours (excl. Admin)]],Nurse[[#This Row],[LPN Admin Hours]])</f>
        <v>16.584239130434781</v>
      </c>
      <c r="Q548" s="4">
        <v>12.586956521739131</v>
      </c>
      <c r="R548" s="4">
        <v>3.9972826086956523</v>
      </c>
      <c r="S548" s="4">
        <f>SUM(Nurse[[#This Row],[CNA Hours]],Nurse[[#This Row],[NA TR Hours]],Nurse[[#This Row],[Med Aide/Tech Hours]])</f>
        <v>42.019021739130437</v>
      </c>
      <c r="T548" s="4">
        <v>37.448369565217391</v>
      </c>
      <c r="U548" s="4">
        <v>4.5706521739130439</v>
      </c>
      <c r="V548" s="4">
        <v>0</v>
      </c>
      <c r="W5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48" s="4">
        <v>0</v>
      </c>
      <c r="Y548" s="4">
        <v>0</v>
      </c>
      <c r="Z548" s="4">
        <v>0</v>
      </c>
      <c r="AA548" s="4">
        <v>0</v>
      </c>
      <c r="AB548" s="4">
        <v>0</v>
      </c>
      <c r="AC548" s="4">
        <v>0</v>
      </c>
      <c r="AD548" s="4">
        <v>0</v>
      </c>
      <c r="AE548" s="4">
        <v>0</v>
      </c>
      <c r="AF548" s="1">
        <v>366233</v>
      </c>
      <c r="AG548" s="1">
        <v>5</v>
      </c>
      <c r="AH548"/>
    </row>
    <row r="549" spans="1:34" x14ac:dyDescent="0.25">
      <c r="A549" t="s">
        <v>964</v>
      </c>
      <c r="B549" t="s">
        <v>450</v>
      </c>
      <c r="C549" t="s">
        <v>1342</v>
      </c>
      <c r="D549" t="s">
        <v>1066</v>
      </c>
      <c r="E549" s="4">
        <v>29.065217391304348</v>
      </c>
      <c r="F549" s="4">
        <f>Nurse[[#This Row],[Total Nurse Staff Hours]]/Nurse[[#This Row],[MDS Census]]</f>
        <v>2.7383133881824984</v>
      </c>
      <c r="G549" s="4">
        <f>Nurse[[#This Row],[Total Direct Care Staff Hours]]/Nurse[[#This Row],[MDS Census]]</f>
        <v>2.5447830964846672</v>
      </c>
      <c r="H549" s="4">
        <f>Nurse[[#This Row],[Total RN Hours (w/ Admin, DON)]]/Nurse[[#This Row],[MDS Census]]</f>
        <v>0.88696709050112199</v>
      </c>
      <c r="I549" s="4">
        <f>Nurse[[#This Row],[RN Hours (excl. Admin, DON)]]/Nurse[[#This Row],[MDS Census]]</f>
        <v>0.7009162303664922</v>
      </c>
      <c r="J549" s="4">
        <f>SUM(Nurse[[#This Row],[RN Hours (excl. Admin, DON)]],Nurse[[#This Row],[RN Admin Hours]],Nurse[[#This Row],[RN DON Hours]],Nurse[[#This Row],[LPN Hours (excl. Admin)]],Nurse[[#This Row],[LPN Admin Hours]],Nurse[[#This Row],[CNA Hours]],Nurse[[#This Row],[NA TR Hours]],Nurse[[#This Row],[Med Aide/Tech Hours]])</f>
        <v>79.589673913043484</v>
      </c>
      <c r="K549" s="4">
        <f>SUM(Nurse[[#This Row],[RN Hours (excl. Admin, DON)]],Nurse[[#This Row],[LPN Hours (excl. Admin)]],Nurse[[#This Row],[CNA Hours]],Nurse[[#This Row],[NA TR Hours]],Nurse[[#This Row],[Med Aide/Tech Hours]])</f>
        <v>73.964673913043484</v>
      </c>
      <c r="L549" s="4">
        <f>SUM(Nurse[[#This Row],[RN Hours (excl. Admin, DON)]],Nurse[[#This Row],[RN Admin Hours]],Nurse[[#This Row],[RN DON Hours]])</f>
        <v>25.779891304347828</v>
      </c>
      <c r="M549" s="4">
        <v>20.372282608695652</v>
      </c>
      <c r="N549" s="4">
        <v>1.4945652173913044</v>
      </c>
      <c r="O549" s="4">
        <v>3.9130434782608696</v>
      </c>
      <c r="P549" s="4">
        <f>SUM(Nurse[[#This Row],[LPN Hours (excl. Admin)]],Nurse[[#This Row],[LPN Admin Hours]])</f>
        <v>4.2282608695652177</v>
      </c>
      <c r="Q549" s="4">
        <v>4.0108695652173916</v>
      </c>
      <c r="R549" s="4">
        <v>0.21739130434782608</v>
      </c>
      <c r="S549" s="4">
        <f>SUM(Nurse[[#This Row],[CNA Hours]],Nurse[[#This Row],[NA TR Hours]],Nurse[[#This Row],[Med Aide/Tech Hours]])</f>
        <v>49.581521739130437</v>
      </c>
      <c r="T549" s="4">
        <v>49.581521739130437</v>
      </c>
      <c r="U549" s="4">
        <v>0</v>
      </c>
      <c r="V549" s="4">
        <v>0</v>
      </c>
      <c r="W5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1.5081521739130435</v>
      </c>
      <c r="X549" s="4">
        <v>0.25815217391304346</v>
      </c>
      <c r="Y549" s="4">
        <v>0</v>
      </c>
      <c r="Z549" s="4">
        <v>0</v>
      </c>
      <c r="AA549" s="4">
        <v>0</v>
      </c>
      <c r="AB549" s="4">
        <v>0</v>
      </c>
      <c r="AC549" s="4">
        <v>1.25</v>
      </c>
      <c r="AD549" s="4">
        <v>0</v>
      </c>
      <c r="AE549" s="4">
        <v>0</v>
      </c>
      <c r="AF549" s="1">
        <v>365835</v>
      </c>
      <c r="AG549" s="1">
        <v>5</v>
      </c>
      <c r="AH549"/>
    </row>
    <row r="550" spans="1:34" x14ac:dyDescent="0.25">
      <c r="A550" t="s">
        <v>964</v>
      </c>
      <c r="B550" t="s">
        <v>185</v>
      </c>
      <c r="C550" t="s">
        <v>1116</v>
      </c>
      <c r="D550" t="s">
        <v>980</v>
      </c>
      <c r="E550" s="4">
        <v>94.728260869565219</v>
      </c>
      <c r="F550" s="4">
        <f>Nurse[[#This Row],[Total Nurse Staff Hours]]/Nurse[[#This Row],[MDS Census]]</f>
        <v>4.5091222030981069</v>
      </c>
      <c r="G550" s="4">
        <f>Nurse[[#This Row],[Total Direct Care Staff Hours]]/Nurse[[#This Row],[MDS Census]]</f>
        <v>4.2043602983362014</v>
      </c>
      <c r="H550" s="4">
        <f>Nurse[[#This Row],[Total RN Hours (w/ Admin, DON)]]/Nurse[[#This Row],[MDS Census]]</f>
        <v>0.83218588640275393</v>
      </c>
      <c r="I550" s="4">
        <f>Nurse[[#This Row],[RN Hours (excl. Admin, DON)]]/Nurse[[#This Row],[MDS Census]]</f>
        <v>0.58757888697647731</v>
      </c>
      <c r="J550" s="4">
        <f>SUM(Nurse[[#This Row],[RN Hours (excl. Admin, DON)]],Nurse[[#This Row],[RN Admin Hours]],Nurse[[#This Row],[RN DON Hours]],Nurse[[#This Row],[LPN Hours (excl. Admin)]],Nurse[[#This Row],[LPN Admin Hours]],Nurse[[#This Row],[CNA Hours]],Nurse[[#This Row],[NA TR Hours]],Nurse[[#This Row],[Med Aide/Tech Hours]])</f>
        <v>427.14130434782612</v>
      </c>
      <c r="K550" s="4">
        <f>SUM(Nurse[[#This Row],[RN Hours (excl. Admin, DON)]],Nurse[[#This Row],[LPN Hours (excl. Admin)]],Nurse[[#This Row],[CNA Hours]],Nurse[[#This Row],[NA TR Hours]],Nurse[[#This Row],[Med Aide/Tech Hours]])</f>
        <v>398.27173913043475</v>
      </c>
      <c r="L550" s="4">
        <f>SUM(Nurse[[#This Row],[RN Hours (excl. Admin, DON)]],Nurse[[#This Row],[RN Admin Hours]],Nurse[[#This Row],[RN DON Hours]])</f>
        <v>78.831521739130437</v>
      </c>
      <c r="M550" s="4">
        <v>55.660326086956523</v>
      </c>
      <c r="N550" s="4">
        <v>18.932065217391305</v>
      </c>
      <c r="O550" s="4">
        <v>4.2391304347826084</v>
      </c>
      <c r="P550" s="4">
        <f>SUM(Nurse[[#This Row],[LPN Hours (excl. Admin)]],Nurse[[#This Row],[LPN Admin Hours]])</f>
        <v>91.3125</v>
      </c>
      <c r="Q550" s="4">
        <v>85.614130434782609</v>
      </c>
      <c r="R550" s="4">
        <v>5.6983695652173916</v>
      </c>
      <c r="S550" s="4">
        <f>SUM(Nurse[[#This Row],[CNA Hours]],Nurse[[#This Row],[NA TR Hours]],Nurse[[#This Row],[Med Aide/Tech Hours]])</f>
        <v>256.99728260869563</v>
      </c>
      <c r="T550" s="4">
        <v>256.99728260869563</v>
      </c>
      <c r="U550" s="4">
        <v>0</v>
      </c>
      <c r="V550" s="4">
        <v>0</v>
      </c>
      <c r="W5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1.0869565217391304</v>
      </c>
      <c r="X550" s="4">
        <v>0</v>
      </c>
      <c r="Y550" s="4">
        <v>0</v>
      </c>
      <c r="Z550" s="4">
        <v>0</v>
      </c>
      <c r="AA550" s="4">
        <v>0.43478260869565216</v>
      </c>
      <c r="AB550" s="4">
        <v>0</v>
      </c>
      <c r="AC550" s="4">
        <v>0.65217391304347827</v>
      </c>
      <c r="AD550" s="4">
        <v>0</v>
      </c>
      <c r="AE550" s="4">
        <v>0</v>
      </c>
      <c r="AF550" s="1">
        <v>365436</v>
      </c>
      <c r="AG550" s="1">
        <v>5</v>
      </c>
      <c r="AH550"/>
    </row>
    <row r="551" spans="1:34" x14ac:dyDescent="0.25">
      <c r="A551" t="s">
        <v>964</v>
      </c>
      <c r="B551" t="s">
        <v>704</v>
      </c>
      <c r="C551" t="s">
        <v>1213</v>
      </c>
      <c r="D551" t="s">
        <v>1008</v>
      </c>
      <c r="E551" s="4">
        <v>31.195652173913043</v>
      </c>
      <c r="F551" s="4">
        <f>Nurse[[#This Row],[Total Nurse Staff Hours]]/Nurse[[#This Row],[MDS Census]]</f>
        <v>7.1331637630662019</v>
      </c>
      <c r="G551" s="4">
        <f>Nurse[[#This Row],[Total Direct Care Staff Hours]]/Nurse[[#This Row],[MDS Census]]</f>
        <v>6.8842369337979088</v>
      </c>
      <c r="H551" s="4">
        <f>Nurse[[#This Row],[Total RN Hours (w/ Admin, DON)]]/Nurse[[#This Row],[MDS Census]]</f>
        <v>1.5728013937282228</v>
      </c>
      <c r="I551" s="4">
        <f>Nurse[[#This Row],[RN Hours (excl. Admin, DON)]]/Nurse[[#This Row],[MDS Census]]</f>
        <v>1.3888292682926828</v>
      </c>
      <c r="J551" s="4">
        <f>SUM(Nurse[[#This Row],[RN Hours (excl. Admin, DON)]],Nurse[[#This Row],[RN Admin Hours]],Nurse[[#This Row],[RN DON Hours]],Nurse[[#This Row],[LPN Hours (excl. Admin)]],Nurse[[#This Row],[LPN Admin Hours]],Nurse[[#This Row],[CNA Hours]],Nurse[[#This Row],[NA TR Hours]],Nurse[[#This Row],[Med Aide/Tech Hours]])</f>
        <v>222.5236956521739</v>
      </c>
      <c r="K551" s="4">
        <f>SUM(Nurse[[#This Row],[RN Hours (excl. Admin, DON)]],Nurse[[#This Row],[LPN Hours (excl. Admin)]],Nurse[[#This Row],[CNA Hours]],Nurse[[#This Row],[NA TR Hours]],Nurse[[#This Row],[Med Aide/Tech Hours]])</f>
        <v>214.75826086956519</v>
      </c>
      <c r="L551" s="4">
        <f>SUM(Nurse[[#This Row],[RN Hours (excl. Admin, DON)]],Nurse[[#This Row],[RN Admin Hours]],Nurse[[#This Row],[RN DON Hours]])</f>
        <v>49.064565217391298</v>
      </c>
      <c r="M551" s="4">
        <v>43.325434782608689</v>
      </c>
      <c r="N551" s="4">
        <v>0</v>
      </c>
      <c r="O551" s="4">
        <v>5.7391304347826084</v>
      </c>
      <c r="P551" s="4">
        <f>SUM(Nurse[[#This Row],[LPN Hours (excl. Admin)]],Nurse[[#This Row],[LPN Admin Hours]])</f>
        <v>57.522065217391315</v>
      </c>
      <c r="Q551" s="4">
        <v>55.495760869565224</v>
      </c>
      <c r="R551" s="4">
        <v>2.0263043478260876</v>
      </c>
      <c r="S551" s="4">
        <f>SUM(Nurse[[#This Row],[CNA Hours]],Nurse[[#This Row],[NA TR Hours]],Nurse[[#This Row],[Med Aide/Tech Hours]])</f>
        <v>115.93706521739128</v>
      </c>
      <c r="T551" s="4">
        <v>115.93706521739128</v>
      </c>
      <c r="U551" s="4">
        <v>0</v>
      </c>
      <c r="V551" s="4">
        <v>0</v>
      </c>
      <c r="W5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26.263586956521738</v>
      </c>
      <c r="X551" s="4">
        <v>0</v>
      </c>
      <c r="Y551" s="4">
        <v>0</v>
      </c>
      <c r="Z551" s="4">
        <v>0</v>
      </c>
      <c r="AA551" s="4">
        <v>0</v>
      </c>
      <c r="AB551" s="4">
        <v>0</v>
      </c>
      <c r="AC551" s="4">
        <v>26.263586956521738</v>
      </c>
      <c r="AD551" s="4">
        <v>0</v>
      </c>
      <c r="AE551" s="4">
        <v>0</v>
      </c>
      <c r="AF551" s="1">
        <v>366223</v>
      </c>
      <c r="AG551" s="1">
        <v>5</v>
      </c>
      <c r="AH551"/>
    </row>
    <row r="552" spans="1:34" x14ac:dyDescent="0.25">
      <c r="A552" t="s">
        <v>964</v>
      </c>
      <c r="B552" t="s">
        <v>217</v>
      </c>
      <c r="C552" t="s">
        <v>1278</v>
      </c>
      <c r="D552" t="s">
        <v>1032</v>
      </c>
      <c r="E552" s="4">
        <v>64.956521739130437</v>
      </c>
      <c r="F552" s="4">
        <f>Nurse[[#This Row],[Total Nurse Staff Hours]]/Nurse[[#This Row],[MDS Census]]</f>
        <v>4.3227928380187413</v>
      </c>
      <c r="G552" s="4">
        <f>Nurse[[#This Row],[Total Direct Care Staff Hours]]/Nurse[[#This Row],[MDS Census]]</f>
        <v>4.0569695448460505</v>
      </c>
      <c r="H552" s="4">
        <f>Nurse[[#This Row],[Total RN Hours (w/ Admin, DON)]]/Nurse[[#This Row],[MDS Census]]</f>
        <v>0.42356760374832664</v>
      </c>
      <c r="I552" s="4">
        <f>Nurse[[#This Row],[RN Hours (excl. Admin, DON)]]/Nurse[[#This Row],[MDS Census]]</f>
        <v>0.33734103078982597</v>
      </c>
      <c r="J552" s="4">
        <f>SUM(Nurse[[#This Row],[RN Hours (excl. Admin, DON)]],Nurse[[#This Row],[RN Admin Hours]],Nurse[[#This Row],[RN DON Hours]],Nurse[[#This Row],[LPN Hours (excl. Admin)]],Nurse[[#This Row],[LPN Admin Hours]],Nurse[[#This Row],[CNA Hours]],Nurse[[#This Row],[NA TR Hours]],Nurse[[#This Row],[Med Aide/Tech Hours]])</f>
        <v>280.79358695652172</v>
      </c>
      <c r="K552" s="4">
        <f>SUM(Nurse[[#This Row],[RN Hours (excl. Admin, DON)]],Nurse[[#This Row],[LPN Hours (excl. Admin)]],Nurse[[#This Row],[CNA Hours]],Nurse[[#This Row],[NA TR Hours]],Nurse[[#This Row],[Med Aide/Tech Hours]])</f>
        <v>263.52663043478259</v>
      </c>
      <c r="L552" s="4">
        <f>SUM(Nurse[[#This Row],[RN Hours (excl. Admin, DON)]],Nurse[[#This Row],[RN Admin Hours]],Nurse[[#This Row],[RN DON Hours]])</f>
        <v>27.513478260869565</v>
      </c>
      <c r="M552" s="4">
        <v>21.912500000000001</v>
      </c>
      <c r="N552" s="4">
        <v>0</v>
      </c>
      <c r="O552" s="4">
        <v>5.6009782608695646</v>
      </c>
      <c r="P552" s="4">
        <f>SUM(Nurse[[#This Row],[LPN Hours (excl. Admin)]],Nurse[[#This Row],[LPN Admin Hours]])</f>
        <v>107.32902173913047</v>
      </c>
      <c r="Q552" s="4">
        <v>95.663043478260903</v>
      </c>
      <c r="R552" s="4">
        <v>11.665978260869565</v>
      </c>
      <c r="S552" s="4">
        <f>SUM(Nurse[[#This Row],[CNA Hours]],Nurse[[#This Row],[NA TR Hours]],Nurse[[#This Row],[Med Aide/Tech Hours]])</f>
        <v>145.95108695652169</v>
      </c>
      <c r="T552" s="4">
        <v>145.95108695652169</v>
      </c>
      <c r="U552" s="4">
        <v>0</v>
      </c>
      <c r="V552" s="4">
        <v>0</v>
      </c>
      <c r="W5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52" s="4">
        <v>0</v>
      </c>
      <c r="Y552" s="4">
        <v>0</v>
      </c>
      <c r="Z552" s="4">
        <v>0</v>
      </c>
      <c r="AA552" s="4">
        <v>0</v>
      </c>
      <c r="AB552" s="4">
        <v>0</v>
      </c>
      <c r="AC552" s="4">
        <v>0</v>
      </c>
      <c r="AD552" s="4">
        <v>0</v>
      </c>
      <c r="AE552" s="4">
        <v>0</v>
      </c>
      <c r="AF552" s="1">
        <v>365487</v>
      </c>
      <c r="AG552" s="1">
        <v>5</v>
      </c>
      <c r="AH552"/>
    </row>
    <row r="553" spans="1:34" x14ac:dyDescent="0.25">
      <c r="A553" t="s">
        <v>964</v>
      </c>
      <c r="B553" t="s">
        <v>856</v>
      </c>
      <c r="C553" t="s">
        <v>1136</v>
      </c>
      <c r="D553" t="s">
        <v>1013</v>
      </c>
      <c r="E553" s="4">
        <v>18.510869565217391</v>
      </c>
      <c r="F553" s="4">
        <f>Nurse[[#This Row],[Total Nurse Staff Hours]]/Nurse[[#This Row],[MDS Census]]</f>
        <v>7.1358837345860273</v>
      </c>
      <c r="G553" s="4">
        <f>Nurse[[#This Row],[Total Direct Care Staff Hours]]/Nurse[[#This Row],[MDS Census]]</f>
        <v>6.8587257780387576</v>
      </c>
      <c r="H553" s="4">
        <f>Nurse[[#This Row],[Total RN Hours (w/ Admin, DON)]]/Nurse[[#This Row],[MDS Census]]</f>
        <v>0.75682325308279508</v>
      </c>
      <c r="I553" s="4">
        <f>Nurse[[#This Row],[RN Hours (excl. Admin, DON)]]/Nurse[[#This Row],[MDS Census]]</f>
        <v>0.47966529653552559</v>
      </c>
      <c r="J553" s="4">
        <f>SUM(Nurse[[#This Row],[RN Hours (excl. Admin, DON)]],Nurse[[#This Row],[RN Admin Hours]],Nurse[[#This Row],[RN DON Hours]],Nurse[[#This Row],[LPN Hours (excl. Admin)]],Nurse[[#This Row],[LPN Admin Hours]],Nurse[[#This Row],[CNA Hours]],Nurse[[#This Row],[NA TR Hours]],Nurse[[#This Row],[Med Aide/Tech Hours]])</f>
        <v>132.0914130434783</v>
      </c>
      <c r="K553" s="4">
        <f>SUM(Nurse[[#This Row],[RN Hours (excl. Admin, DON)]],Nurse[[#This Row],[LPN Hours (excl. Admin)]],Nurse[[#This Row],[CNA Hours]],Nurse[[#This Row],[NA TR Hours]],Nurse[[#This Row],[Med Aide/Tech Hours]])</f>
        <v>126.96097826086961</v>
      </c>
      <c r="L553" s="4">
        <f>SUM(Nurse[[#This Row],[RN Hours (excl. Admin, DON)]],Nurse[[#This Row],[RN Admin Hours]],Nurse[[#This Row],[RN DON Hours]])</f>
        <v>14.00945652173913</v>
      </c>
      <c r="M553" s="4">
        <v>8.8790217391304349</v>
      </c>
      <c r="N553" s="4">
        <v>0</v>
      </c>
      <c r="O553" s="4">
        <v>5.1304347826086953</v>
      </c>
      <c r="P553" s="4">
        <f>SUM(Nurse[[#This Row],[LPN Hours (excl. Admin)]],Nurse[[#This Row],[LPN Admin Hours]])</f>
        <v>35.668586956521757</v>
      </c>
      <c r="Q553" s="4">
        <v>35.668586956521757</v>
      </c>
      <c r="R553" s="4">
        <v>0</v>
      </c>
      <c r="S553" s="4">
        <f>SUM(Nurse[[#This Row],[CNA Hours]],Nurse[[#This Row],[NA TR Hours]],Nurse[[#This Row],[Med Aide/Tech Hours]])</f>
        <v>82.413369565217408</v>
      </c>
      <c r="T553" s="4">
        <v>82.413369565217408</v>
      </c>
      <c r="U553" s="4">
        <v>0</v>
      </c>
      <c r="V553" s="4">
        <v>0</v>
      </c>
      <c r="W5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11.269021739130435</v>
      </c>
      <c r="X553" s="4">
        <v>0.13043478260869565</v>
      </c>
      <c r="Y553" s="4">
        <v>0</v>
      </c>
      <c r="Z553" s="4">
        <v>0</v>
      </c>
      <c r="AA553" s="4">
        <v>1.5190217391304348</v>
      </c>
      <c r="AB553" s="4">
        <v>0</v>
      </c>
      <c r="AC553" s="4">
        <v>9.6195652173913047</v>
      </c>
      <c r="AD553" s="4">
        <v>0</v>
      </c>
      <c r="AE553" s="4">
        <v>0</v>
      </c>
      <c r="AF553" s="1">
        <v>366412</v>
      </c>
      <c r="AG553" s="1">
        <v>5</v>
      </c>
      <c r="AH553"/>
    </row>
    <row r="554" spans="1:34" x14ac:dyDescent="0.25">
      <c r="A554" t="s">
        <v>964</v>
      </c>
      <c r="B554" t="s">
        <v>174</v>
      </c>
      <c r="C554" t="s">
        <v>1213</v>
      </c>
      <c r="D554" t="s">
        <v>1008</v>
      </c>
      <c r="E554" s="4">
        <v>77.704225352112672</v>
      </c>
      <c r="F554" s="4">
        <f>Nurse[[#This Row],[Total Nurse Staff Hours]]/Nurse[[#This Row],[MDS Census]]</f>
        <v>2.2976708355990576</v>
      </c>
      <c r="G554" s="4">
        <f>Nurse[[#This Row],[Total Direct Care Staff Hours]]/Nurse[[#This Row],[MDS Census]]</f>
        <v>2.086822548486496</v>
      </c>
      <c r="H554" s="4">
        <f>Nurse[[#This Row],[Total RN Hours (w/ Admin, DON)]]/Nurse[[#This Row],[MDS Census]]</f>
        <v>0.40869131774515133</v>
      </c>
      <c r="I554" s="4">
        <f>Nurse[[#This Row],[RN Hours (excl. Admin, DON)]]/Nurse[[#This Row],[MDS Census]]</f>
        <v>0.19784303063259018</v>
      </c>
      <c r="J554" s="4">
        <f>SUM(Nurse[[#This Row],[RN Hours (excl. Admin, DON)]],Nurse[[#This Row],[RN Admin Hours]],Nurse[[#This Row],[RN DON Hours]],Nurse[[#This Row],[LPN Hours (excl. Admin)]],Nurse[[#This Row],[LPN Admin Hours]],Nurse[[#This Row],[CNA Hours]],Nurse[[#This Row],[NA TR Hours]],Nurse[[#This Row],[Med Aide/Tech Hours]])</f>
        <v>178.53873239436621</v>
      </c>
      <c r="K554" s="4">
        <f>SUM(Nurse[[#This Row],[RN Hours (excl. Admin, DON)]],Nurse[[#This Row],[LPN Hours (excl. Admin)]],Nurse[[#This Row],[CNA Hours]],Nurse[[#This Row],[NA TR Hours]],Nurse[[#This Row],[Med Aide/Tech Hours]])</f>
        <v>162.15492957746477</v>
      </c>
      <c r="L554" s="4">
        <f>SUM(Nurse[[#This Row],[RN Hours (excl. Admin, DON)]],Nurse[[#This Row],[RN Admin Hours]],Nurse[[#This Row],[RN DON Hours]])</f>
        <v>31.757042253521124</v>
      </c>
      <c r="M554" s="4">
        <v>15.373239436619718</v>
      </c>
      <c r="N554" s="4">
        <v>10.637323943661972</v>
      </c>
      <c r="O554" s="4">
        <v>5.746478873239437</v>
      </c>
      <c r="P554" s="4">
        <f>SUM(Nurse[[#This Row],[LPN Hours (excl. Admin)]],Nurse[[#This Row],[LPN Admin Hours]])</f>
        <v>36.440140845070424</v>
      </c>
      <c r="Q554" s="4">
        <v>36.440140845070424</v>
      </c>
      <c r="R554" s="4">
        <v>0</v>
      </c>
      <c r="S554" s="4">
        <f>SUM(Nurse[[#This Row],[CNA Hours]],Nurse[[#This Row],[NA TR Hours]],Nurse[[#This Row],[Med Aide/Tech Hours]])</f>
        <v>110.34154929577464</v>
      </c>
      <c r="T554" s="4">
        <v>110.34154929577464</v>
      </c>
      <c r="U554" s="4">
        <v>0</v>
      </c>
      <c r="V554" s="4">
        <v>0</v>
      </c>
      <c r="W5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54" s="4">
        <v>0</v>
      </c>
      <c r="Y554" s="4">
        <v>0</v>
      </c>
      <c r="Z554" s="4">
        <v>0</v>
      </c>
      <c r="AA554" s="4">
        <v>0</v>
      </c>
      <c r="AB554" s="4">
        <v>0</v>
      </c>
      <c r="AC554" s="4">
        <v>0</v>
      </c>
      <c r="AD554" s="4">
        <v>0</v>
      </c>
      <c r="AE554" s="4">
        <v>0</v>
      </c>
      <c r="AF554" s="1">
        <v>365423</v>
      </c>
      <c r="AG554" s="1">
        <v>5</v>
      </c>
      <c r="AH554"/>
    </row>
    <row r="555" spans="1:34" x14ac:dyDescent="0.25">
      <c r="A555" t="s">
        <v>964</v>
      </c>
      <c r="B555" t="s">
        <v>97</v>
      </c>
      <c r="C555" t="s">
        <v>1213</v>
      </c>
      <c r="D555" t="s">
        <v>1008</v>
      </c>
      <c r="E555" s="4">
        <v>60.913043478260867</v>
      </c>
      <c r="F555" s="4">
        <f>Nurse[[#This Row],[Total Nurse Staff Hours]]/Nurse[[#This Row],[MDS Census]]</f>
        <v>3.5165952890792291</v>
      </c>
      <c r="G555" s="4">
        <f>Nurse[[#This Row],[Total Direct Care Staff Hours]]/Nurse[[#This Row],[MDS Census]]</f>
        <v>3.018870449678801</v>
      </c>
      <c r="H555" s="4">
        <f>Nurse[[#This Row],[Total RN Hours (w/ Admin, DON)]]/Nurse[[#This Row],[MDS Census]]</f>
        <v>0.31655960028551039</v>
      </c>
      <c r="I555" s="4">
        <f>Nurse[[#This Row],[RN Hours (excl. Admin, DON)]]/Nurse[[#This Row],[MDS Census]]</f>
        <v>0.14288900785153463</v>
      </c>
      <c r="J555" s="4">
        <f>SUM(Nurse[[#This Row],[RN Hours (excl. Admin, DON)]],Nurse[[#This Row],[RN Admin Hours]],Nurse[[#This Row],[RN DON Hours]],Nurse[[#This Row],[LPN Hours (excl. Admin)]],Nurse[[#This Row],[LPN Admin Hours]],Nurse[[#This Row],[CNA Hours]],Nurse[[#This Row],[NA TR Hours]],Nurse[[#This Row],[Med Aide/Tech Hours]])</f>
        <v>214.20652173913044</v>
      </c>
      <c r="K555" s="4">
        <f>SUM(Nurse[[#This Row],[RN Hours (excl. Admin, DON)]],Nurse[[#This Row],[LPN Hours (excl. Admin)]],Nurse[[#This Row],[CNA Hours]],Nurse[[#This Row],[NA TR Hours]],Nurse[[#This Row],[Med Aide/Tech Hours]])</f>
        <v>183.88858695652175</v>
      </c>
      <c r="L555" s="4">
        <f>SUM(Nurse[[#This Row],[RN Hours (excl. Admin, DON)]],Nurse[[#This Row],[RN Admin Hours]],Nurse[[#This Row],[RN DON Hours]])</f>
        <v>19.282608695652176</v>
      </c>
      <c r="M555" s="4">
        <v>8.7038043478260878</v>
      </c>
      <c r="N555" s="4">
        <v>5.1277173913043477</v>
      </c>
      <c r="O555" s="4">
        <v>5.4510869565217392</v>
      </c>
      <c r="P555" s="4">
        <f>SUM(Nurse[[#This Row],[LPN Hours (excl. Admin)]],Nurse[[#This Row],[LPN Admin Hours]])</f>
        <v>91.010869565217391</v>
      </c>
      <c r="Q555" s="4">
        <v>71.271739130434781</v>
      </c>
      <c r="R555" s="4">
        <v>19.739130434782609</v>
      </c>
      <c r="S555" s="4">
        <f>SUM(Nurse[[#This Row],[CNA Hours]],Nurse[[#This Row],[NA TR Hours]],Nurse[[#This Row],[Med Aide/Tech Hours]])</f>
        <v>103.91304347826087</v>
      </c>
      <c r="T555" s="4">
        <v>103.91304347826087</v>
      </c>
      <c r="U555" s="4">
        <v>0</v>
      </c>
      <c r="V555" s="4">
        <v>0</v>
      </c>
      <c r="W5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55" s="4">
        <v>0</v>
      </c>
      <c r="Y555" s="4">
        <v>0</v>
      </c>
      <c r="Z555" s="4">
        <v>0</v>
      </c>
      <c r="AA555" s="4">
        <v>0</v>
      </c>
      <c r="AB555" s="4">
        <v>0</v>
      </c>
      <c r="AC555" s="4">
        <v>0</v>
      </c>
      <c r="AD555" s="4">
        <v>0</v>
      </c>
      <c r="AE555" s="4">
        <v>0</v>
      </c>
      <c r="AF555" s="1">
        <v>365293</v>
      </c>
      <c r="AG555" s="1">
        <v>5</v>
      </c>
      <c r="AH555"/>
    </row>
    <row r="556" spans="1:34" x14ac:dyDescent="0.25">
      <c r="A556" t="s">
        <v>964</v>
      </c>
      <c r="B556" t="s">
        <v>593</v>
      </c>
      <c r="C556" t="s">
        <v>1219</v>
      </c>
      <c r="D556" t="s">
        <v>1032</v>
      </c>
      <c r="E556" s="4">
        <v>129.28260869565219</v>
      </c>
      <c r="F556" s="4">
        <f>Nurse[[#This Row],[Total Nurse Staff Hours]]/Nurse[[#This Row],[MDS Census]]</f>
        <v>4.3169926013115845</v>
      </c>
      <c r="G556" s="4">
        <f>Nurse[[#This Row],[Total Direct Care Staff Hours]]/Nurse[[#This Row],[MDS Census]]</f>
        <v>4.0668421052631567</v>
      </c>
      <c r="H556" s="4">
        <f>Nurse[[#This Row],[Total RN Hours (w/ Admin, DON)]]/Nurse[[#This Row],[MDS Census]]</f>
        <v>0.33023793509332422</v>
      </c>
      <c r="I556" s="4">
        <f>Nurse[[#This Row],[RN Hours (excl. Admin, DON)]]/Nurse[[#This Row],[MDS Census]]</f>
        <v>0.28063309231545303</v>
      </c>
      <c r="J556" s="4">
        <f>SUM(Nurse[[#This Row],[RN Hours (excl. Admin, DON)]],Nurse[[#This Row],[RN Admin Hours]],Nurse[[#This Row],[RN DON Hours]],Nurse[[#This Row],[LPN Hours (excl. Admin)]],Nurse[[#This Row],[LPN Admin Hours]],Nurse[[#This Row],[CNA Hours]],Nurse[[#This Row],[NA TR Hours]],Nurse[[#This Row],[Med Aide/Tech Hours]])</f>
        <v>558.1120652173912</v>
      </c>
      <c r="K556" s="4">
        <f>SUM(Nurse[[#This Row],[RN Hours (excl. Admin, DON)]],Nurse[[#This Row],[LPN Hours (excl. Admin)]],Nurse[[#This Row],[CNA Hours]],Nurse[[#This Row],[NA TR Hours]],Nurse[[#This Row],[Med Aide/Tech Hours]])</f>
        <v>525.77195652173907</v>
      </c>
      <c r="L556" s="4">
        <f>SUM(Nurse[[#This Row],[RN Hours (excl. Admin, DON)]],Nurse[[#This Row],[RN Admin Hours]],Nurse[[#This Row],[RN DON Hours]])</f>
        <v>42.69402173913042</v>
      </c>
      <c r="M556" s="4">
        <v>36.280978260869553</v>
      </c>
      <c r="N556" s="4">
        <v>3.8043478260869565</v>
      </c>
      <c r="O556" s="4">
        <v>2.6086956521739131</v>
      </c>
      <c r="P556" s="4">
        <f>SUM(Nurse[[#This Row],[LPN Hours (excl. Admin)]],Nurse[[#This Row],[LPN Admin Hours]])</f>
        <v>186.17217391304354</v>
      </c>
      <c r="Q556" s="4">
        <v>160.24510869565222</v>
      </c>
      <c r="R556" s="4">
        <v>25.927065217391309</v>
      </c>
      <c r="S556" s="4">
        <f>SUM(Nurse[[#This Row],[CNA Hours]],Nurse[[#This Row],[NA TR Hours]],Nurse[[#This Row],[Med Aide/Tech Hours]])</f>
        <v>329.24586956521728</v>
      </c>
      <c r="T556" s="4">
        <v>329.24586956521728</v>
      </c>
      <c r="U556" s="4">
        <v>0</v>
      </c>
      <c r="V556" s="4">
        <v>0</v>
      </c>
      <c r="W5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129.97630434782607</v>
      </c>
      <c r="X556" s="4">
        <v>15.379565217391303</v>
      </c>
      <c r="Y556" s="4">
        <v>0</v>
      </c>
      <c r="Z556" s="4">
        <v>0</v>
      </c>
      <c r="AA556" s="4">
        <v>70.760869565217376</v>
      </c>
      <c r="AB556" s="4">
        <v>0</v>
      </c>
      <c r="AC556" s="4">
        <v>43.835869565217394</v>
      </c>
      <c r="AD556" s="4">
        <v>0</v>
      </c>
      <c r="AE556" s="4">
        <v>0</v>
      </c>
      <c r="AF556" s="1">
        <v>366071</v>
      </c>
      <c r="AG556" s="1">
        <v>5</v>
      </c>
      <c r="AH556"/>
    </row>
    <row r="557" spans="1:34" x14ac:dyDescent="0.25">
      <c r="A557" t="s">
        <v>964</v>
      </c>
      <c r="B557" t="s">
        <v>566</v>
      </c>
      <c r="C557" t="s">
        <v>1213</v>
      </c>
      <c r="D557" t="s">
        <v>1008</v>
      </c>
      <c r="E557" s="4">
        <v>62.891304347826086</v>
      </c>
      <c r="F557" s="4">
        <f>Nurse[[#This Row],[Total Nurse Staff Hours]]/Nurse[[#This Row],[MDS Census]]</f>
        <v>4.9554061527825795</v>
      </c>
      <c r="G557" s="4">
        <f>Nurse[[#This Row],[Total Direct Care Staff Hours]]/Nurse[[#This Row],[MDS Census]]</f>
        <v>4.6736225371586597</v>
      </c>
      <c r="H557" s="4">
        <f>Nurse[[#This Row],[Total RN Hours (w/ Admin, DON)]]/Nurse[[#This Row],[MDS Census]]</f>
        <v>0.54667473211199458</v>
      </c>
      <c r="I557" s="4">
        <f>Nurse[[#This Row],[RN Hours (excl. Admin, DON)]]/Nurse[[#This Row],[MDS Census]]</f>
        <v>0.37550293812651225</v>
      </c>
      <c r="J557" s="4">
        <f>SUM(Nurse[[#This Row],[RN Hours (excl. Admin, DON)]],Nurse[[#This Row],[RN Admin Hours]],Nurse[[#This Row],[RN DON Hours]],Nurse[[#This Row],[LPN Hours (excl. Admin)]],Nurse[[#This Row],[LPN Admin Hours]],Nurse[[#This Row],[CNA Hours]],Nurse[[#This Row],[NA TR Hours]],Nurse[[#This Row],[Med Aide/Tech Hours]])</f>
        <v>311.65195652173918</v>
      </c>
      <c r="K557" s="4">
        <f>SUM(Nurse[[#This Row],[RN Hours (excl. Admin, DON)]],Nurse[[#This Row],[LPN Hours (excl. Admin)]],Nurse[[#This Row],[CNA Hours]],Nurse[[#This Row],[NA TR Hours]],Nurse[[#This Row],[Med Aide/Tech Hours]])</f>
        <v>293.93021739130438</v>
      </c>
      <c r="L557" s="4">
        <f>SUM(Nurse[[#This Row],[RN Hours (excl. Admin, DON)]],Nurse[[#This Row],[RN Admin Hours]],Nurse[[#This Row],[RN DON Hours]])</f>
        <v>34.381086956521749</v>
      </c>
      <c r="M557" s="4">
        <v>23.615869565217391</v>
      </c>
      <c r="N557" s="4">
        <v>5.5478260869565279</v>
      </c>
      <c r="O557" s="4">
        <v>5.2173913043478262</v>
      </c>
      <c r="P557" s="4">
        <f>SUM(Nurse[[#This Row],[LPN Hours (excl. Admin)]],Nurse[[#This Row],[LPN Admin Hours]])</f>
        <v>98.048913043478265</v>
      </c>
      <c r="Q557" s="4">
        <v>91.092391304347828</v>
      </c>
      <c r="R557" s="4">
        <v>6.9565217391304346</v>
      </c>
      <c r="S557" s="4">
        <f>SUM(Nurse[[#This Row],[CNA Hours]],Nurse[[#This Row],[NA TR Hours]],Nurse[[#This Row],[Med Aide/Tech Hours]])</f>
        <v>179.22195652173914</v>
      </c>
      <c r="T557" s="4">
        <v>179.22195652173914</v>
      </c>
      <c r="U557" s="4">
        <v>0</v>
      </c>
      <c r="V557" s="4">
        <v>0</v>
      </c>
      <c r="W5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34.261521739130437</v>
      </c>
      <c r="X557" s="4">
        <v>1.0688043478260867</v>
      </c>
      <c r="Y557" s="4">
        <v>0</v>
      </c>
      <c r="Z557" s="4">
        <v>0</v>
      </c>
      <c r="AA557" s="4">
        <v>8.9282608695652179</v>
      </c>
      <c r="AB557" s="4">
        <v>0</v>
      </c>
      <c r="AC557" s="4">
        <v>24.264456521739135</v>
      </c>
      <c r="AD557" s="4">
        <v>0</v>
      </c>
      <c r="AE557" s="4">
        <v>0</v>
      </c>
      <c r="AF557" s="1">
        <v>366025</v>
      </c>
      <c r="AG557" s="1">
        <v>5</v>
      </c>
      <c r="AH557"/>
    </row>
    <row r="558" spans="1:34" x14ac:dyDescent="0.25">
      <c r="A558" t="s">
        <v>964</v>
      </c>
      <c r="B558" t="s">
        <v>204</v>
      </c>
      <c r="C558" t="s">
        <v>1179</v>
      </c>
      <c r="D558" t="s">
        <v>986</v>
      </c>
      <c r="E558" s="4">
        <v>53.804347826086953</v>
      </c>
      <c r="F558" s="4">
        <f>Nurse[[#This Row],[Total Nurse Staff Hours]]/Nurse[[#This Row],[MDS Census]]</f>
        <v>3.0827939393939392</v>
      </c>
      <c r="G558" s="4">
        <f>Nurse[[#This Row],[Total Direct Care Staff Hours]]/Nurse[[#This Row],[MDS Census]]</f>
        <v>2.8620040404040399</v>
      </c>
      <c r="H558" s="4">
        <f>Nurse[[#This Row],[Total RN Hours (w/ Admin, DON)]]/Nurse[[#This Row],[MDS Census]]</f>
        <v>0.49747878787878791</v>
      </c>
      <c r="I558" s="4">
        <f>Nurse[[#This Row],[RN Hours (excl. Admin, DON)]]/Nurse[[#This Row],[MDS Census]]</f>
        <v>0.33263030303030305</v>
      </c>
      <c r="J558" s="4">
        <f>SUM(Nurse[[#This Row],[RN Hours (excl. Admin, DON)]],Nurse[[#This Row],[RN Admin Hours]],Nurse[[#This Row],[RN DON Hours]],Nurse[[#This Row],[LPN Hours (excl. Admin)]],Nurse[[#This Row],[LPN Admin Hours]],Nurse[[#This Row],[CNA Hours]],Nurse[[#This Row],[NA TR Hours]],Nurse[[#This Row],[Med Aide/Tech Hours]])</f>
        <v>165.86771739130432</v>
      </c>
      <c r="K558" s="4">
        <f>SUM(Nurse[[#This Row],[RN Hours (excl. Admin, DON)]],Nurse[[#This Row],[LPN Hours (excl. Admin)]],Nurse[[#This Row],[CNA Hours]],Nurse[[#This Row],[NA TR Hours]],Nurse[[#This Row],[Med Aide/Tech Hours]])</f>
        <v>153.98826086956518</v>
      </c>
      <c r="L558" s="4">
        <f>SUM(Nurse[[#This Row],[RN Hours (excl. Admin, DON)]],Nurse[[#This Row],[RN Admin Hours]],Nurse[[#This Row],[RN DON Hours]])</f>
        <v>26.766521739130436</v>
      </c>
      <c r="M558" s="4">
        <v>17.896956521739131</v>
      </c>
      <c r="N558" s="4">
        <v>3.3043478260869565</v>
      </c>
      <c r="O558" s="4">
        <v>5.5652173913043477</v>
      </c>
      <c r="P558" s="4">
        <f>SUM(Nurse[[#This Row],[LPN Hours (excl. Admin)]],Nurse[[#This Row],[LPN Admin Hours]])</f>
        <v>33.061195652173907</v>
      </c>
      <c r="Q558" s="4">
        <v>30.051304347826079</v>
      </c>
      <c r="R558" s="4">
        <v>3.0098913043478257</v>
      </c>
      <c r="S558" s="4">
        <f>SUM(Nurse[[#This Row],[CNA Hours]],Nurse[[#This Row],[NA TR Hours]],Nurse[[#This Row],[Med Aide/Tech Hours]])</f>
        <v>106.03999999999998</v>
      </c>
      <c r="T558" s="4">
        <v>76.843586956521719</v>
      </c>
      <c r="U558" s="4">
        <v>29.196413043478262</v>
      </c>
      <c r="V558" s="4">
        <v>0</v>
      </c>
      <c r="W5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58" s="4">
        <v>0</v>
      </c>
      <c r="Y558" s="4">
        <v>0</v>
      </c>
      <c r="Z558" s="4">
        <v>0</v>
      </c>
      <c r="AA558" s="4">
        <v>0</v>
      </c>
      <c r="AB558" s="4">
        <v>0</v>
      </c>
      <c r="AC558" s="4">
        <v>0</v>
      </c>
      <c r="AD558" s="4">
        <v>0</v>
      </c>
      <c r="AE558" s="4">
        <v>0</v>
      </c>
      <c r="AF558" s="1">
        <v>365461</v>
      </c>
      <c r="AG558" s="1">
        <v>5</v>
      </c>
      <c r="AH558"/>
    </row>
    <row r="559" spans="1:34" x14ac:dyDescent="0.25">
      <c r="A559" t="s">
        <v>964</v>
      </c>
      <c r="B559" t="s">
        <v>387</v>
      </c>
      <c r="C559" t="s">
        <v>1139</v>
      </c>
      <c r="D559" t="s">
        <v>993</v>
      </c>
      <c r="E559" s="4">
        <v>32</v>
      </c>
      <c r="F559" s="4">
        <f>Nurse[[#This Row],[Total Nurse Staff Hours]]/Nurse[[#This Row],[MDS Census]]</f>
        <v>3.2699728260869567</v>
      </c>
      <c r="G559" s="4">
        <f>Nurse[[#This Row],[Total Direct Care Staff Hours]]/Nurse[[#This Row],[MDS Census]]</f>
        <v>2.9777853260869569</v>
      </c>
      <c r="H559" s="4">
        <f>Nurse[[#This Row],[Total RN Hours (w/ Admin, DON)]]/Nurse[[#This Row],[MDS Census]]</f>
        <v>0.50370244565217392</v>
      </c>
      <c r="I559" s="4">
        <f>Nurse[[#This Row],[RN Hours (excl. Admin, DON)]]/Nurse[[#This Row],[MDS Census]]</f>
        <v>0.21151494565217394</v>
      </c>
      <c r="J559" s="4">
        <f>SUM(Nurse[[#This Row],[RN Hours (excl. Admin, DON)]],Nurse[[#This Row],[RN Admin Hours]],Nurse[[#This Row],[RN DON Hours]],Nurse[[#This Row],[LPN Hours (excl. Admin)]],Nurse[[#This Row],[LPN Admin Hours]],Nurse[[#This Row],[CNA Hours]],Nurse[[#This Row],[NA TR Hours]],Nurse[[#This Row],[Med Aide/Tech Hours]])</f>
        <v>104.63913043478261</v>
      </c>
      <c r="K559" s="4">
        <f>SUM(Nurse[[#This Row],[RN Hours (excl. Admin, DON)]],Nurse[[#This Row],[LPN Hours (excl. Admin)]],Nurse[[#This Row],[CNA Hours]],Nurse[[#This Row],[NA TR Hours]],Nurse[[#This Row],[Med Aide/Tech Hours]])</f>
        <v>95.289130434782621</v>
      </c>
      <c r="L559" s="4">
        <f>SUM(Nurse[[#This Row],[RN Hours (excl. Admin, DON)]],Nurse[[#This Row],[RN Admin Hours]],Nurse[[#This Row],[RN DON Hours]])</f>
        <v>16.118478260869566</v>
      </c>
      <c r="M559" s="4">
        <v>6.7684782608695659</v>
      </c>
      <c r="N559" s="4">
        <v>4.3771739130434781</v>
      </c>
      <c r="O559" s="4">
        <v>4.9728260869565215</v>
      </c>
      <c r="P559" s="4">
        <f>SUM(Nurse[[#This Row],[LPN Hours (excl. Admin)]],Nurse[[#This Row],[LPN Admin Hours]])</f>
        <v>29.728913043478247</v>
      </c>
      <c r="Q559" s="4">
        <v>29.728913043478247</v>
      </c>
      <c r="R559" s="4">
        <v>0</v>
      </c>
      <c r="S559" s="4">
        <f>SUM(Nurse[[#This Row],[CNA Hours]],Nurse[[#This Row],[NA TR Hours]],Nurse[[#This Row],[Med Aide/Tech Hours]])</f>
        <v>58.791739130434806</v>
      </c>
      <c r="T559" s="4">
        <v>58.791739130434806</v>
      </c>
      <c r="U559" s="4">
        <v>0</v>
      </c>
      <c r="V559" s="4">
        <v>0</v>
      </c>
      <c r="W5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2.1880434782608695</v>
      </c>
      <c r="X559" s="4">
        <v>0</v>
      </c>
      <c r="Y559" s="4">
        <v>0</v>
      </c>
      <c r="Z559" s="4">
        <v>1.9293478260869565</v>
      </c>
      <c r="AA559" s="4">
        <v>0</v>
      </c>
      <c r="AB559" s="4">
        <v>0</v>
      </c>
      <c r="AC559" s="4">
        <v>0.25869565217391305</v>
      </c>
      <c r="AD559" s="4">
        <v>0</v>
      </c>
      <c r="AE559" s="4">
        <v>0</v>
      </c>
      <c r="AF559" s="1">
        <v>365742</v>
      </c>
      <c r="AG559" s="1">
        <v>5</v>
      </c>
      <c r="AH559"/>
    </row>
    <row r="560" spans="1:34" x14ac:dyDescent="0.25">
      <c r="A560" t="s">
        <v>964</v>
      </c>
      <c r="B560" t="s">
        <v>792</v>
      </c>
      <c r="C560" t="s">
        <v>1148</v>
      </c>
      <c r="D560" t="s">
        <v>1061</v>
      </c>
      <c r="E560" s="4">
        <v>33.836956521739133</v>
      </c>
      <c r="F560" s="4">
        <f>Nurse[[#This Row],[Total Nurse Staff Hours]]/Nurse[[#This Row],[MDS Census]]</f>
        <v>4.186141985223256</v>
      </c>
      <c r="G560" s="4">
        <f>Nurse[[#This Row],[Total Direct Care Staff Hours]]/Nurse[[#This Row],[MDS Census]]</f>
        <v>3.6530549309347884</v>
      </c>
      <c r="H560" s="4">
        <f>Nurse[[#This Row],[Total RN Hours (w/ Admin, DON)]]/Nurse[[#This Row],[MDS Census]]</f>
        <v>1.1101381304208155</v>
      </c>
      <c r="I560" s="4">
        <f>Nurse[[#This Row],[RN Hours (excl. Admin, DON)]]/Nurse[[#This Row],[MDS Census]]</f>
        <v>0.72642467073562456</v>
      </c>
      <c r="J560" s="4">
        <f>SUM(Nurse[[#This Row],[RN Hours (excl. Admin, DON)]],Nurse[[#This Row],[RN Admin Hours]],Nurse[[#This Row],[RN DON Hours]],Nurse[[#This Row],[LPN Hours (excl. Admin)]],Nurse[[#This Row],[LPN Admin Hours]],Nurse[[#This Row],[CNA Hours]],Nurse[[#This Row],[NA TR Hours]],Nurse[[#This Row],[Med Aide/Tech Hours]])</f>
        <v>141.64630434782606</v>
      </c>
      <c r="K560" s="4">
        <f>SUM(Nurse[[#This Row],[RN Hours (excl. Admin, DON)]],Nurse[[#This Row],[LPN Hours (excl. Admin)]],Nurse[[#This Row],[CNA Hours]],Nurse[[#This Row],[NA TR Hours]],Nurse[[#This Row],[Med Aide/Tech Hours]])</f>
        <v>123.60826086956519</v>
      </c>
      <c r="L560" s="4">
        <f>SUM(Nurse[[#This Row],[RN Hours (excl. Admin, DON)]],Nurse[[#This Row],[RN Admin Hours]],Nurse[[#This Row],[RN DON Hours]])</f>
        <v>37.563695652173905</v>
      </c>
      <c r="M560" s="4">
        <v>24.579999999999995</v>
      </c>
      <c r="N560" s="4">
        <v>8.5815217391304355</v>
      </c>
      <c r="O560" s="4">
        <v>4.4021739130434785</v>
      </c>
      <c r="P560" s="4">
        <f>SUM(Nurse[[#This Row],[LPN Hours (excl. Admin)]],Nurse[[#This Row],[LPN Admin Hours]])</f>
        <v>21.038478260869564</v>
      </c>
      <c r="Q560" s="4">
        <v>15.984130434782609</v>
      </c>
      <c r="R560" s="4">
        <v>5.0543478260869561</v>
      </c>
      <c r="S560" s="4">
        <f>SUM(Nurse[[#This Row],[CNA Hours]],Nurse[[#This Row],[NA TR Hours]],Nurse[[#This Row],[Med Aide/Tech Hours]])</f>
        <v>83.044130434782588</v>
      </c>
      <c r="T560" s="4">
        <v>83.044130434782588</v>
      </c>
      <c r="U560" s="4">
        <v>0</v>
      </c>
      <c r="V560" s="4">
        <v>0</v>
      </c>
      <c r="W5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1.8695652173913044</v>
      </c>
      <c r="X560" s="4">
        <v>0</v>
      </c>
      <c r="Y560" s="4">
        <v>0</v>
      </c>
      <c r="Z560" s="4">
        <v>0</v>
      </c>
      <c r="AA560" s="4">
        <v>0</v>
      </c>
      <c r="AB560" s="4">
        <v>0</v>
      </c>
      <c r="AC560" s="4">
        <v>1.8695652173913044</v>
      </c>
      <c r="AD560" s="4">
        <v>0</v>
      </c>
      <c r="AE560" s="4">
        <v>0</v>
      </c>
      <c r="AF560" s="1">
        <v>366338</v>
      </c>
      <c r="AG560" s="1">
        <v>5</v>
      </c>
      <c r="AH560"/>
    </row>
    <row r="561" spans="1:34" x14ac:dyDescent="0.25">
      <c r="A561" t="s">
        <v>964</v>
      </c>
      <c r="B561" t="s">
        <v>655</v>
      </c>
      <c r="C561" t="s">
        <v>1116</v>
      </c>
      <c r="D561" t="s">
        <v>980</v>
      </c>
      <c r="E561" s="4">
        <v>55.304347826086953</v>
      </c>
      <c r="F561" s="4">
        <f>Nurse[[#This Row],[Total Nurse Staff Hours]]/Nurse[[#This Row],[MDS Census]]</f>
        <v>4.6109492924528306</v>
      </c>
      <c r="G561" s="4">
        <f>Nurse[[#This Row],[Total Direct Care Staff Hours]]/Nurse[[#This Row],[MDS Census]]</f>
        <v>4.0819595125786172</v>
      </c>
      <c r="H561" s="4">
        <f>Nurse[[#This Row],[Total RN Hours (w/ Admin, DON)]]/Nurse[[#This Row],[MDS Census]]</f>
        <v>0.97364583333333343</v>
      </c>
      <c r="I561" s="4">
        <f>Nurse[[#This Row],[RN Hours (excl. Admin, DON)]]/Nurse[[#This Row],[MDS Census]]</f>
        <v>0.72448113207547171</v>
      </c>
      <c r="J561" s="4">
        <f>SUM(Nurse[[#This Row],[RN Hours (excl. Admin, DON)]],Nurse[[#This Row],[RN Admin Hours]],Nurse[[#This Row],[RN DON Hours]],Nurse[[#This Row],[LPN Hours (excl. Admin)]],Nurse[[#This Row],[LPN Admin Hours]],Nurse[[#This Row],[CNA Hours]],Nurse[[#This Row],[NA TR Hours]],Nurse[[#This Row],[Med Aide/Tech Hours]])</f>
        <v>255.00554347826088</v>
      </c>
      <c r="K561" s="4">
        <f>SUM(Nurse[[#This Row],[RN Hours (excl. Admin, DON)]],Nurse[[#This Row],[LPN Hours (excl. Admin)]],Nurse[[#This Row],[CNA Hours]],Nurse[[#This Row],[NA TR Hours]],Nurse[[#This Row],[Med Aide/Tech Hours]])</f>
        <v>225.75010869565219</v>
      </c>
      <c r="L561" s="4">
        <f>SUM(Nurse[[#This Row],[RN Hours (excl. Admin, DON)]],Nurse[[#This Row],[RN Admin Hours]],Nurse[[#This Row],[RN DON Hours]])</f>
        <v>53.846847826086957</v>
      </c>
      <c r="M561" s="4">
        <v>40.066956521739129</v>
      </c>
      <c r="N561" s="4">
        <v>10.5625</v>
      </c>
      <c r="O561" s="4">
        <v>3.2173913043478262</v>
      </c>
      <c r="P561" s="4">
        <f>SUM(Nurse[[#This Row],[LPN Hours (excl. Admin)]],Nurse[[#This Row],[LPN Admin Hours]])</f>
        <v>58.979130434782604</v>
      </c>
      <c r="Q561" s="4">
        <v>43.503586956521737</v>
      </c>
      <c r="R561" s="4">
        <v>15.475543478260869</v>
      </c>
      <c r="S561" s="4">
        <f>SUM(Nurse[[#This Row],[CNA Hours]],Nurse[[#This Row],[NA TR Hours]],Nurse[[#This Row],[Med Aide/Tech Hours]])</f>
        <v>142.17956521739131</v>
      </c>
      <c r="T561" s="4">
        <v>142.17956521739131</v>
      </c>
      <c r="U561" s="4">
        <v>0</v>
      </c>
      <c r="V561" s="4">
        <v>0</v>
      </c>
      <c r="W5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46.154891304347828</v>
      </c>
      <c r="X561" s="4">
        <v>1.826086956521739</v>
      </c>
      <c r="Y561" s="4">
        <v>0</v>
      </c>
      <c r="Z561" s="4">
        <v>0</v>
      </c>
      <c r="AA561" s="4">
        <v>4.3260869565217392</v>
      </c>
      <c r="AB561" s="4">
        <v>0</v>
      </c>
      <c r="AC561" s="4">
        <v>40.002717391304351</v>
      </c>
      <c r="AD561" s="4">
        <v>0</v>
      </c>
      <c r="AE561" s="4">
        <v>0</v>
      </c>
      <c r="AF561" s="1">
        <v>366155</v>
      </c>
      <c r="AG561" s="1">
        <v>5</v>
      </c>
      <c r="AH561"/>
    </row>
    <row r="562" spans="1:34" x14ac:dyDescent="0.25">
      <c r="A562" t="s">
        <v>964</v>
      </c>
      <c r="B562" t="s">
        <v>541</v>
      </c>
      <c r="C562" t="s">
        <v>1108</v>
      </c>
      <c r="D562" t="s">
        <v>1040</v>
      </c>
      <c r="E562" s="4">
        <v>65.565217391304344</v>
      </c>
      <c r="F562" s="4">
        <f>Nurse[[#This Row],[Total Nurse Staff Hours]]/Nurse[[#This Row],[MDS Census]]</f>
        <v>4.0575862068965511</v>
      </c>
      <c r="G562" s="4">
        <f>Nurse[[#This Row],[Total Direct Care Staff Hours]]/Nurse[[#This Row],[MDS Census]]</f>
        <v>3.9050663129973464</v>
      </c>
      <c r="H562" s="4">
        <f>Nurse[[#This Row],[Total RN Hours (w/ Admin, DON)]]/Nurse[[#This Row],[MDS Census]]</f>
        <v>0.77916114058355457</v>
      </c>
      <c r="I562" s="4">
        <f>Nurse[[#This Row],[RN Hours (excl. Admin, DON)]]/Nurse[[#This Row],[MDS Census]]</f>
        <v>0.62664124668435028</v>
      </c>
      <c r="J562" s="4">
        <f>SUM(Nurse[[#This Row],[RN Hours (excl. Admin, DON)]],Nurse[[#This Row],[RN Admin Hours]],Nurse[[#This Row],[RN DON Hours]],Nurse[[#This Row],[LPN Hours (excl. Admin)]],Nurse[[#This Row],[LPN Admin Hours]],Nurse[[#This Row],[CNA Hours]],Nurse[[#This Row],[NA TR Hours]],Nurse[[#This Row],[Med Aide/Tech Hours]])</f>
        <v>266.03652173913036</v>
      </c>
      <c r="K562" s="4">
        <f>SUM(Nurse[[#This Row],[RN Hours (excl. Admin, DON)]],Nurse[[#This Row],[LPN Hours (excl. Admin)]],Nurse[[#This Row],[CNA Hours]],Nurse[[#This Row],[NA TR Hours]],Nurse[[#This Row],[Med Aide/Tech Hours]])</f>
        <v>256.03652173913036</v>
      </c>
      <c r="L562" s="4">
        <f>SUM(Nurse[[#This Row],[RN Hours (excl. Admin, DON)]],Nurse[[#This Row],[RN Admin Hours]],Nurse[[#This Row],[RN DON Hours]])</f>
        <v>51.085869565217401</v>
      </c>
      <c r="M562" s="4">
        <v>41.085869565217401</v>
      </c>
      <c r="N562" s="4">
        <v>5.1304347826086953</v>
      </c>
      <c r="O562" s="4">
        <v>4.8695652173913047</v>
      </c>
      <c r="P562" s="4">
        <f>SUM(Nurse[[#This Row],[LPN Hours (excl. Admin)]],Nurse[[#This Row],[LPN Admin Hours]])</f>
        <v>53.916195652173904</v>
      </c>
      <c r="Q562" s="4">
        <v>53.916195652173904</v>
      </c>
      <c r="R562" s="4">
        <v>0</v>
      </c>
      <c r="S562" s="4">
        <f>SUM(Nurse[[#This Row],[CNA Hours]],Nurse[[#This Row],[NA TR Hours]],Nurse[[#This Row],[Med Aide/Tech Hours]])</f>
        <v>161.03445652173906</v>
      </c>
      <c r="T562" s="4">
        <v>161.03445652173906</v>
      </c>
      <c r="U562" s="4">
        <v>0</v>
      </c>
      <c r="V562" s="4">
        <v>0</v>
      </c>
      <c r="W5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51.429782608695646</v>
      </c>
      <c r="X562" s="4">
        <v>0</v>
      </c>
      <c r="Y562" s="4">
        <v>0</v>
      </c>
      <c r="Z562" s="4">
        <v>0</v>
      </c>
      <c r="AA562" s="4">
        <v>1.3378260869565217</v>
      </c>
      <c r="AB562" s="4">
        <v>0</v>
      </c>
      <c r="AC562" s="4">
        <v>50.091956521739121</v>
      </c>
      <c r="AD562" s="4">
        <v>0</v>
      </c>
      <c r="AE562" s="4">
        <v>0</v>
      </c>
      <c r="AF562" s="1">
        <v>365990</v>
      </c>
      <c r="AG562" s="1">
        <v>5</v>
      </c>
      <c r="AH562"/>
    </row>
    <row r="563" spans="1:34" x14ac:dyDescent="0.25">
      <c r="A563" t="s">
        <v>964</v>
      </c>
      <c r="B563" t="s">
        <v>491</v>
      </c>
      <c r="C563" t="s">
        <v>1350</v>
      </c>
      <c r="D563" t="s">
        <v>982</v>
      </c>
      <c r="E563" s="4">
        <v>74.532608695652172</v>
      </c>
      <c r="F563" s="4">
        <f>Nurse[[#This Row],[Total Nurse Staff Hours]]/Nurse[[#This Row],[MDS Census]]</f>
        <v>2.6175659909581448</v>
      </c>
      <c r="G563" s="4">
        <f>Nurse[[#This Row],[Total Direct Care Staff Hours]]/Nurse[[#This Row],[MDS Census]]</f>
        <v>2.3284424675514073</v>
      </c>
      <c r="H563" s="4">
        <f>Nurse[[#This Row],[Total RN Hours (w/ Admin, DON)]]/Nurse[[#This Row],[MDS Census]]</f>
        <v>0.51755140732098581</v>
      </c>
      <c r="I563" s="4">
        <f>Nurse[[#This Row],[RN Hours (excl. Admin, DON)]]/Nurse[[#This Row],[MDS Census]]</f>
        <v>0.30082105877205773</v>
      </c>
      <c r="J563" s="4">
        <f>SUM(Nurse[[#This Row],[RN Hours (excl. Admin, DON)]],Nurse[[#This Row],[RN Admin Hours]],Nurse[[#This Row],[RN DON Hours]],Nurse[[#This Row],[LPN Hours (excl. Admin)]],Nurse[[#This Row],[LPN Admin Hours]],Nurse[[#This Row],[CNA Hours]],Nurse[[#This Row],[NA TR Hours]],Nurse[[#This Row],[Med Aide/Tech Hours]])</f>
        <v>195.09402173913043</v>
      </c>
      <c r="K563" s="4">
        <f>SUM(Nurse[[#This Row],[RN Hours (excl. Admin, DON)]],Nurse[[#This Row],[LPN Hours (excl. Admin)]],Nurse[[#This Row],[CNA Hours]],Nurse[[#This Row],[NA TR Hours]],Nurse[[#This Row],[Med Aide/Tech Hours]])</f>
        <v>173.54489130434783</v>
      </c>
      <c r="L563" s="4">
        <f>SUM(Nurse[[#This Row],[RN Hours (excl. Admin, DON)]],Nurse[[#This Row],[RN Admin Hours]],Nurse[[#This Row],[RN DON Hours]])</f>
        <v>38.57445652173913</v>
      </c>
      <c r="M563" s="4">
        <v>22.420978260869564</v>
      </c>
      <c r="N563" s="4">
        <v>10.097608695652173</v>
      </c>
      <c r="O563" s="4">
        <v>6.0558695652173915</v>
      </c>
      <c r="P563" s="4">
        <f>SUM(Nurse[[#This Row],[LPN Hours (excl. Admin)]],Nurse[[#This Row],[LPN Admin Hours]])</f>
        <v>58.427826086956529</v>
      </c>
      <c r="Q563" s="4">
        <v>53.032173913043486</v>
      </c>
      <c r="R563" s="4">
        <v>5.3956521739130441</v>
      </c>
      <c r="S563" s="4">
        <f>SUM(Nurse[[#This Row],[CNA Hours]],Nurse[[#This Row],[NA TR Hours]],Nurse[[#This Row],[Med Aide/Tech Hours]])</f>
        <v>98.091739130434775</v>
      </c>
      <c r="T563" s="4">
        <v>98.091739130434775</v>
      </c>
      <c r="U563" s="4">
        <v>0</v>
      </c>
      <c r="V563" s="4">
        <v>0</v>
      </c>
      <c r="W5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63" s="4">
        <v>0</v>
      </c>
      <c r="Y563" s="4">
        <v>0</v>
      </c>
      <c r="Z563" s="4">
        <v>0</v>
      </c>
      <c r="AA563" s="4">
        <v>0</v>
      </c>
      <c r="AB563" s="4">
        <v>0</v>
      </c>
      <c r="AC563" s="4">
        <v>0</v>
      </c>
      <c r="AD563" s="4">
        <v>0</v>
      </c>
      <c r="AE563" s="4">
        <v>0</v>
      </c>
      <c r="AF563" s="1">
        <v>365897</v>
      </c>
      <c r="AG563" s="1">
        <v>5</v>
      </c>
      <c r="AH563"/>
    </row>
    <row r="564" spans="1:34" x14ac:dyDescent="0.25">
      <c r="A564" t="s">
        <v>964</v>
      </c>
      <c r="B564" t="s">
        <v>503</v>
      </c>
      <c r="C564" t="s">
        <v>1353</v>
      </c>
      <c r="D564" t="s">
        <v>1032</v>
      </c>
      <c r="E564" s="4">
        <v>86.239130434782609</v>
      </c>
      <c r="F564" s="4">
        <f>Nurse[[#This Row],[Total Nurse Staff Hours]]/Nurse[[#This Row],[MDS Census]]</f>
        <v>3.4457864885303757</v>
      </c>
      <c r="G564" s="4">
        <f>Nurse[[#This Row],[Total Direct Care Staff Hours]]/Nurse[[#This Row],[MDS Census]]</f>
        <v>2.7796344844971013</v>
      </c>
      <c r="H564" s="4">
        <f>Nurse[[#This Row],[Total RN Hours (w/ Admin, DON)]]/Nurse[[#This Row],[MDS Census]]</f>
        <v>0.83060877237206976</v>
      </c>
      <c r="I564" s="4">
        <f>Nurse[[#This Row],[RN Hours (excl. Admin, DON)]]/Nurse[[#This Row],[MDS Census]]</f>
        <v>0.58019914292916563</v>
      </c>
      <c r="J564" s="4">
        <f>SUM(Nurse[[#This Row],[RN Hours (excl. Admin, DON)]],Nurse[[#This Row],[RN Admin Hours]],Nurse[[#This Row],[RN DON Hours]],Nurse[[#This Row],[LPN Hours (excl. Admin)]],Nurse[[#This Row],[LPN Admin Hours]],Nurse[[#This Row],[CNA Hours]],Nurse[[#This Row],[NA TR Hours]],Nurse[[#This Row],[Med Aide/Tech Hours]])</f>
        <v>297.16163043478264</v>
      </c>
      <c r="K564" s="4">
        <f>SUM(Nurse[[#This Row],[RN Hours (excl. Admin, DON)]],Nurse[[#This Row],[LPN Hours (excl. Admin)]],Nurse[[#This Row],[CNA Hours]],Nurse[[#This Row],[NA TR Hours]],Nurse[[#This Row],[Med Aide/Tech Hours]])</f>
        <v>239.71326086956523</v>
      </c>
      <c r="L564" s="4">
        <f>SUM(Nurse[[#This Row],[RN Hours (excl. Admin, DON)]],Nurse[[#This Row],[RN Admin Hours]],Nurse[[#This Row],[RN DON Hours]])</f>
        <v>71.630978260869583</v>
      </c>
      <c r="M564" s="4">
        <v>50.035869565217396</v>
      </c>
      <c r="N564" s="4">
        <v>15.942934782608695</v>
      </c>
      <c r="O564" s="4">
        <v>5.6521739130434785</v>
      </c>
      <c r="P564" s="4">
        <f>SUM(Nurse[[#This Row],[LPN Hours (excl. Admin)]],Nurse[[#This Row],[LPN Admin Hours]])</f>
        <v>56.280760869565214</v>
      </c>
      <c r="Q564" s="4">
        <v>20.427499999999998</v>
      </c>
      <c r="R564" s="4">
        <v>35.853260869565219</v>
      </c>
      <c r="S564" s="4">
        <f>SUM(Nurse[[#This Row],[CNA Hours]],Nurse[[#This Row],[NA TR Hours]],Nurse[[#This Row],[Med Aide/Tech Hours]])</f>
        <v>169.24989130434784</v>
      </c>
      <c r="T564" s="4">
        <v>169.23902173913044</v>
      </c>
      <c r="U564" s="4">
        <v>1.0869565217391304E-2</v>
      </c>
      <c r="V564" s="4">
        <v>0</v>
      </c>
      <c r="W5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48.968695652173913</v>
      </c>
      <c r="X564" s="4">
        <v>1.1065217391304347</v>
      </c>
      <c r="Y564" s="4">
        <v>0</v>
      </c>
      <c r="Z564" s="4">
        <v>0</v>
      </c>
      <c r="AA564" s="4">
        <v>9.585108695652174</v>
      </c>
      <c r="AB564" s="4">
        <v>0</v>
      </c>
      <c r="AC564" s="4">
        <v>38.277065217391304</v>
      </c>
      <c r="AD564" s="4">
        <v>0</v>
      </c>
      <c r="AE564" s="4">
        <v>0</v>
      </c>
      <c r="AF564" s="1">
        <v>365926</v>
      </c>
      <c r="AG564" s="1">
        <v>5</v>
      </c>
      <c r="AH564"/>
    </row>
    <row r="565" spans="1:34" x14ac:dyDescent="0.25">
      <c r="A565" t="s">
        <v>964</v>
      </c>
      <c r="B565" t="s">
        <v>106</v>
      </c>
      <c r="C565" t="s">
        <v>1244</v>
      </c>
      <c r="D565" t="s">
        <v>1032</v>
      </c>
      <c r="E565" s="4">
        <v>67.478260869565219</v>
      </c>
      <c r="F565" s="4">
        <f>Nurse[[#This Row],[Total Nurse Staff Hours]]/Nurse[[#This Row],[MDS Census]]</f>
        <v>3.5548083118556706</v>
      </c>
      <c r="G565" s="4">
        <f>Nurse[[#This Row],[Total Direct Care Staff Hours]]/Nurse[[#This Row],[MDS Census]]</f>
        <v>3.2954655283505159</v>
      </c>
      <c r="H565" s="4">
        <f>Nurse[[#This Row],[Total RN Hours (w/ Admin, DON)]]/Nurse[[#This Row],[MDS Census]]</f>
        <v>0.55647873711340223</v>
      </c>
      <c r="I565" s="4">
        <f>Nurse[[#This Row],[RN Hours (excl. Admin, DON)]]/Nurse[[#This Row],[MDS Census]]</f>
        <v>0.46723904639175268</v>
      </c>
      <c r="J565" s="4">
        <f>SUM(Nurse[[#This Row],[RN Hours (excl. Admin, DON)]],Nurse[[#This Row],[RN Admin Hours]],Nurse[[#This Row],[RN DON Hours]],Nurse[[#This Row],[LPN Hours (excl. Admin)]],Nurse[[#This Row],[LPN Admin Hours]],Nurse[[#This Row],[CNA Hours]],Nurse[[#This Row],[NA TR Hours]],Nurse[[#This Row],[Med Aide/Tech Hours]])</f>
        <v>239.87228260869568</v>
      </c>
      <c r="K565" s="4">
        <f>SUM(Nurse[[#This Row],[RN Hours (excl. Admin, DON)]],Nurse[[#This Row],[LPN Hours (excl. Admin)]],Nurse[[#This Row],[CNA Hours]],Nurse[[#This Row],[NA TR Hours]],Nurse[[#This Row],[Med Aide/Tech Hours]])</f>
        <v>222.37228260869568</v>
      </c>
      <c r="L565" s="4">
        <f>SUM(Nurse[[#This Row],[RN Hours (excl. Admin, DON)]],Nurse[[#This Row],[RN Admin Hours]],Nurse[[#This Row],[RN DON Hours]])</f>
        <v>37.550217391304358</v>
      </c>
      <c r="M565" s="4">
        <v>31.528478260869573</v>
      </c>
      <c r="N565" s="4">
        <v>6.0217391304347823</v>
      </c>
      <c r="O565" s="4">
        <v>0</v>
      </c>
      <c r="P565" s="4">
        <f>SUM(Nurse[[#This Row],[LPN Hours (excl. Admin)]],Nurse[[#This Row],[LPN Admin Hours]])</f>
        <v>68.723043478260877</v>
      </c>
      <c r="Q565" s="4">
        <v>57.244782608695665</v>
      </c>
      <c r="R565" s="4">
        <v>11.478260869565217</v>
      </c>
      <c r="S565" s="4">
        <f>SUM(Nurse[[#This Row],[CNA Hours]],Nurse[[#This Row],[NA TR Hours]],Nurse[[#This Row],[Med Aide/Tech Hours]])</f>
        <v>133.59902173913045</v>
      </c>
      <c r="T565" s="4">
        <v>133.59902173913045</v>
      </c>
      <c r="U565" s="4">
        <v>0</v>
      </c>
      <c r="V565" s="4">
        <v>0</v>
      </c>
      <c r="W5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17.229891304347824</v>
      </c>
      <c r="X565" s="4">
        <v>0.89978260869565219</v>
      </c>
      <c r="Y565" s="4">
        <v>0.25</v>
      </c>
      <c r="Z565" s="4">
        <v>0</v>
      </c>
      <c r="AA565" s="4">
        <v>1.5116304347826086</v>
      </c>
      <c r="AB565" s="4">
        <v>0</v>
      </c>
      <c r="AC565" s="4">
        <v>14.568478260869563</v>
      </c>
      <c r="AD565" s="4">
        <v>0</v>
      </c>
      <c r="AE565" s="4">
        <v>0</v>
      </c>
      <c r="AF565" s="1">
        <v>365310</v>
      </c>
      <c r="AG565" s="1">
        <v>5</v>
      </c>
      <c r="AH565"/>
    </row>
    <row r="566" spans="1:34" x14ac:dyDescent="0.25">
      <c r="A566" t="s">
        <v>964</v>
      </c>
      <c r="B566" t="s">
        <v>837</v>
      </c>
      <c r="C566" t="s">
        <v>1328</v>
      </c>
      <c r="D566" t="s">
        <v>1032</v>
      </c>
      <c r="E566" s="4">
        <v>30.195652173913043</v>
      </c>
      <c r="F566" s="4">
        <f>Nurse[[#This Row],[Total Nurse Staff Hours]]/Nurse[[#This Row],[MDS Census]]</f>
        <v>3.7540568754499644</v>
      </c>
      <c r="G566" s="4">
        <f>Nurse[[#This Row],[Total Direct Care Staff Hours]]/Nurse[[#This Row],[MDS Census]]</f>
        <v>3.3586285097192228</v>
      </c>
      <c r="H566" s="4">
        <f>Nurse[[#This Row],[Total RN Hours (w/ Admin, DON)]]/Nurse[[#This Row],[MDS Census]]</f>
        <v>0.82087473002159828</v>
      </c>
      <c r="I566" s="4">
        <f>Nurse[[#This Row],[RN Hours (excl. Admin, DON)]]/Nurse[[#This Row],[MDS Census]]</f>
        <v>0.61551115910727139</v>
      </c>
      <c r="J566" s="4">
        <f>SUM(Nurse[[#This Row],[RN Hours (excl. Admin, DON)]],Nurse[[#This Row],[RN Admin Hours]],Nurse[[#This Row],[RN DON Hours]],Nurse[[#This Row],[LPN Hours (excl. Admin)]],Nurse[[#This Row],[LPN Admin Hours]],Nurse[[#This Row],[CNA Hours]],Nurse[[#This Row],[NA TR Hours]],Nurse[[#This Row],[Med Aide/Tech Hours]])</f>
        <v>113.35619565217392</v>
      </c>
      <c r="K566" s="4">
        <f>SUM(Nurse[[#This Row],[RN Hours (excl. Admin, DON)]],Nurse[[#This Row],[LPN Hours (excl. Admin)]],Nurse[[#This Row],[CNA Hours]],Nurse[[#This Row],[NA TR Hours]],Nurse[[#This Row],[Med Aide/Tech Hours]])</f>
        <v>101.41597826086958</v>
      </c>
      <c r="L566" s="4">
        <f>SUM(Nurse[[#This Row],[RN Hours (excl. Admin, DON)]],Nurse[[#This Row],[RN Admin Hours]],Nurse[[#This Row],[RN DON Hours]])</f>
        <v>24.786847826086955</v>
      </c>
      <c r="M566" s="4">
        <v>18.585760869565217</v>
      </c>
      <c r="N566" s="4">
        <v>0</v>
      </c>
      <c r="O566" s="4">
        <v>6.2010869565217392</v>
      </c>
      <c r="P566" s="4">
        <f>SUM(Nurse[[#This Row],[LPN Hours (excl. Admin)]],Nurse[[#This Row],[LPN Admin Hours]])</f>
        <v>30.23478260869566</v>
      </c>
      <c r="Q566" s="4">
        <v>24.495652173913051</v>
      </c>
      <c r="R566" s="4">
        <v>5.7391304347826084</v>
      </c>
      <c r="S566" s="4">
        <f>SUM(Nurse[[#This Row],[CNA Hours]],Nurse[[#This Row],[NA TR Hours]],Nurse[[#This Row],[Med Aide/Tech Hours]])</f>
        <v>58.334565217391315</v>
      </c>
      <c r="T566" s="4">
        <v>32.504347826086963</v>
      </c>
      <c r="U566" s="4">
        <v>25.830217391304348</v>
      </c>
      <c r="V566" s="4">
        <v>0</v>
      </c>
      <c r="W5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0.41304347826086957</v>
      </c>
      <c r="X566" s="4">
        <v>0</v>
      </c>
      <c r="Y566" s="4">
        <v>0</v>
      </c>
      <c r="Z566" s="4">
        <v>0</v>
      </c>
      <c r="AA566" s="4">
        <v>0</v>
      </c>
      <c r="AB566" s="4">
        <v>0</v>
      </c>
      <c r="AC566" s="4">
        <v>0</v>
      </c>
      <c r="AD566" s="4">
        <v>0.41304347826086957</v>
      </c>
      <c r="AE566" s="4">
        <v>0</v>
      </c>
      <c r="AF566" s="1">
        <v>366390</v>
      </c>
      <c r="AG566" s="1">
        <v>5</v>
      </c>
      <c r="AH566"/>
    </row>
    <row r="567" spans="1:34" x14ac:dyDescent="0.25">
      <c r="A567" t="s">
        <v>964</v>
      </c>
      <c r="B567" t="s">
        <v>53</v>
      </c>
      <c r="C567" t="s">
        <v>1202</v>
      </c>
      <c r="D567" t="s">
        <v>995</v>
      </c>
      <c r="E567" s="4">
        <v>70.217391304347828</v>
      </c>
      <c r="F567" s="4">
        <f>Nurse[[#This Row],[Total Nurse Staff Hours]]/Nurse[[#This Row],[MDS Census]]</f>
        <v>2.8963467492260064</v>
      </c>
      <c r="G567" s="4">
        <f>Nurse[[#This Row],[Total Direct Care Staff Hours]]/Nurse[[#This Row],[MDS Census]]</f>
        <v>2.517515479876161</v>
      </c>
      <c r="H567" s="4">
        <f>Nurse[[#This Row],[Total RN Hours (w/ Admin, DON)]]/Nurse[[#This Row],[MDS Census]]</f>
        <v>0.65139164086687296</v>
      </c>
      <c r="I567" s="4">
        <f>Nurse[[#This Row],[RN Hours (excl. Admin, DON)]]/Nurse[[#This Row],[MDS Census]]</f>
        <v>0.4293328173374612</v>
      </c>
      <c r="J567" s="4">
        <f>SUM(Nurse[[#This Row],[RN Hours (excl. Admin, DON)]],Nurse[[#This Row],[RN Admin Hours]],Nurse[[#This Row],[RN DON Hours]],Nurse[[#This Row],[LPN Hours (excl. Admin)]],Nurse[[#This Row],[LPN Admin Hours]],Nurse[[#This Row],[CNA Hours]],Nurse[[#This Row],[NA TR Hours]],Nurse[[#This Row],[Med Aide/Tech Hours]])</f>
        <v>203.37391304347827</v>
      </c>
      <c r="K567" s="4">
        <f>SUM(Nurse[[#This Row],[RN Hours (excl. Admin, DON)]],Nurse[[#This Row],[LPN Hours (excl. Admin)]],Nurse[[#This Row],[CNA Hours]],Nurse[[#This Row],[NA TR Hours]],Nurse[[#This Row],[Med Aide/Tech Hours]])</f>
        <v>176.77336956521739</v>
      </c>
      <c r="L567" s="4">
        <f>SUM(Nurse[[#This Row],[RN Hours (excl. Admin, DON)]],Nurse[[#This Row],[RN Admin Hours]],Nurse[[#This Row],[RN DON Hours]])</f>
        <v>45.739021739130429</v>
      </c>
      <c r="M567" s="4">
        <v>30.146630434782605</v>
      </c>
      <c r="N567" s="4">
        <v>9.8532608695652169</v>
      </c>
      <c r="O567" s="4">
        <v>5.7391304347826084</v>
      </c>
      <c r="P567" s="4">
        <f>SUM(Nurse[[#This Row],[LPN Hours (excl. Admin)]],Nurse[[#This Row],[LPN Admin Hours]])</f>
        <v>48.417391304347817</v>
      </c>
      <c r="Q567" s="4">
        <v>37.409239130434777</v>
      </c>
      <c r="R567" s="4">
        <v>11.008152173913043</v>
      </c>
      <c r="S567" s="4">
        <f>SUM(Nurse[[#This Row],[CNA Hours]],Nurse[[#This Row],[NA TR Hours]],Nurse[[#This Row],[Med Aide/Tech Hours]])</f>
        <v>109.21750000000003</v>
      </c>
      <c r="T567" s="4">
        <v>105.78271739130437</v>
      </c>
      <c r="U567" s="4">
        <v>3.4347826086956523</v>
      </c>
      <c r="V567" s="4">
        <v>0</v>
      </c>
      <c r="W5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24.110108695652169</v>
      </c>
      <c r="X567" s="4">
        <v>9.1357608695652157</v>
      </c>
      <c r="Y567" s="4">
        <v>0</v>
      </c>
      <c r="Z567" s="4">
        <v>0</v>
      </c>
      <c r="AA567" s="4">
        <v>1.4690217391304348</v>
      </c>
      <c r="AB567" s="4">
        <v>0</v>
      </c>
      <c r="AC567" s="4">
        <v>13.505326086956519</v>
      </c>
      <c r="AD567" s="4">
        <v>0</v>
      </c>
      <c r="AE567" s="4">
        <v>0</v>
      </c>
      <c r="AF567" s="1">
        <v>365163</v>
      </c>
      <c r="AG567" s="1">
        <v>5</v>
      </c>
      <c r="AH567"/>
    </row>
    <row r="568" spans="1:34" x14ac:dyDescent="0.25">
      <c r="A568" t="s">
        <v>964</v>
      </c>
      <c r="B568" t="s">
        <v>747</v>
      </c>
      <c r="C568" t="s">
        <v>1192</v>
      </c>
      <c r="D568" t="s">
        <v>1034</v>
      </c>
      <c r="E568" s="4">
        <v>45.456521739130437</v>
      </c>
      <c r="F568" s="4">
        <f>Nurse[[#This Row],[Total Nurse Staff Hours]]/Nurse[[#This Row],[MDS Census]]</f>
        <v>3.201877092300335</v>
      </c>
      <c r="G568" s="4">
        <f>Nurse[[#This Row],[Total Direct Care Staff Hours]]/Nurse[[#This Row],[MDS Census]]</f>
        <v>2.7385222381635579</v>
      </c>
      <c r="H568" s="4">
        <f>Nurse[[#This Row],[Total RN Hours (w/ Admin, DON)]]/Nurse[[#This Row],[MDS Census]]</f>
        <v>0.62517934002869446</v>
      </c>
      <c r="I568" s="4">
        <f>Nurse[[#This Row],[RN Hours (excl. Admin, DON)]]/Nurse[[#This Row],[MDS Census]]</f>
        <v>0.28305834528933527</v>
      </c>
      <c r="J568" s="4">
        <f>SUM(Nurse[[#This Row],[RN Hours (excl. Admin, DON)]],Nurse[[#This Row],[RN Admin Hours]],Nurse[[#This Row],[RN DON Hours]],Nurse[[#This Row],[LPN Hours (excl. Admin)]],Nurse[[#This Row],[LPN Admin Hours]],Nurse[[#This Row],[CNA Hours]],Nurse[[#This Row],[NA TR Hours]],Nurse[[#This Row],[Med Aide/Tech Hours]])</f>
        <v>145.54619565217394</v>
      </c>
      <c r="K568" s="4">
        <f>SUM(Nurse[[#This Row],[RN Hours (excl. Admin, DON)]],Nurse[[#This Row],[LPN Hours (excl. Admin)]],Nurse[[#This Row],[CNA Hours]],Nurse[[#This Row],[NA TR Hours]],Nurse[[#This Row],[Med Aide/Tech Hours]])</f>
        <v>124.48369565217391</v>
      </c>
      <c r="L568" s="4">
        <f>SUM(Nurse[[#This Row],[RN Hours (excl. Admin, DON)]],Nurse[[#This Row],[RN Admin Hours]],Nurse[[#This Row],[RN DON Hours]])</f>
        <v>28.41847826086957</v>
      </c>
      <c r="M568" s="4">
        <v>12.866847826086957</v>
      </c>
      <c r="N568" s="4">
        <v>11.214673913043478</v>
      </c>
      <c r="O568" s="4">
        <v>4.3369565217391308</v>
      </c>
      <c r="P568" s="4">
        <f>SUM(Nurse[[#This Row],[LPN Hours (excl. Admin)]],Nurse[[#This Row],[LPN Admin Hours]])</f>
        <v>37.201086956521742</v>
      </c>
      <c r="Q568" s="4">
        <v>31.690217391304348</v>
      </c>
      <c r="R568" s="4">
        <v>5.5108695652173916</v>
      </c>
      <c r="S568" s="4">
        <f>SUM(Nurse[[#This Row],[CNA Hours]],Nurse[[#This Row],[NA TR Hours]],Nurse[[#This Row],[Med Aide/Tech Hours]])</f>
        <v>79.926630434782609</v>
      </c>
      <c r="T568" s="4">
        <v>79.926630434782609</v>
      </c>
      <c r="U568" s="4">
        <v>0</v>
      </c>
      <c r="V568" s="4">
        <v>0</v>
      </c>
      <c r="W5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68" s="4">
        <v>0</v>
      </c>
      <c r="Y568" s="4">
        <v>0</v>
      </c>
      <c r="Z568" s="4">
        <v>0</v>
      </c>
      <c r="AA568" s="4">
        <v>0</v>
      </c>
      <c r="AB568" s="4">
        <v>0</v>
      </c>
      <c r="AC568" s="4">
        <v>0</v>
      </c>
      <c r="AD568" s="4">
        <v>0</v>
      </c>
      <c r="AE568" s="4">
        <v>0</v>
      </c>
      <c r="AF568" s="1">
        <v>366275</v>
      </c>
      <c r="AG568" s="1">
        <v>5</v>
      </c>
      <c r="AH568"/>
    </row>
    <row r="569" spans="1:34" x14ac:dyDescent="0.25">
      <c r="A569" t="s">
        <v>964</v>
      </c>
      <c r="B569" t="s">
        <v>320</v>
      </c>
      <c r="C569" t="s">
        <v>1313</v>
      </c>
      <c r="D569" t="s">
        <v>1041</v>
      </c>
      <c r="E569" s="4">
        <v>74.945652173913047</v>
      </c>
      <c r="F569" s="4">
        <f>Nurse[[#This Row],[Total Nurse Staff Hours]]/Nurse[[#This Row],[MDS Census]]</f>
        <v>2.8908310369833212</v>
      </c>
      <c r="G569" s="4">
        <f>Nurse[[#This Row],[Total Direct Care Staff Hours]]/Nurse[[#This Row],[MDS Census]]</f>
        <v>2.6513821609862216</v>
      </c>
      <c r="H569" s="4">
        <f>Nurse[[#This Row],[Total RN Hours (w/ Admin, DON)]]/Nurse[[#This Row],[MDS Census]]</f>
        <v>0.4333575054387237</v>
      </c>
      <c r="I569" s="4">
        <f>Nurse[[#This Row],[RN Hours (excl. Admin, DON)]]/Nurse[[#This Row],[MDS Census]]</f>
        <v>0.26947063089195067</v>
      </c>
      <c r="J569" s="4">
        <f>SUM(Nurse[[#This Row],[RN Hours (excl. Admin, DON)]],Nurse[[#This Row],[RN Admin Hours]],Nurse[[#This Row],[RN DON Hours]],Nurse[[#This Row],[LPN Hours (excl. Admin)]],Nurse[[#This Row],[LPN Admin Hours]],Nurse[[#This Row],[CNA Hours]],Nurse[[#This Row],[NA TR Hours]],Nurse[[#This Row],[Med Aide/Tech Hours]])</f>
        <v>216.65521739130435</v>
      </c>
      <c r="K569" s="4">
        <f>SUM(Nurse[[#This Row],[RN Hours (excl. Admin, DON)]],Nurse[[#This Row],[LPN Hours (excl. Admin)]],Nurse[[#This Row],[CNA Hours]],Nurse[[#This Row],[NA TR Hours]],Nurse[[#This Row],[Med Aide/Tech Hours]])</f>
        <v>198.70956521739129</v>
      </c>
      <c r="L569" s="4">
        <f>SUM(Nurse[[#This Row],[RN Hours (excl. Admin, DON)]],Nurse[[#This Row],[RN Admin Hours]],Nurse[[#This Row],[RN DON Hours]])</f>
        <v>32.478260869565219</v>
      </c>
      <c r="M569" s="4">
        <v>20.195652173913043</v>
      </c>
      <c r="N569" s="4">
        <v>5.2608695652173916</v>
      </c>
      <c r="O569" s="4">
        <v>7.0217391304347823</v>
      </c>
      <c r="P569" s="4">
        <f>SUM(Nurse[[#This Row],[LPN Hours (excl. Admin)]],Nurse[[#This Row],[LPN Admin Hours]])</f>
        <v>62.646195652173915</v>
      </c>
      <c r="Q569" s="4">
        <v>56.983152173913048</v>
      </c>
      <c r="R569" s="4">
        <v>5.6630434782608692</v>
      </c>
      <c r="S569" s="4">
        <f>SUM(Nurse[[#This Row],[CNA Hours]],Nurse[[#This Row],[NA TR Hours]],Nurse[[#This Row],[Med Aide/Tech Hours]])</f>
        <v>121.53076086956521</v>
      </c>
      <c r="T569" s="4">
        <v>121.53076086956521</v>
      </c>
      <c r="U569" s="4">
        <v>0</v>
      </c>
      <c r="V569" s="4">
        <v>0</v>
      </c>
      <c r="W5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1.3913043478260869</v>
      </c>
      <c r="X569" s="4">
        <v>0</v>
      </c>
      <c r="Y569" s="4">
        <v>1.3913043478260869</v>
      </c>
      <c r="Z569" s="4">
        <v>0</v>
      </c>
      <c r="AA569" s="4">
        <v>0</v>
      </c>
      <c r="AB569" s="4">
        <v>0</v>
      </c>
      <c r="AC569" s="4">
        <v>0</v>
      </c>
      <c r="AD569" s="4">
        <v>0</v>
      </c>
      <c r="AE569" s="4">
        <v>0</v>
      </c>
      <c r="AF569" s="1">
        <v>365645</v>
      </c>
      <c r="AG569" s="1">
        <v>5</v>
      </c>
      <c r="AH569"/>
    </row>
    <row r="570" spans="1:34" x14ac:dyDescent="0.25">
      <c r="A570" t="s">
        <v>964</v>
      </c>
      <c r="B570" t="s">
        <v>432</v>
      </c>
      <c r="C570" t="s">
        <v>1175</v>
      </c>
      <c r="D570" t="s">
        <v>1032</v>
      </c>
      <c r="E570" s="4">
        <v>92.391304347826093</v>
      </c>
      <c r="F570" s="4">
        <f>Nurse[[#This Row],[Total Nurse Staff Hours]]/Nurse[[#This Row],[MDS Census]]</f>
        <v>2.9198682352941177</v>
      </c>
      <c r="G570" s="4">
        <f>Nurse[[#This Row],[Total Direct Care Staff Hours]]/Nurse[[#This Row],[MDS Census]]</f>
        <v>2.7982094117647063</v>
      </c>
      <c r="H570" s="4">
        <f>Nurse[[#This Row],[Total RN Hours (w/ Admin, DON)]]/Nurse[[#This Row],[MDS Census]]</f>
        <v>0.49969411764705868</v>
      </c>
      <c r="I570" s="4">
        <f>Nurse[[#This Row],[RN Hours (excl. Admin, DON)]]/Nurse[[#This Row],[MDS Census]]</f>
        <v>0.43910588235294112</v>
      </c>
      <c r="J570" s="4">
        <f>SUM(Nurse[[#This Row],[RN Hours (excl. Admin, DON)]],Nurse[[#This Row],[RN Admin Hours]],Nurse[[#This Row],[RN DON Hours]],Nurse[[#This Row],[LPN Hours (excl. Admin)]],Nurse[[#This Row],[LPN Admin Hours]],Nurse[[#This Row],[CNA Hours]],Nurse[[#This Row],[NA TR Hours]],Nurse[[#This Row],[Med Aide/Tech Hours]])</f>
        <v>269.77043478260873</v>
      </c>
      <c r="K570" s="4">
        <f>SUM(Nurse[[#This Row],[RN Hours (excl. Admin, DON)]],Nurse[[#This Row],[LPN Hours (excl. Admin)]],Nurse[[#This Row],[CNA Hours]],Nurse[[#This Row],[NA TR Hours]],Nurse[[#This Row],[Med Aide/Tech Hours]])</f>
        <v>258.5302173913044</v>
      </c>
      <c r="L570" s="4">
        <f>SUM(Nurse[[#This Row],[RN Hours (excl. Admin, DON)]],Nurse[[#This Row],[RN Admin Hours]],Nurse[[#This Row],[RN DON Hours]])</f>
        <v>46.167391304347817</v>
      </c>
      <c r="M570" s="4">
        <v>40.5695652173913</v>
      </c>
      <c r="N570" s="4">
        <v>1.423913043478261</v>
      </c>
      <c r="O570" s="4">
        <v>4.1739130434782608</v>
      </c>
      <c r="P570" s="4">
        <f>SUM(Nurse[[#This Row],[LPN Hours (excl. Admin)]],Nurse[[#This Row],[LPN Admin Hours]])</f>
        <v>63.794239130434796</v>
      </c>
      <c r="Q570" s="4">
        <v>58.151847826086971</v>
      </c>
      <c r="R570" s="4">
        <v>5.642391304347826</v>
      </c>
      <c r="S570" s="4">
        <f>SUM(Nurse[[#This Row],[CNA Hours]],Nurse[[#This Row],[NA TR Hours]],Nurse[[#This Row],[Med Aide/Tech Hours]])</f>
        <v>159.80880434782611</v>
      </c>
      <c r="T570" s="4">
        <v>133.37500000000003</v>
      </c>
      <c r="U570" s="4">
        <v>26.43380434782609</v>
      </c>
      <c r="V570" s="4">
        <v>0</v>
      </c>
      <c r="W5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50.424347826086958</v>
      </c>
      <c r="X570" s="4">
        <v>5.8332608695652155</v>
      </c>
      <c r="Y570" s="4">
        <v>0</v>
      </c>
      <c r="Z570" s="4">
        <v>0</v>
      </c>
      <c r="AA570" s="4">
        <v>15.713586956521739</v>
      </c>
      <c r="AB570" s="4">
        <v>0</v>
      </c>
      <c r="AC570" s="4">
        <v>28.877500000000008</v>
      </c>
      <c r="AD570" s="4">
        <v>0</v>
      </c>
      <c r="AE570" s="4">
        <v>0</v>
      </c>
      <c r="AF570" s="1">
        <v>365811</v>
      </c>
      <c r="AG570" s="1">
        <v>5</v>
      </c>
      <c r="AH570"/>
    </row>
    <row r="571" spans="1:34" x14ac:dyDescent="0.25">
      <c r="A571" t="s">
        <v>964</v>
      </c>
      <c r="B571" t="s">
        <v>344</v>
      </c>
      <c r="C571" t="s">
        <v>1098</v>
      </c>
      <c r="D571" t="s">
        <v>999</v>
      </c>
      <c r="E571" s="4">
        <v>57.836956521739133</v>
      </c>
      <c r="F571" s="4">
        <f>Nurse[[#This Row],[Total Nurse Staff Hours]]/Nurse[[#This Row],[MDS Census]]</f>
        <v>2.6878500281901898</v>
      </c>
      <c r="G571" s="4">
        <f>Nurse[[#This Row],[Total Direct Care Staff Hours]]/Nurse[[#This Row],[MDS Census]]</f>
        <v>2.5886205600451042</v>
      </c>
      <c r="H571" s="4">
        <f>Nurse[[#This Row],[Total RN Hours (w/ Admin, DON)]]/Nurse[[#This Row],[MDS Census]]</f>
        <v>0.36291674497274945</v>
      </c>
      <c r="I571" s="4">
        <f>Nurse[[#This Row],[RN Hours (excl. Admin, DON)]]/Nurse[[#This Row],[MDS Census]]</f>
        <v>0.36291674497274945</v>
      </c>
      <c r="J571" s="4">
        <f>SUM(Nurse[[#This Row],[RN Hours (excl. Admin, DON)]],Nurse[[#This Row],[RN Admin Hours]],Nurse[[#This Row],[RN DON Hours]],Nurse[[#This Row],[LPN Hours (excl. Admin)]],Nurse[[#This Row],[LPN Admin Hours]],Nurse[[#This Row],[CNA Hours]],Nurse[[#This Row],[NA TR Hours]],Nurse[[#This Row],[Med Aide/Tech Hours]])</f>
        <v>155.45706521739132</v>
      </c>
      <c r="K571" s="4">
        <f>SUM(Nurse[[#This Row],[RN Hours (excl. Admin, DON)]],Nurse[[#This Row],[LPN Hours (excl. Admin)]],Nurse[[#This Row],[CNA Hours]],Nurse[[#This Row],[NA TR Hours]],Nurse[[#This Row],[Med Aide/Tech Hours]])</f>
        <v>149.71793478260869</v>
      </c>
      <c r="L571" s="4">
        <f>SUM(Nurse[[#This Row],[RN Hours (excl. Admin, DON)]],Nurse[[#This Row],[RN Admin Hours]],Nurse[[#This Row],[RN DON Hours]])</f>
        <v>20.99</v>
      </c>
      <c r="M571" s="4">
        <v>20.99</v>
      </c>
      <c r="N571" s="4">
        <v>0</v>
      </c>
      <c r="O571" s="4">
        <v>0</v>
      </c>
      <c r="P571" s="4">
        <f>SUM(Nurse[[#This Row],[LPN Hours (excl. Admin)]],Nurse[[#This Row],[LPN Admin Hours]])</f>
        <v>34.701086956521735</v>
      </c>
      <c r="Q571" s="4">
        <v>28.961956521739129</v>
      </c>
      <c r="R571" s="4">
        <v>5.7391304347826084</v>
      </c>
      <c r="S571" s="4">
        <f>SUM(Nurse[[#This Row],[CNA Hours]],Nurse[[#This Row],[NA TR Hours]],Nurse[[#This Row],[Med Aide/Tech Hours]])</f>
        <v>99.765978260869574</v>
      </c>
      <c r="T571" s="4">
        <v>99.765978260869574</v>
      </c>
      <c r="U571" s="4">
        <v>0</v>
      </c>
      <c r="V571" s="4">
        <v>0</v>
      </c>
      <c r="W5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7.5217391304347831</v>
      </c>
      <c r="X571" s="4">
        <v>0</v>
      </c>
      <c r="Y571" s="4">
        <v>0</v>
      </c>
      <c r="Z571" s="4">
        <v>0</v>
      </c>
      <c r="AA571" s="4">
        <v>6.2173913043478262</v>
      </c>
      <c r="AB571" s="4">
        <v>0</v>
      </c>
      <c r="AC571" s="4">
        <v>1.3043478260869565</v>
      </c>
      <c r="AD571" s="4">
        <v>0</v>
      </c>
      <c r="AE571" s="4">
        <v>0</v>
      </c>
      <c r="AF571" s="1">
        <v>365684</v>
      </c>
      <c r="AG571" s="1">
        <v>5</v>
      </c>
      <c r="AH571"/>
    </row>
    <row r="572" spans="1:34" x14ac:dyDescent="0.25">
      <c r="A572" t="s">
        <v>964</v>
      </c>
      <c r="B572" t="s">
        <v>334</v>
      </c>
      <c r="C572" t="s">
        <v>1086</v>
      </c>
      <c r="D572" t="s">
        <v>1028</v>
      </c>
      <c r="E572" s="4">
        <v>51.945652173913047</v>
      </c>
      <c r="F572" s="4">
        <f>Nurse[[#This Row],[Total Nurse Staff Hours]]/Nurse[[#This Row],[MDS Census]]</f>
        <v>3.6115358861686553</v>
      </c>
      <c r="G572" s="4">
        <f>Nurse[[#This Row],[Total Direct Care Staff Hours]]/Nurse[[#This Row],[MDS Census]]</f>
        <v>3.256210504289601</v>
      </c>
      <c r="H572" s="4">
        <f>Nurse[[#This Row],[Total RN Hours (w/ Admin, DON)]]/Nurse[[#This Row],[MDS Census]]</f>
        <v>0.81789077212806005</v>
      </c>
      <c r="I572" s="4">
        <f>Nurse[[#This Row],[RN Hours (excl. Admin, DON)]]/Nurse[[#This Row],[MDS Census]]</f>
        <v>0.462565390249006</v>
      </c>
      <c r="J572" s="4">
        <f>SUM(Nurse[[#This Row],[RN Hours (excl. Admin, DON)]],Nurse[[#This Row],[RN Admin Hours]],Nurse[[#This Row],[RN DON Hours]],Nurse[[#This Row],[LPN Hours (excl. Admin)]],Nurse[[#This Row],[LPN Admin Hours]],Nurse[[#This Row],[CNA Hours]],Nurse[[#This Row],[NA TR Hours]],Nurse[[#This Row],[Med Aide/Tech Hours]])</f>
        <v>187.60358695652178</v>
      </c>
      <c r="K572" s="4">
        <f>SUM(Nurse[[#This Row],[RN Hours (excl. Admin, DON)]],Nurse[[#This Row],[LPN Hours (excl. Admin)]],Nurse[[#This Row],[CNA Hours]],Nurse[[#This Row],[NA TR Hours]],Nurse[[#This Row],[Med Aide/Tech Hours]])</f>
        <v>169.14597826086961</v>
      </c>
      <c r="L572" s="4">
        <f>SUM(Nurse[[#This Row],[RN Hours (excl. Admin, DON)]],Nurse[[#This Row],[RN Admin Hours]],Nurse[[#This Row],[RN DON Hours]])</f>
        <v>42.485869565217385</v>
      </c>
      <c r="M572" s="4">
        <v>24.028260869565216</v>
      </c>
      <c r="N572" s="4">
        <v>13.153260869565216</v>
      </c>
      <c r="O572" s="4">
        <v>5.3043478260869561</v>
      </c>
      <c r="P572" s="4">
        <f>SUM(Nurse[[#This Row],[LPN Hours (excl. Admin)]],Nurse[[#This Row],[LPN Admin Hours]])</f>
        <v>52.913369565217415</v>
      </c>
      <c r="Q572" s="4">
        <v>52.913369565217415</v>
      </c>
      <c r="R572" s="4">
        <v>0</v>
      </c>
      <c r="S572" s="4">
        <f>SUM(Nurse[[#This Row],[CNA Hours]],Nurse[[#This Row],[NA TR Hours]],Nurse[[#This Row],[Med Aide/Tech Hours]])</f>
        <v>92.204347826086973</v>
      </c>
      <c r="T572" s="4">
        <v>92.204347826086973</v>
      </c>
      <c r="U572" s="4">
        <v>0</v>
      </c>
      <c r="V572" s="4">
        <v>0</v>
      </c>
      <c r="W5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72" s="4">
        <v>0</v>
      </c>
      <c r="Y572" s="4">
        <v>0</v>
      </c>
      <c r="Z572" s="4">
        <v>0</v>
      </c>
      <c r="AA572" s="4">
        <v>0</v>
      </c>
      <c r="AB572" s="4">
        <v>0</v>
      </c>
      <c r="AC572" s="4">
        <v>0</v>
      </c>
      <c r="AD572" s="4">
        <v>0</v>
      </c>
      <c r="AE572" s="4">
        <v>0</v>
      </c>
      <c r="AF572" s="1">
        <v>365668</v>
      </c>
      <c r="AG572" s="1">
        <v>5</v>
      </c>
      <c r="AH572"/>
    </row>
    <row r="573" spans="1:34" x14ac:dyDescent="0.25">
      <c r="A573" t="s">
        <v>964</v>
      </c>
      <c r="B573" t="s">
        <v>716</v>
      </c>
      <c r="C573" t="s">
        <v>1213</v>
      </c>
      <c r="D573" t="s">
        <v>1008</v>
      </c>
      <c r="E573" s="4">
        <v>70.586956521739125</v>
      </c>
      <c r="F573" s="4">
        <f>Nurse[[#This Row],[Total Nurse Staff Hours]]/Nurse[[#This Row],[MDS Census]]</f>
        <v>3.2418124422543895</v>
      </c>
      <c r="G573" s="4">
        <f>Nurse[[#This Row],[Total Direct Care Staff Hours]]/Nurse[[#This Row],[MDS Census]]</f>
        <v>2.8142516168771174</v>
      </c>
      <c r="H573" s="4">
        <f>Nurse[[#This Row],[Total RN Hours (w/ Admin, DON)]]/Nurse[[#This Row],[MDS Census]]</f>
        <v>0.32275793039728984</v>
      </c>
      <c r="I573" s="4">
        <f>Nurse[[#This Row],[RN Hours (excl. Admin, DON)]]/Nurse[[#This Row],[MDS Census]]</f>
        <v>9.9782876501385884E-2</v>
      </c>
      <c r="J573" s="4">
        <f>SUM(Nurse[[#This Row],[RN Hours (excl. Admin, DON)]],Nurse[[#This Row],[RN Admin Hours]],Nurse[[#This Row],[RN DON Hours]],Nurse[[#This Row],[LPN Hours (excl. Admin)]],Nurse[[#This Row],[LPN Admin Hours]],Nurse[[#This Row],[CNA Hours]],Nurse[[#This Row],[NA TR Hours]],Nurse[[#This Row],[Med Aide/Tech Hours]])</f>
        <v>228.82967391304351</v>
      </c>
      <c r="K573" s="4">
        <f>SUM(Nurse[[#This Row],[RN Hours (excl. Admin, DON)]],Nurse[[#This Row],[LPN Hours (excl. Admin)]],Nurse[[#This Row],[CNA Hours]],Nurse[[#This Row],[NA TR Hours]],Nurse[[#This Row],[Med Aide/Tech Hours]])</f>
        <v>198.64945652173913</v>
      </c>
      <c r="L573" s="4">
        <f>SUM(Nurse[[#This Row],[RN Hours (excl. Admin, DON)]],Nurse[[#This Row],[RN Admin Hours]],Nurse[[#This Row],[RN DON Hours]])</f>
        <v>22.782499999999999</v>
      </c>
      <c r="M573" s="4">
        <v>7.0433695652173904</v>
      </c>
      <c r="N573" s="4">
        <v>5.7391304347826084</v>
      </c>
      <c r="O573" s="4">
        <v>10</v>
      </c>
      <c r="P573" s="4">
        <f>SUM(Nurse[[#This Row],[LPN Hours (excl. Admin)]],Nurse[[#This Row],[LPN Admin Hours]])</f>
        <v>71.49641304347827</v>
      </c>
      <c r="Q573" s="4">
        <v>57.055326086956534</v>
      </c>
      <c r="R573" s="4">
        <v>14.44108695652174</v>
      </c>
      <c r="S573" s="4">
        <f>SUM(Nurse[[#This Row],[CNA Hours]],Nurse[[#This Row],[NA TR Hours]],Nurse[[#This Row],[Med Aide/Tech Hours]])</f>
        <v>134.55076086956521</v>
      </c>
      <c r="T573" s="4">
        <v>133.72217391304346</v>
      </c>
      <c r="U573" s="4">
        <v>0</v>
      </c>
      <c r="V573" s="4">
        <v>0.82858695652173886</v>
      </c>
      <c r="W5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73" s="4">
        <v>0</v>
      </c>
      <c r="Y573" s="4">
        <v>0</v>
      </c>
      <c r="Z573" s="4">
        <v>0</v>
      </c>
      <c r="AA573" s="4">
        <v>0</v>
      </c>
      <c r="AB573" s="4">
        <v>0</v>
      </c>
      <c r="AC573" s="4">
        <v>0</v>
      </c>
      <c r="AD573" s="4">
        <v>0</v>
      </c>
      <c r="AE573" s="4">
        <v>0</v>
      </c>
      <c r="AF573" s="1">
        <v>366238</v>
      </c>
      <c r="AG573" s="1">
        <v>5</v>
      </c>
      <c r="AH573"/>
    </row>
    <row r="574" spans="1:34" x14ac:dyDescent="0.25">
      <c r="A574" t="s">
        <v>964</v>
      </c>
      <c r="B574" t="s">
        <v>493</v>
      </c>
      <c r="C574" t="s">
        <v>1247</v>
      </c>
      <c r="D574" t="s">
        <v>982</v>
      </c>
      <c r="E574" s="4">
        <v>60.847826086956523</v>
      </c>
      <c r="F574" s="4">
        <f>Nurse[[#This Row],[Total Nurse Staff Hours]]/Nurse[[#This Row],[MDS Census]]</f>
        <v>3.6664469453376216</v>
      </c>
      <c r="G574" s="4">
        <f>Nurse[[#This Row],[Total Direct Care Staff Hours]]/Nurse[[#This Row],[MDS Census]]</f>
        <v>3.4956127188281534</v>
      </c>
      <c r="H574" s="4">
        <f>Nurse[[#This Row],[Total RN Hours (w/ Admin, DON)]]/Nurse[[#This Row],[MDS Census]]</f>
        <v>0.32832440157199</v>
      </c>
      <c r="I574" s="4">
        <f>Nurse[[#This Row],[RN Hours (excl. Admin, DON)]]/Nurse[[#This Row],[MDS Census]]</f>
        <v>0.18319578420864593</v>
      </c>
      <c r="J574" s="4">
        <f>SUM(Nurse[[#This Row],[RN Hours (excl. Admin, DON)]],Nurse[[#This Row],[RN Admin Hours]],Nurse[[#This Row],[RN DON Hours]],Nurse[[#This Row],[LPN Hours (excl. Admin)]],Nurse[[#This Row],[LPN Admin Hours]],Nurse[[#This Row],[CNA Hours]],Nurse[[#This Row],[NA TR Hours]],Nurse[[#This Row],[Med Aide/Tech Hours]])</f>
        <v>223.09532608695659</v>
      </c>
      <c r="K574" s="4">
        <f>SUM(Nurse[[#This Row],[RN Hours (excl. Admin, DON)]],Nurse[[#This Row],[LPN Hours (excl. Admin)]],Nurse[[#This Row],[CNA Hours]],Nurse[[#This Row],[NA TR Hours]],Nurse[[#This Row],[Med Aide/Tech Hours]])</f>
        <v>212.70043478260874</v>
      </c>
      <c r="L574" s="4">
        <f>SUM(Nurse[[#This Row],[RN Hours (excl. Admin, DON)]],Nurse[[#This Row],[RN Admin Hours]],Nurse[[#This Row],[RN DON Hours]])</f>
        <v>19.977826086956522</v>
      </c>
      <c r="M574" s="4">
        <v>11.147065217391305</v>
      </c>
      <c r="N574" s="4">
        <v>3.2318478260869563</v>
      </c>
      <c r="O574" s="4">
        <v>5.5989130434782615</v>
      </c>
      <c r="P574" s="4">
        <f>SUM(Nurse[[#This Row],[LPN Hours (excl. Admin)]],Nurse[[#This Row],[LPN Admin Hours]])</f>
        <v>77.174565217391333</v>
      </c>
      <c r="Q574" s="4">
        <v>75.610434782608721</v>
      </c>
      <c r="R574" s="4">
        <v>1.5641304347826088</v>
      </c>
      <c r="S574" s="4">
        <f>SUM(Nurse[[#This Row],[CNA Hours]],Nurse[[#This Row],[NA TR Hours]],Nurse[[#This Row],[Med Aide/Tech Hours]])</f>
        <v>125.94293478260873</v>
      </c>
      <c r="T574" s="4">
        <v>125.94293478260873</v>
      </c>
      <c r="U574" s="4">
        <v>0</v>
      </c>
      <c r="V574" s="4">
        <v>0</v>
      </c>
      <c r="W5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13.574891304347826</v>
      </c>
      <c r="X574" s="4">
        <v>0.13402173913043477</v>
      </c>
      <c r="Y574" s="4">
        <v>2.9709782608695656</v>
      </c>
      <c r="Z574" s="4">
        <v>0</v>
      </c>
      <c r="AA574" s="4">
        <v>2.0789130434782606</v>
      </c>
      <c r="AB574" s="4">
        <v>1.05</v>
      </c>
      <c r="AC574" s="4">
        <v>7.3409782608695648</v>
      </c>
      <c r="AD574" s="4">
        <v>0</v>
      </c>
      <c r="AE574" s="4">
        <v>0</v>
      </c>
      <c r="AF574" s="1">
        <v>365899</v>
      </c>
      <c r="AG574" s="1">
        <v>5</v>
      </c>
      <c r="AH574"/>
    </row>
    <row r="575" spans="1:34" x14ac:dyDescent="0.25">
      <c r="A575" t="s">
        <v>964</v>
      </c>
      <c r="B575" t="s">
        <v>452</v>
      </c>
      <c r="C575" t="s">
        <v>1106</v>
      </c>
      <c r="D575" t="s">
        <v>1014</v>
      </c>
      <c r="E575" s="4">
        <v>57.847826086956523</v>
      </c>
      <c r="F575" s="4">
        <f>Nurse[[#This Row],[Total Nurse Staff Hours]]/Nurse[[#This Row],[MDS Census]]</f>
        <v>2.9242897406989847</v>
      </c>
      <c r="G575" s="4">
        <f>Nurse[[#This Row],[Total Direct Care Staff Hours]]/Nurse[[#This Row],[MDS Census]]</f>
        <v>2.7403833145434047</v>
      </c>
      <c r="H575" s="4">
        <f>Nurse[[#This Row],[Total RN Hours (w/ Admin, DON)]]/Nurse[[#This Row],[MDS Census]]</f>
        <v>0.61020293122886127</v>
      </c>
      <c r="I575" s="4">
        <f>Nurse[[#This Row],[RN Hours (excl. Admin, DON)]]/Nurse[[#This Row],[MDS Census]]</f>
        <v>0.50272453964674935</v>
      </c>
      <c r="J575" s="4">
        <f>SUM(Nurse[[#This Row],[RN Hours (excl. Admin, DON)]],Nurse[[#This Row],[RN Admin Hours]],Nurse[[#This Row],[RN DON Hours]],Nurse[[#This Row],[LPN Hours (excl. Admin)]],Nurse[[#This Row],[LPN Admin Hours]],Nurse[[#This Row],[CNA Hours]],Nurse[[#This Row],[NA TR Hours]],Nurse[[#This Row],[Med Aide/Tech Hours]])</f>
        <v>169.16380434782604</v>
      </c>
      <c r="K575" s="4">
        <f>SUM(Nurse[[#This Row],[RN Hours (excl. Admin, DON)]],Nurse[[#This Row],[LPN Hours (excl. Admin)]],Nurse[[#This Row],[CNA Hours]],Nurse[[#This Row],[NA TR Hours]],Nurse[[#This Row],[Med Aide/Tech Hours]])</f>
        <v>158.52521739130435</v>
      </c>
      <c r="L575" s="4">
        <f>SUM(Nurse[[#This Row],[RN Hours (excl. Admin, DON)]],Nurse[[#This Row],[RN Admin Hours]],Nurse[[#This Row],[RN DON Hours]])</f>
        <v>35.298913043478258</v>
      </c>
      <c r="M575" s="4">
        <v>29.081521739130434</v>
      </c>
      <c r="N575" s="4">
        <v>0.49456521739130432</v>
      </c>
      <c r="O575" s="4">
        <v>5.7228260869565215</v>
      </c>
      <c r="P575" s="4">
        <f>SUM(Nurse[[#This Row],[LPN Hours (excl. Admin)]],Nurse[[#This Row],[LPN Admin Hours]])</f>
        <v>38.575760869565222</v>
      </c>
      <c r="Q575" s="4">
        <v>34.154565217391308</v>
      </c>
      <c r="R575" s="4">
        <v>4.4211956521739131</v>
      </c>
      <c r="S575" s="4">
        <f>SUM(Nurse[[#This Row],[CNA Hours]],Nurse[[#This Row],[NA TR Hours]],Nurse[[#This Row],[Med Aide/Tech Hours]])</f>
        <v>95.289130434782592</v>
      </c>
      <c r="T575" s="4">
        <v>95.289130434782592</v>
      </c>
      <c r="U575" s="4">
        <v>0</v>
      </c>
      <c r="V575" s="4">
        <v>0</v>
      </c>
      <c r="W5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8.0252173913043485</v>
      </c>
      <c r="X575" s="4">
        <v>0</v>
      </c>
      <c r="Y575" s="4">
        <v>0.49456521739130432</v>
      </c>
      <c r="Z575" s="4">
        <v>0</v>
      </c>
      <c r="AA575" s="4">
        <v>3.0214130434782613</v>
      </c>
      <c r="AB575" s="4">
        <v>0</v>
      </c>
      <c r="AC575" s="4">
        <v>4.5092391304347821</v>
      </c>
      <c r="AD575" s="4">
        <v>0</v>
      </c>
      <c r="AE575" s="4">
        <v>0</v>
      </c>
      <c r="AF575" s="1">
        <v>365837</v>
      </c>
      <c r="AG575" s="1">
        <v>5</v>
      </c>
      <c r="AH575"/>
    </row>
    <row r="576" spans="1:34" x14ac:dyDescent="0.25">
      <c r="A576" t="s">
        <v>964</v>
      </c>
      <c r="B576" t="s">
        <v>251</v>
      </c>
      <c r="C576" t="s">
        <v>1287</v>
      </c>
      <c r="D576" t="s">
        <v>1041</v>
      </c>
      <c r="E576" s="4">
        <v>59.717391304347828</v>
      </c>
      <c r="F576" s="4">
        <f>Nurse[[#This Row],[Total Nurse Staff Hours]]/Nurse[[#This Row],[MDS Census]]</f>
        <v>2.9010738987986895</v>
      </c>
      <c r="G576" s="4">
        <f>Nurse[[#This Row],[Total Direct Care Staff Hours]]/Nurse[[#This Row],[MDS Census]]</f>
        <v>2.6763287222424461</v>
      </c>
      <c r="H576" s="4">
        <f>Nurse[[#This Row],[Total RN Hours (w/ Admin, DON)]]/Nurse[[#This Row],[MDS Census]]</f>
        <v>0.26697306152166</v>
      </c>
      <c r="I576" s="4">
        <f>Nurse[[#This Row],[RN Hours (excl. Admin, DON)]]/Nurse[[#This Row],[MDS Census]]</f>
        <v>0.18251729159082636</v>
      </c>
      <c r="J576" s="4">
        <f>SUM(Nurse[[#This Row],[RN Hours (excl. Admin, DON)]],Nurse[[#This Row],[RN Admin Hours]],Nurse[[#This Row],[RN DON Hours]],Nurse[[#This Row],[LPN Hours (excl. Admin)]],Nurse[[#This Row],[LPN Admin Hours]],Nurse[[#This Row],[CNA Hours]],Nurse[[#This Row],[NA TR Hours]],Nurse[[#This Row],[Med Aide/Tech Hours]])</f>
        <v>173.24456521739131</v>
      </c>
      <c r="K576" s="4">
        <f>SUM(Nurse[[#This Row],[RN Hours (excl. Admin, DON)]],Nurse[[#This Row],[LPN Hours (excl. Admin)]],Nurse[[#This Row],[CNA Hours]],Nurse[[#This Row],[NA TR Hours]],Nurse[[#This Row],[Med Aide/Tech Hours]])</f>
        <v>159.82336956521738</v>
      </c>
      <c r="L576" s="4">
        <f>SUM(Nurse[[#This Row],[RN Hours (excl. Admin, DON)]],Nurse[[#This Row],[RN Admin Hours]],Nurse[[#This Row],[RN DON Hours]])</f>
        <v>15.942934782608695</v>
      </c>
      <c r="M576" s="4">
        <v>10.899456521739131</v>
      </c>
      <c r="N576" s="4">
        <v>0</v>
      </c>
      <c r="O576" s="4">
        <v>5.0434782608695654</v>
      </c>
      <c r="P576" s="4">
        <f>SUM(Nurse[[#This Row],[LPN Hours (excl. Admin)]],Nurse[[#This Row],[LPN Admin Hours]])</f>
        <v>45.432065217391298</v>
      </c>
      <c r="Q576" s="4">
        <v>37.054347826086953</v>
      </c>
      <c r="R576" s="4">
        <v>8.3777173913043477</v>
      </c>
      <c r="S576" s="4">
        <f>SUM(Nurse[[#This Row],[CNA Hours]],Nurse[[#This Row],[NA TR Hours]],Nurse[[#This Row],[Med Aide/Tech Hours]])</f>
        <v>111.8695652173913</v>
      </c>
      <c r="T576" s="4">
        <v>111.8695652173913</v>
      </c>
      <c r="U576" s="4">
        <v>0</v>
      </c>
      <c r="V576" s="4">
        <v>0</v>
      </c>
      <c r="W5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8.1847826086956523</v>
      </c>
      <c r="X576" s="4">
        <v>1.4565217391304348</v>
      </c>
      <c r="Y576" s="4">
        <v>0</v>
      </c>
      <c r="Z576" s="4">
        <v>0</v>
      </c>
      <c r="AA576" s="4">
        <v>4.2934782608695654</v>
      </c>
      <c r="AB576" s="4">
        <v>0</v>
      </c>
      <c r="AC576" s="4">
        <v>2.4347826086956523</v>
      </c>
      <c r="AD576" s="4">
        <v>0</v>
      </c>
      <c r="AE576" s="4">
        <v>0</v>
      </c>
      <c r="AF576" s="1">
        <v>365550</v>
      </c>
      <c r="AG576" s="1">
        <v>5</v>
      </c>
      <c r="AH576"/>
    </row>
    <row r="577" spans="1:34" x14ac:dyDescent="0.25">
      <c r="A577" t="s">
        <v>964</v>
      </c>
      <c r="B577" t="s">
        <v>729</v>
      </c>
      <c r="C577" t="s">
        <v>1390</v>
      </c>
      <c r="D577" t="s">
        <v>1006</v>
      </c>
      <c r="E577" s="4">
        <v>80.652173913043484</v>
      </c>
      <c r="F577" s="4">
        <f>Nurse[[#This Row],[Total Nurse Staff Hours]]/Nurse[[#This Row],[MDS Census]]</f>
        <v>3.4473167115902963</v>
      </c>
      <c r="G577" s="4">
        <f>Nurse[[#This Row],[Total Direct Care Staff Hours]]/Nurse[[#This Row],[MDS Census]]</f>
        <v>3.2717102425876008</v>
      </c>
      <c r="H577" s="4">
        <f>Nurse[[#This Row],[Total RN Hours (w/ Admin, DON)]]/Nurse[[#This Row],[MDS Census]]</f>
        <v>0.25649999999999995</v>
      </c>
      <c r="I577" s="4">
        <f>Nurse[[#This Row],[RN Hours (excl. Admin, DON)]]/Nurse[[#This Row],[MDS Census]]</f>
        <v>0.1370929919137466</v>
      </c>
      <c r="J577" s="4">
        <f>SUM(Nurse[[#This Row],[RN Hours (excl. Admin, DON)]],Nurse[[#This Row],[RN Admin Hours]],Nurse[[#This Row],[RN DON Hours]],Nurse[[#This Row],[LPN Hours (excl. Admin)]],Nurse[[#This Row],[LPN Admin Hours]],Nurse[[#This Row],[CNA Hours]],Nurse[[#This Row],[NA TR Hours]],Nurse[[#This Row],[Med Aide/Tech Hours]])</f>
        <v>278.03358695652173</v>
      </c>
      <c r="K577" s="4">
        <f>SUM(Nurse[[#This Row],[RN Hours (excl. Admin, DON)]],Nurse[[#This Row],[LPN Hours (excl. Admin)]],Nurse[[#This Row],[CNA Hours]],Nurse[[#This Row],[NA TR Hours]],Nurse[[#This Row],[Med Aide/Tech Hours]])</f>
        <v>263.87054347826086</v>
      </c>
      <c r="L577" s="4">
        <f>SUM(Nurse[[#This Row],[RN Hours (excl. Admin, DON)]],Nurse[[#This Row],[RN Admin Hours]],Nurse[[#This Row],[RN DON Hours]])</f>
        <v>20.68728260869565</v>
      </c>
      <c r="M577" s="4">
        <v>11.056847826086955</v>
      </c>
      <c r="N577" s="4">
        <v>4.9565217391304346</v>
      </c>
      <c r="O577" s="4">
        <v>4.6739130434782608</v>
      </c>
      <c r="P577" s="4">
        <f>SUM(Nurse[[#This Row],[LPN Hours (excl. Admin)]],Nurse[[#This Row],[LPN Admin Hours]])</f>
        <v>76.932065217391326</v>
      </c>
      <c r="Q577" s="4">
        <v>72.399456521739154</v>
      </c>
      <c r="R577" s="4">
        <v>4.5326086956521738</v>
      </c>
      <c r="S577" s="4">
        <f>SUM(Nurse[[#This Row],[CNA Hours]],Nurse[[#This Row],[NA TR Hours]],Nurse[[#This Row],[Med Aide/Tech Hours]])</f>
        <v>180.41423913043477</v>
      </c>
      <c r="T577" s="4">
        <v>175.71260869565216</v>
      </c>
      <c r="U577" s="4">
        <v>4.7016304347826097</v>
      </c>
      <c r="V577" s="4">
        <v>0</v>
      </c>
      <c r="W5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77" s="4">
        <v>0</v>
      </c>
      <c r="Y577" s="4">
        <v>0</v>
      </c>
      <c r="Z577" s="4">
        <v>0</v>
      </c>
      <c r="AA577" s="4">
        <v>0</v>
      </c>
      <c r="AB577" s="4">
        <v>0</v>
      </c>
      <c r="AC577" s="4">
        <v>0</v>
      </c>
      <c r="AD577" s="4">
        <v>0</v>
      </c>
      <c r="AE577" s="4">
        <v>0</v>
      </c>
      <c r="AF577" s="1">
        <v>366254</v>
      </c>
      <c r="AG577" s="1">
        <v>5</v>
      </c>
      <c r="AH577"/>
    </row>
    <row r="578" spans="1:34" x14ac:dyDescent="0.25">
      <c r="A578" t="s">
        <v>964</v>
      </c>
      <c r="B578" t="s">
        <v>644</v>
      </c>
      <c r="C578" t="s">
        <v>1097</v>
      </c>
      <c r="D578" t="s">
        <v>1017</v>
      </c>
      <c r="E578" s="4">
        <v>32.75</v>
      </c>
      <c r="F578" s="4">
        <f>Nurse[[#This Row],[Total Nurse Staff Hours]]/Nurse[[#This Row],[MDS Census]]</f>
        <v>1.1057417855957519</v>
      </c>
      <c r="G578" s="4">
        <f>Nurse[[#This Row],[Total Direct Care Staff Hours]]/Nurse[[#This Row],[MDS Census]]</f>
        <v>1.1057417855957519</v>
      </c>
      <c r="H578" s="4">
        <f>Nurse[[#This Row],[Total RN Hours (w/ Admin, DON)]]/Nurse[[#This Row],[MDS Census]]</f>
        <v>0.12150680384998341</v>
      </c>
      <c r="I578" s="4">
        <f>Nurse[[#This Row],[RN Hours (excl. Admin, DON)]]/Nurse[[#This Row],[MDS Census]]</f>
        <v>0.12150680384998341</v>
      </c>
      <c r="J578" s="4">
        <f>SUM(Nurse[[#This Row],[RN Hours (excl. Admin, DON)]],Nurse[[#This Row],[RN Admin Hours]],Nurse[[#This Row],[RN DON Hours]],Nurse[[#This Row],[LPN Hours (excl. Admin)]],Nurse[[#This Row],[LPN Admin Hours]],Nurse[[#This Row],[CNA Hours]],Nurse[[#This Row],[NA TR Hours]],Nurse[[#This Row],[Med Aide/Tech Hours]])</f>
        <v>36.213043478260872</v>
      </c>
      <c r="K578" s="4">
        <f>SUM(Nurse[[#This Row],[RN Hours (excl. Admin, DON)]],Nurse[[#This Row],[LPN Hours (excl. Admin)]],Nurse[[#This Row],[CNA Hours]],Nurse[[#This Row],[NA TR Hours]],Nurse[[#This Row],[Med Aide/Tech Hours]])</f>
        <v>36.213043478260872</v>
      </c>
      <c r="L578" s="4">
        <f>SUM(Nurse[[#This Row],[RN Hours (excl. Admin, DON)]],Nurse[[#This Row],[RN Admin Hours]],Nurse[[#This Row],[RN DON Hours]])</f>
        <v>3.9793478260869568</v>
      </c>
      <c r="M578" s="4">
        <v>3.9793478260869568</v>
      </c>
      <c r="N578" s="4">
        <v>0</v>
      </c>
      <c r="O578" s="4">
        <v>0</v>
      </c>
      <c r="P578" s="4">
        <f>SUM(Nurse[[#This Row],[LPN Hours (excl. Admin)]],Nurse[[#This Row],[LPN Admin Hours]])</f>
        <v>7.4048913043478253</v>
      </c>
      <c r="Q578" s="4">
        <v>7.4048913043478253</v>
      </c>
      <c r="R578" s="4">
        <v>0</v>
      </c>
      <c r="S578" s="4">
        <f>SUM(Nurse[[#This Row],[CNA Hours]],Nurse[[#This Row],[NA TR Hours]],Nurse[[#This Row],[Med Aide/Tech Hours]])</f>
        <v>24.828804347826086</v>
      </c>
      <c r="T578" s="4">
        <v>24.828804347826086</v>
      </c>
      <c r="U578" s="4">
        <v>0</v>
      </c>
      <c r="V578" s="4">
        <v>0</v>
      </c>
      <c r="W5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78" s="4">
        <v>0</v>
      </c>
      <c r="Y578" s="4">
        <v>0</v>
      </c>
      <c r="Z578" s="4">
        <v>0</v>
      </c>
      <c r="AA578" s="4">
        <v>0</v>
      </c>
      <c r="AB578" s="4">
        <v>0</v>
      </c>
      <c r="AC578" s="4">
        <v>0</v>
      </c>
      <c r="AD578" s="4">
        <v>0</v>
      </c>
      <c r="AE578" s="4">
        <v>0</v>
      </c>
      <c r="AF578" s="1">
        <v>366141</v>
      </c>
      <c r="AG578" s="1">
        <v>5</v>
      </c>
      <c r="AH578"/>
    </row>
    <row r="579" spans="1:34" x14ac:dyDescent="0.25">
      <c r="A579" t="s">
        <v>964</v>
      </c>
      <c r="B579" t="s">
        <v>857</v>
      </c>
      <c r="C579" t="s">
        <v>1261</v>
      </c>
      <c r="D579" t="s">
        <v>1053</v>
      </c>
      <c r="E579" s="4">
        <v>52.021739130434781</v>
      </c>
      <c r="F579" s="4">
        <f>Nurse[[#This Row],[Total Nurse Staff Hours]]/Nurse[[#This Row],[MDS Census]]</f>
        <v>3.1363790221479335</v>
      </c>
      <c r="G579" s="4">
        <f>Nurse[[#This Row],[Total Direct Care Staff Hours]]/Nurse[[#This Row],[MDS Census]]</f>
        <v>2.8293522774759734</v>
      </c>
      <c r="H579" s="4">
        <f>Nurse[[#This Row],[Total RN Hours (w/ Admin, DON)]]/Nurse[[#This Row],[MDS Census]]</f>
        <v>0.86205808608441303</v>
      </c>
      <c r="I579" s="4">
        <f>Nurse[[#This Row],[RN Hours (excl. Admin, DON)]]/Nurse[[#This Row],[MDS Census]]</f>
        <v>0.58403886335144184</v>
      </c>
      <c r="J579" s="4">
        <f>SUM(Nurse[[#This Row],[RN Hours (excl. Admin, DON)]],Nurse[[#This Row],[RN Admin Hours]],Nurse[[#This Row],[RN DON Hours]],Nurse[[#This Row],[LPN Hours (excl. Admin)]],Nurse[[#This Row],[LPN Admin Hours]],Nurse[[#This Row],[CNA Hours]],Nurse[[#This Row],[NA TR Hours]],Nurse[[#This Row],[Med Aide/Tech Hours]])</f>
        <v>163.15989130434792</v>
      </c>
      <c r="K579" s="4">
        <f>SUM(Nurse[[#This Row],[RN Hours (excl. Admin, DON)]],Nurse[[#This Row],[LPN Hours (excl. Admin)]],Nurse[[#This Row],[CNA Hours]],Nurse[[#This Row],[NA TR Hours]],Nurse[[#This Row],[Med Aide/Tech Hours]])</f>
        <v>147.18782608695662</v>
      </c>
      <c r="L579" s="4">
        <f>SUM(Nurse[[#This Row],[RN Hours (excl. Admin, DON)]],Nurse[[#This Row],[RN Admin Hours]],Nurse[[#This Row],[RN DON Hours]])</f>
        <v>44.845760869565225</v>
      </c>
      <c r="M579" s="4">
        <v>30.382717391304354</v>
      </c>
      <c r="N579" s="4">
        <v>10.158695652173915</v>
      </c>
      <c r="O579" s="4">
        <v>4.3043478260869561</v>
      </c>
      <c r="P579" s="4">
        <f>SUM(Nurse[[#This Row],[LPN Hours (excl. Admin)]],Nurse[[#This Row],[LPN Admin Hours]])</f>
        <v>39.080434782608677</v>
      </c>
      <c r="Q579" s="4">
        <v>37.571413043478245</v>
      </c>
      <c r="R579" s="4">
        <v>1.5090217391304346</v>
      </c>
      <c r="S579" s="4">
        <f>SUM(Nurse[[#This Row],[CNA Hours]],Nurse[[#This Row],[NA TR Hours]],Nurse[[#This Row],[Med Aide/Tech Hours]])</f>
        <v>79.233695652174021</v>
      </c>
      <c r="T579" s="4">
        <v>79.233695652174021</v>
      </c>
      <c r="U579" s="4">
        <v>0</v>
      </c>
      <c r="V579" s="4">
        <v>0</v>
      </c>
      <c r="W5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79" s="4">
        <v>0</v>
      </c>
      <c r="Y579" s="4">
        <v>0</v>
      </c>
      <c r="Z579" s="4">
        <v>0</v>
      </c>
      <c r="AA579" s="4">
        <v>0</v>
      </c>
      <c r="AB579" s="4">
        <v>0</v>
      </c>
      <c r="AC579" s="4">
        <v>0</v>
      </c>
      <c r="AD579" s="4">
        <v>0</v>
      </c>
      <c r="AE579" s="4">
        <v>0</v>
      </c>
      <c r="AF579" s="1">
        <v>366413</v>
      </c>
      <c r="AG579" s="1">
        <v>5</v>
      </c>
      <c r="AH579"/>
    </row>
    <row r="580" spans="1:34" x14ac:dyDescent="0.25">
      <c r="A580" t="s">
        <v>964</v>
      </c>
      <c r="B580" t="s">
        <v>585</v>
      </c>
      <c r="C580" t="s">
        <v>1261</v>
      </c>
      <c r="D580" t="s">
        <v>1053</v>
      </c>
      <c r="E580" s="4">
        <v>71.217391304347828</v>
      </c>
      <c r="F580" s="4">
        <f>Nurse[[#This Row],[Total Nurse Staff Hours]]/Nurse[[#This Row],[MDS Census]]</f>
        <v>2.9546764346764358</v>
      </c>
      <c r="G580" s="4">
        <f>Nurse[[#This Row],[Total Direct Care Staff Hours]]/Nurse[[#This Row],[MDS Census]]</f>
        <v>2.5960180097680108</v>
      </c>
      <c r="H580" s="4">
        <f>Nurse[[#This Row],[Total RN Hours (w/ Admin, DON)]]/Nurse[[#This Row],[MDS Census]]</f>
        <v>0.54554945054945037</v>
      </c>
      <c r="I580" s="4">
        <f>Nurse[[#This Row],[RN Hours (excl. Admin, DON)]]/Nurse[[#This Row],[MDS Census]]</f>
        <v>0.18689102564102564</v>
      </c>
      <c r="J580" s="4">
        <f>SUM(Nurse[[#This Row],[RN Hours (excl. Admin, DON)]],Nurse[[#This Row],[RN Admin Hours]],Nurse[[#This Row],[RN DON Hours]],Nurse[[#This Row],[LPN Hours (excl. Admin)]],Nurse[[#This Row],[LPN Admin Hours]],Nurse[[#This Row],[CNA Hours]],Nurse[[#This Row],[NA TR Hours]],Nurse[[#This Row],[Med Aide/Tech Hours]])</f>
        <v>210.42434782608703</v>
      </c>
      <c r="K580" s="4">
        <f>SUM(Nurse[[#This Row],[RN Hours (excl. Admin, DON)]],Nurse[[#This Row],[LPN Hours (excl. Admin)]],Nurse[[#This Row],[CNA Hours]],Nurse[[#This Row],[NA TR Hours]],Nurse[[#This Row],[Med Aide/Tech Hours]])</f>
        <v>184.88163043478269</v>
      </c>
      <c r="L580" s="4">
        <f>SUM(Nurse[[#This Row],[RN Hours (excl. Admin, DON)]],Nurse[[#This Row],[RN Admin Hours]],Nurse[[#This Row],[RN DON Hours]])</f>
        <v>38.852608695652165</v>
      </c>
      <c r="M580" s="4">
        <v>13.309891304347826</v>
      </c>
      <c r="N580" s="4">
        <v>20.48836956521739</v>
      </c>
      <c r="O580" s="4">
        <v>5.0543478260869561</v>
      </c>
      <c r="P580" s="4">
        <f>SUM(Nurse[[#This Row],[LPN Hours (excl. Admin)]],Nurse[[#This Row],[LPN Admin Hours]])</f>
        <v>46.418043478260863</v>
      </c>
      <c r="Q580" s="4">
        <v>46.418043478260863</v>
      </c>
      <c r="R580" s="4">
        <v>0</v>
      </c>
      <c r="S580" s="4">
        <f>SUM(Nurse[[#This Row],[CNA Hours]],Nurse[[#This Row],[NA TR Hours]],Nurse[[#This Row],[Med Aide/Tech Hours]])</f>
        <v>125.15369565217399</v>
      </c>
      <c r="T580" s="4">
        <v>119.35880434782617</v>
      </c>
      <c r="U580" s="4">
        <v>1.02</v>
      </c>
      <c r="V580" s="4">
        <v>4.7748913043478272</v>
      </c>
      <c r="W5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80" s="4">
        <v>0</v>
      </c>
      <c r="Y580" s="4">
        <v>0</v>
      </c>
      <c r="Z580" s="4">
        <v>0</v>
      </c>
      <c r="AA580" s="4">
        <v>0</v>
      </c>
      <c r="AB580" s="4">
        <v>0</v>
      </c>
      <c r="AC580" s="4">
        <v>0</v>
      </c>
      <c r="AD580" s="4">
        <v>0</v>
      </c>
      <c r="AE580" s="4">
        <v>0</v>
      </c>
      <c r="AF580" s="1">
        <v>366051</v>
      </c>
      <c r="AG580" s="1">
        <v>5</v>
      </c>
      <c r="AH580"/>
    </row>
    <row r="581" spans="1:34" x14ac:dyDescent="0.25">
      <c r="A581" t="s">
        <v>964</v>
      </c>
      <c r="B581" t="s">
        <v>841</v>
      </c>
      <c r="C581" t="s">
        <v>1414</v>
      </c>
      <c r="D581" t="s">
        <v>1032</v>
      </c>
      <c r="E581" s="4">
        <v>64.630434782608702</v>
      </c>
      <c r="F581" s="4">
        <f>Nurse[[#This Row],[Total Nurse Staff Hours]]/Nurse[[#This Row],[MDS Census]]</f>
        <v>3.3795391860074</v>
      </c>
      <c r="G581" s="4">
        <f>Nurse[[#This Row],[Total Direct Care Staff Hours]]/Nurse[[#This Row],[MDS Census]]</f>
        <v>3.0772031617894386</v>
      </c>
      <c r="H581" s="4">
        <f>Nurse[[#This Row],[Total RN Hours (w/ Admin, DON)]]/Nurse[[#This Row],[MDS Census]]</f>
        <v>0.5412041708711739</v>
      </c>
      <c r="I581" s="4">
        <f>Nurse[[#This Row],[RN Hours (excl. Admin, DON)]]/Nurse[[#This Row],[MDS Census]]</f>
        <v>0.36326942482341068</v>
      </c>
      <c r="J581" s="4">
        <f>SUM(Nurse[[#This Row],[RN Hours (excl. Admin, DON)]],Nurse[[#This Row],[RN Admin Hours]],Nurse[[#This Row],[RN DON Hours]],Nurse[[#This Row],[LPN Hours (excl. Admin)]],Nurse[[#This Row],[LPN Admin Hours]],Nurse[[#This Row],[CNA Hours]],Nurse[[#This Row],[NA TR Hours]],Nurse[[#This Row],[Med Aide/Tech Hours]])</f>
        <v>218.42108695652178</v>
      </c>
      <c r="K581" s="4">
        <f>SUM(Nurse[[#This Row],[RN Hours (excl. Admin, DON)]],Nurse[[#This Row],[LPN Hours (excl. Admin)]],Nurse[[#This Row],[CNA Hours]],Nurse[[#This Row],[NA TR Hours]],Nurse[[#This Row],[Med Aide/Tech Hours]])</f>
        <v>198.8809782608696</v>
      </c>
      <c r="L581" s="4">
        <f>SUM(Nurse[[#This Row],[RN Hours (excl. Admin, DON)]],Nurse[[#This Row],[RN Admin Hours]],Nurse[[#This Row],[RN DON Hours]])</f>
        <v>34.978260869565219</v>
      </c>
      <c r="M581" s="4">
        <v>23.478260869565219</v>
      </c>
      <c r="N581" s="4">
        <v>6.4565217391304346</v>
      </c>
      <c r="O581" s="4">
        <v>5.0434782608695654</v>
      </c>
      <c r="P581" s="4">
        <f>SUM(Nurse[[#This Row],[LPN Hours (excl. Admin)]],Nurse[[#This Row],[LPN Admin Hours]])</f>
        <v>60.791739130434784</v>
      </c>
      <c r="Q581" s="4">
        <v>52.751630434782612</v>
      </c>
      <c r="R581" s="4">
        <v>8.0401086956521741</v>
      </c>
      <c r="S581" s="4">
        <f>SUM(Nurse[[#This Row],[CNA Hours]],Nurse[[#This Row],[NA TR Hours]],Nurse[[#This Row],[Med Aide/Tech Hours]])</f>
        <v>122.65108695652175</v>
      </c>
      <c r="T581" s="4">
        <v>96.482608695652189</v>
      </c>
      <c r="U581" s="4">
        <v>26.168478260869566</v>
      </c>
      <c r="V581" s="4">
        <v>0</v>
      </c>
      <c r="W5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3.010326086956522</v>
      </c>
      <c r="X581" s="4">
        <v>0.43478260869565216</v>
      </c>
      <c r="Y581" s="4">
        <v>0</v>
      </c>
      <c r="Z581" s="4">
        <v>0</v>
      </c>
      <c r="AA581" s="4">
        <v>2.2505434782608695</v>
      </c>
      <c r="AB581" s="4">
        <v>0</v>
      </c>
      <c r="AC581" s="4">
        <v>0.32500000000000001</v>
      </c>
      <c r="AD581" s="4">
        <v>0</v>
      </c>
      <c r="AE581" s="4">
        <v>0</v>
      </c>
      <c r="AF581" s="1">
        <v>366395</v>
      </c>
      <c r="AG581" s="1">
        <v>5</v>
      </c>
      <c r="AH581"/>
    </row>
    <row r="582" spans="1:34" x14ac:dyDescent="0.25">
      <c r="A582" t="s">
        <v>964</v>
      </c>
      <c r="B582" t="s">
        <v>113</v>
      </c>
      <c r="C582" t="s">
        <v>1247</v>
      </c>
      <c r="D582" t="s">
        <v>982</v>
      </c>
      <c r="E582" s="4">
        <v>90.184782608695656</v>
      </c>
      <c r="F582" s="4">
        <f>Nurse[[#This Row],[Total Nurse Staff Hours]]/Nurse[[#This Row],[MDS Census]]</f>
        <v>3.3242569603471135</v>
      </c>
      <c r="G582" s="4">
        <f>Nurse[[#This Row],[Total Direct Care Staff Hours]]/Nurse[[#This Row],[MDS Census]]</f>
        <v>3.1710220561648788</v>
      </c>
      <c r="H582" s="4">
        <f>Nurse[[#This Row],[Total RN Hours (w/ Admin, DON)]]/Nurse[[#This Row],[MDS Census]]</f>
        <v>0.23637820899120168</v>
      </c>
      <c r="I582" s="4">
        <f>Nurse[[#This Row],[RN Hours (excl. Admin, DON)]]/Nurse[[#This Row],[MDS Census]]</f>
        <v>8.3143304808967117E-2</v>
      </c>
      <c r="J582" s="4">
        <f>SUM(Nurse[[#This Row],[RN Hours (excl. Admin, DON)]],Nurse[[#This Row],[RN Admin Hours]],Nurse[[#This Row],[RN DON Hours]],Nurse[[#This Row],[LPN Hours (excl. Admin)]],Nurse[[#This Row],[LPN Admin Hours]],Nurse[[#This Row],[CNA Hours]],Nurse[[#This Row],[NA TR Hours]],Nurse[[#This Row],[Med Aide/Tech Hours]])</f>
        <v>299.79739130434785</v>
      </c>
      <c r="K582" s="4">
        <f>SUM(Nurse[[#This Row],[RN Hours (excl. Admin, DON)]],Nurse[[#This Row],[LPN Hours (excl. Admin)]],Nurse[[#This Row],[CNA Hours]],Nurse[[#This Row],[NA TR Hours]],Nurse[[#This Row],[Med Aide/Tech Hours]])</f>
        <v>285.97793478260871</v>
      </c>
      <c r="L582" s="4">
        <f>SUM(Nurse[[#This Row],[RN Hours (excl. Admin, DON)]],Nurse[[#This Row],[RN Admin Hours]],Nurse[[#This Row],[RN DON Hours]])</f>
        <v>21.317717391304353</v>
      </c>
      <c r="M582" s="4">
        <v>7.4982608695652191</v>
      </c>
      <c r="N582" s="4">
        <v>8.0803260869565232</v>
      </c>
      <c r="O582" s="4">
        <v>5.7391304347826084</v>
      </c>
      <c r="P582" s="4">
        <f>SUM(Nurse[[#This Row],[LPN Hours (excl. Admin)]],Nurse[[#This Row],[LPN Admin Hours]])</f>
        <v>93.933260869565203</v>
      </c>
      <c r="Q582" s="4">
        <v>93.933260869565203</v>
      </c>
      <c r="R582" s="4">
        <v>0</v>
      </c>
      <c r="S582" s="4">
        <f>SUM(Nurse[[#This Row],[CNA Hours]],Nurse[[#This Row],[NA TR Hours]],Nurse[[#This Row],[Med Aide/Tech Hours]])</f>
        <v>184.54641304347825</v>
      </c>
      <c r="T582" s="4">
        <v>183.22293478260869</v>
      </c>
      <c r="U582" s="4">
        <v>1.3234782608695652</v>
      </c>
      <c r="V582" s="4">
        <v>0</v>
      </c>
      <c r="W5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92.914130434782621</v>
      </c>
      <c r="X582" s="4">
        <v>1.3664130434782609</v>
      </c>
      <c r="Y582" s="4">
        <v>0</v>
      </c>
      <c r="Z582" s="4">
        <v>0</v>
      </c>
      <c r="AA582" s="4">
        <v>25.628913043478267</v>
      </c>
      <c r="AB582" s="4">
        <v>0</v>
      </c>
      <c r="AC582" s="4">
        <v>64.595326086956533</v>
      </c>
      <c r="AD582" s="4">
        <v>1.3234782608695652</v>
      </c>
      <c r="AE582" s="4">
        <v>0</v>
      </c>
      <c r="AF582" s="1">
        <v>365321</v>
      </c>
      <c r="AG582" s="1">
        <v>5</v>
      </c>
      <c r="AH582"/>
    </row>
    <row r="583" spans="1:34" x14ac:dyDescent="0.25">
      <c r="A583" t="s">
        <v>964</v>
      </c>
      <c r="B583" t="s">
        <v>499</v>
      </c>
      <c r="C583" t="s">
        <v>1098</v>
      </c>
      <c r="D583" t="s">
        <v>999</v>
      </c>
      <c r="E583" s="4">
        <v>74.467391304347828</v>
      </c>
      <c r="F583" s="4">
        <f>Nurse[[#This Row],[Total Nurse Staff Hours]]/Nurse[[#This Row],[MDS Census]]</f>
        <v>4.4951160414538025</v>
      </c>
      <c r="G583" s="4">
        <f>Nurse[[#This Row],[Total Direct Care Staff Hours]]/Nurse[[#This Row],[MDS Census]]</f>
        <v>4.1797620785286824</v>
      </c>
      <c r="H583" s="4">
        <f>Nurse[[#This Row],[Total RN Hours (w/ Admin, DON)]]/Nurse[[#This Row],[MDS Census]]</f>
        <v>0.92121442125237174</v>
      </c>
      <c r="I583" s="4">
        <f>Nurse[[#This Row],[RN Hours (excl. Admin, DON)]]/Nurse[[#This Row],[MDS Census]]</f>
        <v>0.60586045832725144</v>
      </c>
      <c r="J583" s="4">
        <f>SUM(Nurse[[#This Row],[RN Hours (excl. Admin, DON)]],Nurse[[#This Row],[RN Admin Hours]],Nurse[[#This Row],[RN DON Hours]],Nurse[[#This Row],[LPN Hours (excl. Admin)]],Nurse[[#This Row],[LPN Admin Hours]],Nurse[[#This Row],[CNA Hours]],Nurse[[#This Row],[NA TR Hours]],Nurse[[#This Row],[Med Aide/Tech Hours]])</f>
        <v>334.73956521739132</v>
      </c>
      <c r="K583" s="4">
        <f>SUM(Nurse[[#This Row],[RN Hours (excl. Admin, DON)]],Nurse[[#This Row],[LPN Hours (excl. Admin)]],Nurse[[#This Row],[CNA Hours]],Nurse[[#This Row],[NA TR Hours]],Nurse[[#This Row],[Med Aide/Tech Hours]])</f>
        <v>311.2559782608696</v>
      </c>
      <c r="L583" s="4">
        <f>SUM(Nurse[[#This Row],[RN Hours (excl. Admin, DON)]],Nurse[[#This Row],[RN Admin Hours]],Nurse[[#This Row],[RN DON Hours]])</f>
        <v>68.600434782608687</v>
      </c>
      <c r="M583" s="4">
        <v>45.116847826086953</v>
      </c>
      <c r="N583" s="4">
        <v>18.527065217391304</v>
      </c>
      <c r="O583" s="4">
        <v>4.9565217391304346</v>
      </c>
      <c r="P583" s="4">
        <f>SUM(Nurse[[#This Row],[LPN Hours (excl. Admin)]],Nurse[[#This Row],[LPN Admin Hours]])</f>
        <v>77.754891304347865</v>
      </c>
      <c r="Q583" s="4">
        <v>77.754891304347865</v>
      </c>
      <c r="R583" s="4">
        <v>0</v>
      </c>
      <c r="S583" s="4">
        <f>SUM(Nurse[[#This Row],[CNA Hours]],Nurse[[#This Row],[NA TR Hours]],Nurse[[#This Row],[Med Aide/Tech Hours]])</f>
        <v>188.38423913043476</v>
      </c>
      <c r="T583" s="4">
        <v>188.38423913043476</v>
      </c>
      <c r="U583" s="4">
        <v>0</v>
      </c>
      <c r="V583" s="4">
        <v>0</v>
      </c>
      <c r="W5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34.161413043478255</v>
      </c>
      <c r="X583" s="4">
        <v>2.6385869565217392</v>
      </c>
      <c r="Y583" s="4">
        <v>0.2608695652173913</v>
      </c>
      <c r="Z583" s="4">
        <v>0</v>
      </c>
      <c r="AA583" s="4">
        <v>26.717391304347821</v>
      </c>
      <c r="AB583" s="4">
        <v>0</v>
      </c>
      <c r="AC583" s="4">
        <v>4.5445652173913045</v>
      </c>
      <c r="AD583" s="4">
        <v>0</v>
      </c>
      <c r="AE583" s="4">
        <v>0</v>
      </c>
      <c r="AF583" s="1">
        <v>365917</v>
      </c>
      <c r="AG583" s="1">
        <v>5</v>
      </c>
      <c r="AH583"/>
    </row>
    <row r="584" spans="1:34" x14ac:dyDescent="0.25">
      <c r="A584" t="s">
        <v>964</v>
      </c>
      <c r="B584" t="s">
        <v>424</v>
      </c>
      <c r="C584" t="s">
        <v>1222</v>
      </c>
      <c r="D584" t="s">
        <v>1039</v>
      </c>
      <c r="E584" s="4">
        <v>81.673913043478265</v>
      </c>
      <c r="F584" s="4">
        <f>Nurse[[#This Row],[Total Nurse Staff Hours]]/Nurse[[#This Row],[MDS Census]]</f>
        <v>3.4538914027149317</v>
      </c>
      <c r="G584" s="4">
        <f>Nurse[[#This Row],[Total Direct Care Staff Hours]]/Nurse[[#This Row],[MDS Census]]</f>
        <v>3.2611618312483355</v>
      </c>
      <c r="H584" s="4">
        <f>Nurse[[#This Row],[Total RN Hours (w/ Admin, DON)]]/Nurse[[#This Row],[MDS Census]]</f>
        <v>0.60895262177269094</v>
      </c>
      <c r="I584" s="4">
        <f>Nurse[[#This Row],[RN Hours (excl. Admin, DON)]]/Nurse[[#This Row],[MDS Census]]</f>
        <v>0.41622305030609524</v>
      </c>
      <c r="J584" s="4">
        <f>SUM(Nurse[[#This Row],[RN Hours (excl. Admin, DON)]],Nurse[[#This Row],[RN Admin Hours]],Nurse[[#This Row],[RN DON Hours]],Nurse[[#This Row],[LPN Hours (excl. Admin)]],Nurse[[#This Row],[LPN Admin Hours]],Nurse[[#This Row],[CNA Hours]],Nurse[[#This Row],[NA TR Hours]],Nurse[[#This Row],[Med Aide/Tech Hours]])</f>
        <v>282.09282608695651</v>
      </c>
      <c r="K584" s="4">
        <f>SUM(Nurse[[#This Row],[RN Hours (excl. Admin, DON)]],Nurse[[#This Row],[LPN Hours (excl. Admin)]],Nurse[[#This Row],[CNA Hours]],Nurse[[#This Row],[NA TR Hours]],Nurse[[#This Row],[Med Aide/Tech Hours]])</f>
        <v>266.3518478260869</v>
      </c>
      <c r="L584" s="4">
        <f>SUM(Nurse[[#This Row],[RN Hours (excl. Admin, DON)]],Nurse[[#This Row],[RN Admin Hours]],Nurse[[#This Row],[RN DON Hours]])</f>
        <v>49.735543478260865</v>
      </c>
      <c r="M584" s="4">
        <v>33.994565217391305</v>
      </c>
      <c r="N584" s="4">
        <v>10.436630434782609</v>
      </c>
      <c r="O584" s="4">
        <v>5.3043478260869561</v>
      </c>
      <c r="P584" s="4">
        <f>SUM(Nurse[[#This Row],[LPN Hours (excl. Admin)]],Nurse[[#This Row],[LPN Admin Hours]])</f>
        <v>58.532608695652172</v>
      </c>
      <c r="Q584" s="4">
        <v>58.532608695652172</v>
      </c>
      <c r="R584" s="4">
        <v>0</v>
      </c>
      <c r="S584" s="4">
        <f>SUM(Nurse[[#This Row],[CNA Hours]],Nurse[[#This Row],[NA TR Hours]],Nurse[[#This Row],[Med Aide/Tech Hours]])</f>
        <v>173.82467391304345</v>
      </c>
      <c r="T584" s="4">
        <v>173.82467391304345</v>
      </c>
      <c r="U584" s="4">
        <v>0</v>
      </c>
      <c r="V584" s="4">
        <v>0</v>
      </c>
      <c r="W5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23.667065217391308</v>
      </c>
      <c r="X584" s="4">
        <v>0.125</v>
      </c>
      <c r="Y584" s="4">
        <v>0</v>
      </c>
      <c r="Z584" s="4">
        <v>0</v>
      </c>
      <c r="AA584" s="4">
        <v>8.6847826086956523</v>
      </c>
      <c r="AB584" s="4">
        <v>0</v>
      </c>
      <c r="AC584" s="4">
        <v>14.857282608695655</v>
      </c>
      <c r="AD584" s="4">
        <v>0</v>
      </c>
      <c r="AE584" s="4">
        <v>0</v>
      </c>
      <c r="AF584" s="1">
        <v>365795</v>
      </c>
      <c r="AG584" s="1">
        <v>5</v>
      </c>
      <c r="AH584"/>
    </row>
    <row r="585" spans="1:34" x14ac:dyDescent="0.25">
      <c r="A585" t="s">
        <v>964</v>
      </c>
      <c r="B585" t="s">
        <v>255</v>
      </c>
      <c r="C585" t="s">
        <v>1289</v>
      </c>
      <c r="D585" t="s">
        <v>1047</v>
      </c>
      <c r="E585" s="4">
        <v>70.695652173913047</v>
      </c>
      <c r="F585" s="4">
        <f>Nurse[[#This Row],[Total Nurse Staff Hours]]/Nurse[[#This Row],[MDS Census]]</f>
        <v>3.3334840098400988</v>
      </c>
      <c r="G585" s="4">
        <f>Nurse[[#This Row],[Total Direct Care Staff Hours]]/Nurse[[#This Row],[MDS Census]]</f>
        <v>3.0851875768757693</v>
      </c>
      <c r="H585" s="4">
        <f>Nurse[[#This Row],[Total RN Hours (w/ Admin, DON)]]/Nurse[[#This Row],[MDS Census]]</f>
        <v>0.36295664206642064</v>
      </c>
      <c r="I585" s="4">
        <f>Nurse[[#This Row],[RN Hours (excl. Admin, DON)]]/Nurse[[#This Row],[MDS Census]]</f>
        <v>0.21017835178351782</v>
      </c>
      <c r="J585" s="4">
        <f>SUM(Nurse[[#This Row],[RN Hours (excl. Admin, DON)]],Nurse[[#This Row],[RN Admin Hours]],Nurse[[#This Row],[RN DON Hours]],Nurse[[#This Row],[LPN Hours (excl. Admin)]],Nurse[[#This Row],[LPN Admin Hours]],Nurse[[#This Row],[CNA Hours]],Nurse[[#This Row],[NA TR Hours]],Nurse[[#This Row],[Med Aide/Tech Hours]])</f>
        <v>235.66282608695656</v>
      </c>
      <c r="K585" s="4">
        <f>SUM(Nurse[[#This Row],[RN Hours (excl. Admin, DON)]],Nurse[[#This Row],[LPN Hours (excl. Admin)]],Nurse[[#This Row],[CNA Hours]],Nurse[[#This Row],[NA TR Hours]],Nurse[[#This Row],[Med Aide/Tech Hours]])</f>
        <v>218.109347826087</v>
      </c>
      <c r="L585" s="4">
        <f>SUM(Nurse[[#This Row],[RN Hours (excl. Admin, DON)]],Nurse[[#This Row],[RN Admin Hours]],Nurse[[#This Row],[RN DON Hours]])</f>
        <v>25.659456521739131</v>
      </c>
      <c r="M585" s="4">
        <v>14.858695652173912</v>
      </c>
      <c r="N585" s="4">
        <v>4.5081521739130439</v>
      </c>
      <c r="O585" s="4">
        <v>6.2926086956521736</v>
      </c>
      <c r="P585" s="4">
        <f>SUM(Nurse[[#This Row],[LPN Hours (excl. Admin)]],Nurse[[#This Row],[LPN Admin Hours]])</f>
        <v>64.350760869565235</v>
      </c>
      <c r="Q585" s="4">
        <v>57.598043478260884</v>
      </c>
      <c r="R585" s="4">
        <v>6.7527173913043477</v>
      </c>
      <c r="S585" s="4">
        <f>SUM(Nurse[[#This Row],[CNA Hours]],Nurse[[#This Row],[NA TR Hours]],Nurse[[#This Row],[Med Aide/Tech Hours]])</f>
        <v>145.65260869565219</v>
      </c>
      <c r="T585" s="4">
        <v>145.65260869565219</v>
      </c>
      <c r="U585" s="4">
        <v>0</v>
      </c>
      <c r="V585" s="4">
        <v>0</v>
      </c>
      <c r="W5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11.949021739130433</v>
      </c>
      <c r="X585" s="4">
        <v>1.2472826086956521</v>
      </c>
      <c r="Y585" s="4">
        <v>0</v>
      </c>
      <c r="Z585" s="4">
        <v>0</v>
      </c>
      <c r="AA585" s="4">
        <v>9.7013043478260848</v>
      </c>
      <c r="AB585" s="4">
        <v>0</v>
      </c>
      <c r="AC585" s="4">
        <v>1.0004347826086957</v>
      </c>
      <c r="AD585" s="4">
        <v>0</v>
      </c>
      <c r="AE585" s="4">
        <v>0</v>
      </c>
      <c r="AF585" s="1">
        <v>365555</v>
      </c>
      <c r="AG585" s="1">
        <v>5</v>
      </c>
      <c r="AH585"/>
    </row>
    <row r="586" spans="1:34" x14ac:dyDescent="0.25">
      <c r="A586" t="s">
        <v>964</v>
      </c>
      <c r="B586" t="s">
        <v>598</v>
      </c>
      <c r="C586" t="s">
        <v>1136</v>
      </c>
      <c r="D586" t="s">
        <v>1013</v>
      </c>
      <c r="E586" s="4">
        <v>70.869565217391298</v>
      </c>
      <c r="F586" s="4">
        <f>Nurse[[#This Row],[Total Nurse Staff Hours]]/Nurse[[#This Row],[MDS Census]]</f>
        <v>4.6604478527607354</v>
      </c>
      <c r="G586" s="4">
        <f>Nurse[[#This Row],[Total Direct Care Staff Hours]]/Nurse[[#This Row],[MDS Census]]</f>
        <v>4.1661748466257658</v>
      </c>
      <c r="H586" s="4">
        <f>Nurse[[#This Row],[Total RN Hours (w/ Admin, DON)]]/Nurse[[#This Row],[MDS Census]]</f>
        <v>0.82184815950920254</v>
      </c>
      <c r="I586" s="4">
        <f>Nurse[[#This Row],[RN Hours (excl. Admin, DON)]]/Nurse[[#This Row],[MDS Census]]</f>
        <v>0.54175920245398779</v>
      </c>
      <c r="J586" s="4">
        <f>SUM(Nurse[[#This Row],[RN Hours (excl. Admin, DON)]],Nurse[[#This Row],[RN Admin Hours]],Nurse[[#This Row],[RN DON Hours]],Nurse[[#This Row],[LPN Hours (excl. Admin)]],Nurse[[#This Row],[LPN Admin Hours]],Nurse[[#This Row],[CNA Hours]],Nurse[[#This Row],[NA TR Hours]],Nurse[[#This Row],[Med Aide/Tech Hours]])</f>
        <v>330.28391304347815</v>
      </c>
      <c r="K586" s="4">
        <f>SUM(Nurse[[#This Row],[RN Hours (excl. Admin, DON)]],Nurse[[#This Row],[LPN Hours (excl. Admin)]],Nurse[[#This Row],[CNA Hours]],Nurse[[#This Row],[NA TR Hours]],Nurse[[#This Row],[Med Aide/Tech Hours]])</f>
        <v>295.25499999999988</v>
      </c>
      <c r="L586" s="4">
        <f>SUM(Nurse[[#This Row],[RN Hours (excl. Admin, DON)]],Nurse[[#This Row],[RN Admin Hours]],Nurse[[#This Row],[RN DON Hours]])</f>
        <v>58.244021739130432</v>
      </c>
      <c r="M586" s="4">
        <v>38.394239130434784</v>
      </c>
      <c r="N586" s="4">
        <v>14.632391304347824</v>
      </c>
      <c r="O586" s="4">
        <v>5.2173913043478262</v>
      </c>
      <c r="P586" s="4">
        <f>SUM(Nurse[[#This Row],[LPN Hours (excl. Admin)]],Nurse[[#This Row],[LPN Admin Hours]])</f>
        <v>82.776630434782618</v>
      </c>
      <c r="Q586" s="4">
        <v>67.597499999999997</v>
      </c>
      <c r="R586" s="4">
        <v>15.179130434782616</v>
      </c>
      <c r="S586" s="4">
        <f>SUM(Nurse[[#This Row],[CNA Hours]],Nurse[[#This Row],[NA TR Hours]],Nurse[[#This Row],[Med Aide/Tech Hours]])</f>
        <v>189.26326086956516</v>
      </c>
      <c r="T586" s="4">
        <v>180.70967391304342</v>
      </c>
      <c r="U586" s="4">
        <v>8.5535869565217375</v>
      </c>
      <c r="V586" s="4">
        <v>0</v>
      </c>
      <c r="W5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86" s="4">
        <v>0</v>
      </c>
      <c r="Y586" s="4">
        <v>0</v>
      </c>
      <c r="Z586" s="4">
        <v>0</v>
      </c>
      <c r="AA586" s="4">
        <v>0</v>
      </c>
      <c r="AB586" s="4">
        <v>0</v>
      </c>
      <c r="AC586" s="4">
        <v>0</v>
      </c>
      <c r="AD586" s="4">
        <v>0</v>
      </c>
      <c r="AE586" s="4">
        <v>0</v>
      </c>
      <c r="AF586" s="1">
        <v>366076</v>
      </c>
      <c r="AG586" s="1">
        <v>5</v>
      </c>
      <c r="AH586"/>
    </row>
    <row r="587" spans="1:34" x14ac:dyDescent="0.25">
      <c r="A587" t="s">
        <v>964</v>
      </c>
      <c r="B587" t="s">
        <v>276</v>
      </c>
      <c r="C587" t="s">
        <v>1243</v>
      </c>
      <c r="D587" t="s">
        <v>1003</v>
      </c>
      <c r="E587" s="4">
        <v>87.097826086956516</v>
      </c>
      <c r="F587" s="4">
        <f>Nurse[[#This Row],[Total Nurse Staff Hours]]/Nurse[[#This Row],[MDS Census]]</f>
        <v>4.7891613627854746</v>
      </c>
      <c r="G587" s="4">
        <f>Nurse[[#This Row],[Total Direct Care Staff Hours]]/Nurse[[#This Row],[MDS Census]]</f>
        <v>4.292530887308124</v>
      </c>
      <c r="H587" s="4">
        <f>Nurse[[#This Row],[Total RN Hours (w/ Admin, DON)]]/Nurse[[#This Row],[MDS Census]]</f>
        <v>0.91666666666666696</v>
      </c>
      <c r="I587" s="4">
        <f>Nurse[[#This Row],[RN Hours (excl. Admin, DON)]]/Nurse[[#This Row],[MDS Census]]</f>
        <v>0.4200361911893174</v>
      </c>
      <c r="J587" s="4">
        <f>SUM(Nurse[[#This Row],[RN Hours (excl. Admin, DON)]],Nurse[[#This Row],[RN Admin Hours]],Nurse[[#This Row],[RN DON Hours]],Nurse[[#This Row],[LPN Hours (excl. Admin)]],Nurse[[#This Row],[LPN Admin Hours]],Nurse[[#This Row],[CNA Hours]],Nurse[[#This Row],[NA TR Hours]],Nurse[[#This Row],[Med Aide/Tech Hours]])</f>
        <v>417.12554347826091</v>
      </c>
      <c r="K587" s="4">
        <f>SUM(Nurse[[#This Row],[RN Hours (excl. Admin, DON)]],Nurse[[#This Row],[LPN Hours (excl. Admin)]],Nurse[[#This Row],[CNA Hours]],Nurse[[#This Row],[NA TR Hours]],Nurse[[#This Row],[Med Aide/Tech Hours]])</f>
        <v>373.87010869565216</v>
      </c>
      <c r="L587" s="4">
        <f>SUM(Nurse[[#This Row],[RN Hours (excl. Admin, DON)]],Nurse[[#This Row],[RN Admin Hours]],Nurse[[#This Row],[RN DON Hours]])</f>
        <v>79.839673913043498</v>
      </c>
      <c r="M587" s="4">
        <v>36.584239130434781</v>
      </c>
      <c r="N587" s="4">
        <v>37.777173913043498</v>
      </c>
      <c r="O587" s="4">
        <v>5.4782608695652177</v>
      </c>
      <c r="P587" s="4">
        <f>SUM(Nurse[[#This Row],[LPN Hours (excl. Admin)]],Nurse[[#This Row],[LPN Admin Hours]])</f>
        <v>111.69880434782611</v>
      </c>
      <c r="Q587" s="4">
        <v>111.69880434782611</v>
      </c>
      <c r="R587" s="4">
        <v>0</v>
      </c>
      <c r="S587" s="4">
        <f>SUM(Nurse[[#This Row],[CNA Hours]],Nurse[[#This Row],[NA TR Hours]],Nurse[[#This Row],[Med Aide/Tech Hours]])</f>
        <v>225.58706521739128</v>
      </c>
      <c r="T587" s="4">
        <v>215.36271739130433</v>
      </c>
      <c r="U587" s="4">
        <v>10.224347826086957</v>
      </c>
      <c r="V587" s="4">
        <v>0</v>
      </c>
      <c r="W5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116.67978260869563</v>
      </c>
      <c r="X587" s="4">
        <v>0.20467391304347823</v>
      </c>
      <c r="Y587" s="4">
        <v>0</v>
      </c>
      <c r="Z587" s="4">
        <v>0</v>
      </c>
      <c r="AA587" s="4">
        <v>29.078804347826082</v>
      </c>
      <c r="AB587" s="4">
        <v>0</v>
      </c>
      <c r="AC587" s="4">
        <v>87.396304347826074</v>
      </c>
      <c r="AD587" s="4">
        <v>0</v>
      </c>
      <c r="AE587" s="4">
        <v>0</v>
      </c>
      <c r="AF587" s="1">
        <v>365581</v>
      </c>
      <c r="AG587" s="1">
        <v>5</v>
      </c>
      <c r="AH587"/>
    </row>
    <row r="588" spans="1:34" x14ac:dyDescent="0.25">
      <c r="A588" t="s">
        <v>964</v>
      </c>
      <c r="B588" t="s">
        <v>858</v>
      </c>
      <c r="C588" t="s">
        <v>1107</v>
      </c>
      <c r="D588" t="s">
        <v>1016</v>
      </c>
      <c r="E588" s="4">
        <v>25.869565217391305</v>
      </c>
      <c r="F588" s="4">
        <f>Nurse[[#This Row],[Total Nurse Staff Hours]]/Nurse[[#This Row],[MDS Census]]</f>
        <v>5.8821764705882353</v>
      </c>
      <c r="G588" s="4">
        <f>Nurse[[#This Row],[Total Direct Care Staff Hours]]/Nurse[[#This Row],[MDS Census]]</f>
        <v>5.2838571428571424</v>
      </c>
      <c r="H588" s="4">
        <f>Nurse[[#This Row],[Total RN Hours (w/ Admin, DON)]]/Nurse[[#This Row],[MDS Census]]</f>
        <v>1.3188067226890758</v>
      </c>
      <c r="I588" s="4">
        <f>Nurse[[#This Row],[RN Hours (excl. Admin, DON)]]/Nurse[[#This Row],[MDS Census]]</f>
        <v>0.93225210084033627</v>
      </c>
      <c r="J588" s="4">
        <f>SUM(Nurse[[#This Row],[RN Hours (excl. Admin, DON)]],Nurse[[#This Row],[RN Admin Hours]],Nurse[[#This Row],[RN DON Hours]],Nurse[[#This Row],[LPN Hours (excl. Admin)]],Nurse[[#This Row],[LPN Admin Hours]],Nurse[[#This Row],[CNA Hours]],Nurse[[#This Row],[NA TR Hours]],Nurse[[#This Row],[Med Aide/Tech Hours]])</f>
        <v>152.16934782608695</v>
      </c>
      <c r="K588" s="4">
        <f>SUM(Nurse[[#This Row],[RN Hours (excl. Admin, DON)]],Nurse[[#This Row],[LPN Hours (excl. Admin)]],Nurse[[#This Row],[CNA Hours]],Nurse[[#This Row],[NA TR Hours]],Nurse[[#This Row],[Med Aide/Tech Hours]])</f>
        <v>136.69108695652173</v>
      </c>
      <c r="L588" s="4">
        <f>SUM(Nurse[[#This Row],[RN Hours (excl. Admin, DON)]],Nurse[[#This Row],[RN Admin Hours]],Nurse[[#This Row],[RN DON Hours]])</f>
        <v>34.116956521739134</v>
      </c>
      <c r="M588" s="4">
        <v>24.116956521739134</v>
      </c>
      <c r="N588" s="4">
        <v>5.2173913043478262</v>
      </c>
      <c r="O588" s="4">
        <v>4.7826086956521738</v>
      </c>
      <c r="P588" s="4">
        <f>SUM(Nurse[[#This Row],[LPN Hours (excl. Admin)]],Nurse[[#This Row],[LPN Admin Hours]])</f>
        <v>37.083804347826067</v>
      </c>
      <c r="Q588" s="4">
        <v>31.605543478260849</v>
      </c>
      <c r="R588" s="4">
        <v>5.4782608695652177</v>
      </c>
      <c r="S588" s="4">
        <f>SUM(Nurse[[#This Row],[CNA Hours]],Nurse[[#This Row],[NA TR Hours]],Nurse[[#This Row],[Med Aide/Tech Hours]])</f>
        <v>80.968586956521733</v>
      </c>
      <c r="T588" s="4">
        <v>78.595326086956518</v>
      </c>
      <c r="U588" s="4">
        <v>2.3732608695652173</v>
      </c>
      <c r="V588" s="4">
        <v>0</v>
      </c>
      <c r="W5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64.583478260869555</v>
      </c>
      <c r="X588" s="4">
        <v>7.8264130434782642</v>
      </c>
      <c r="Y588" s="4">
        <v>0</v>
      </c>
      <c r="Z588" s="4">
        <v>0</v>
      </c>
      <c r="AA588" s="4">
        <v>16.092934782608694</v>
      </c>
      <c r="AB588" s="4">
        <v>0</v>
      </c>
      <c r="AC588" s="4">
        <v>40.664130434782599</v>
      </c>
      <c r="AD588" s="4">
        <v>0</v>
      </c>
      <c r="AE588" s="4">
        <v>0</v>
      </c>
      <c r="AF588" s="1">
        <v>366415</v>
      </c>
      <c r="AG588" s="1">
        <v>5</v>
      </c>
      <c r="AH588"/>
    </row>
    <row r="589" spans="1:34" x14ac:dyDescent="0.25">
      <c r="A589" t="s">
        <v>964</v>
      </c>
      <c r="B589" t="s">
        <v>230</v>
      </c>
      <c r="C589" t="s">
        <v>1141</v>
      </c>
      <c r="D589" t="s">
        <v>988</v>
      </c>
      <c r="E589" s="4">
        <v>98.608695652173907</v>
      </c>
      <c r="F589" s="4">
        <f>Nurse[[#This Row],[Total Nurse Staff Hours]]/Nurse[[#This Row],[MDS Census]]</f>
        <v>4.3964539241622589</v>
      </c>
      <c r="G589" s="4">
        <f>Nurse[[#This Row],[Total Direct Care Staff Hours]]/Nurse[[#This Row],[MDS Census]]</f>
        <v>3.9043628747795429</v>
      </c>
      <c r="H589" s="4">
        <f>Nurse[[#This Row],[Total RN Hours (w/ Admin, DON)]]/Nurse[[#This Row],[MDS Census]]</f>
        <v>1.0120127865961204</v>
      </c>
      <c r="I589" s="4">
        <f>Nurse[[#This Row],[RN Hours (excl. Admin, DON)]]/Nurse[[#This Row],[MDS Census]]</f>
        <v>0.51992173721340407</v>
      </c>
      <c r="J589" s="4">
        <f>SUM(Nurse[[#This Row],[RN Hours (excl. Admin, DON)]],Nurse[[#This Row],[RN Admin Hours]],Nurse[[#This Row],[RN DON Hours]],Nurse[[#This Row],[LPN Hours (excl. Admin)]],Nurse[[#This Row],[LPN Admin Hours]],Nurse[[#This Row],[CNA Hours]],Nurse[[#This Row],[NA TR Hours]],Nurse[[#This Row],[Med Aide/Tech Hours]])</f>
        <v>433.52858695652185</v>
      </c>
      <c r="K589" s="4">
        <f>SUM(Nurse[[#This Row],[RN Hours (excl. Admin, DON)]],Nurse[[#This Row],[LPN Hours (excl. Admin)]],Nurse[[#This Row],[CNA Hours]],Nurse[[#This Row],[NA TR Hours]],Nurse[[#This Row],[Med Aide/Tech Hours]])</f>
        <v>385.00413043478272</v>
      </c>
      <c r="L589" s="4">
        <f>SUM(Nurse[[#This Row],[RN Hours (excl. Admin, DON)]],Nurse[[#This Row],[RN Admin Hours]],Nurse[[#This Row],[RN DON Hours]])</f>
        <v>99.793260869565245</v>
      </c>
      <c r="M589" s="4">
        <v>51.268804347826105</v>
      </c>
      <c r="N589" s="4">
        <v>43.133152173913047</v>
      </c>
      <c r="O589" s="4">
        <v>5.3913043478260869</v>
      </c>
      <c r="P589" s="4">
        <f>SUM(Nurse[[#This Row],[LPN Hours (excl. Admin)]],Nurse[[#This Row],[LPN Admin Hours]])</f>
        <v>84.173804347826078</v>
      </c>
      <c r="Q589" s="4">
        <v>84.173804347826078</v>
      </c>
      <c r="R589" s="4">
        <v>0</v>
      </c>
      <c r="S589" s="4">
        <f>SUM(Nurse[[#This Row],[CNA Hours]],Nurse[[#This Row],[NA TR Hours]],Nurse[[#This Row],[Med Aide/Tech Hours]])</f>
        <v>249.56152173913051</v>
      </c>
      <c r="T589" s="4">
        <v>235.69184782608704</v>
      </c>
      <c r="U589" s="4">
        <v>13.869673913043483</v>
      </c>
      <c r="V589" s="4">
        <v>0</v>
      </c>
      <c r="W5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19.188260869565216</v>
      </c>
      <c r="X589" s="4">
        <v>2.7689130434782609</v>
      </c>
      <c r="Y589" s="4">
        <v>0</v>
      </c>
      <c r="Z589" s="4">
        <v>0</v>
      </c>
      <c r="AA589" s="4">
        <v>1.8152173913043479</v>
      </c>
      <c r="AB589" s="4">
        <v>0</v>
      </c>
      <c r="AC589" s="4">
        <v>14.604130434782608</v>
      </c>
      <c r="AD589" s="4">
        <v>0</v>
      </c>
      <c r="AE589" s="4">
        <v>0</v>
      </c>
      <c r="AF589" s="1">
        <v>365506</v>
      </c>
      <c r="AG589" s="1">
        <v>5</v>
      </c>
      <c r="AH589"/>
    </row>
    <row r="590" spans="1:34" x14ac:dyDescent="0.25">
      <c r="A590" t="s">
        <v>964</v>
      </c>
      <c r="B590" t="s">
        <v>793</v>
      </c>
      <c r="C590" t="s">
        <v>1209</v>
      </c>
      <c r="D590" t="s">
        <v>1047</v>
      </c>
      <c r="E590" s="4">
        <v>48.271739130434781</v>
      </c>
      <c r="F590" s="4">
        <f>Nurse[[#This Row],[Total Nurse Staff Hours]]/Nurse[[#This Row],[MDS Census]]</f>
        <v>4.8481715829768079</v>
      </c>
      <c r="G590" s="4">
        <f>Nurse[[#This Row],[Total Direct Care Staff Hours]]/Nurse[[#This Row],[MDS Census]]</f>
        <v>4.3626480522404876</v>
      </c>
      <c r="H590" s="4">
        <f>Nurse[[#This Row],[Total RN Hours (w/ Admin, DON)]]/Nurse[[#This Row],[MDS Census]]</f>
        <v>0.63210087818059002</v>
      </c>
      <c r="I590" s="4">
        <f>Nurse[[#This Row],[RN Hours (excl. Admin, DON)]]/Nurse[[#This Row],[MDS Census]]</f>
        <v>0.29276289124071159</v>
      </c>
      <c r="J590" s="4">
        <f>SUM(Nurse[[#This Row],[RN Hours (excl. Admin, DON)]],Nurse[[#This Row],[RN Admin Hours]],Nurse[[#This Row],[RN DON Hours]],Nurse[[#This Row],[LPN Hours (excl. Admin)]],Nurse[[#This Row],[LPN Admin Hours]],Nurse[[#This Row],[CNA Hours]],Nurse[[#This Row],[NA TR Hours]],Nurse[[#This Row],[Med Aide/Tech Hours]])</f>
        <v>234.0296739130435</v>
      </c>
      <c r="K590" s="4">
        <f>SUM(Nurse[[#This Row],[RN Hours (excl. Admin, DON)]],Nurse[[#This Row],[LPN Hours (excl. Admin)]],Nurse[[#This Row],[CNA Hours]],Nurse[[#This Row],[NA TR Hours]],Nurse[[#This Row],[Med Aide/Tech Hours]])</f>
        <v>210.59260869565222</v>
      </c>
      <c r="L590" s="4">
        <f>SUM(Nurse[[#This Row],[RN Hours (excl. Admin, DON)]],Nurse[[#This Row],[RN Admin Hours]],Nurse[[#This Row],[RN DON Hours]])</f>
        <v>30.512608695652176</v>
      </c>
      <c r="M590" s="4">
        <v>14.132173913043479</v>
      </c>
      <c r="N590" s="4">
        <v>11.25</v>
      </c>
      <c r="O590" s="4">
        <v>5.1304347826086953</v>
      </c>
      <c r="P590" s="4">
        <f>SUM(Nurse[[#This Row],[LPN Hours (excl. Admin)]],Nurse[[#This Row],[LPN Admin Hours]])</f>
        <v>64.955869565217398</v>
      </c>
      <c r="Q590" s="4">
        <v>57.899239130434786</v>
      </c>
      <c r="R590" s="4">
        <v>7.0566304347826092</v>
      </c>
      <c r="S590" s="4">
        <f>SUM(Nurse[[#This Row],[CNA Hours]],Nurse[[#This Row],[NA TR Hours]],Nurse[[#This Row],[Med Aide/Tech Hours]])</f>
        <v>138.56119565217392</v>
      </c>
      <c r="T590" s="4">
        <v>126.55152173913045</v>
      </c>
      <c r="U590" s="4">
        <v>12.009673913043477</v>
      </c>
      <c r="V590" s="4">
        <v>0</v>
      </c>
      <c r="W5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55.519999999999996</v>
      </c>
      <c r="X590" s="4">
        <v>4.2213043478260879</v>
      </c>
      <c r="Y590" s="4">
        <v>0</v>
      </c>
      <c r="Z590" s="4">
        <v>0</v>
      </c>
      <c r="AA590" s="4">
        <v>11.114021739130436</v>
      </c>
      <c r="AB590" s="4">
        <v>0</v>
      </c>
      <c r="AC590" s="4">
        <v>40.184673913043476</v>
      </c>
      <c r="AD590" s="4">
        <v>0</v>
      </c>
      <c r="AE590" s="4">
        <v>0</v>
      </c>
      <c r="AF590" s="1">
        <v>366339</v>
      </c>
      <c r="AG590" s="1">
        <v>5</v>
      </c>
      <c r="AH590"/>
    </row>
    <row r="591" spans="1:34" x14ac:dyDescent="0.25">
      <c r="A591" t="s">
        <v>964</v>
      </c>
      <c r="B591" t="s">
        <v>208</v>
      </c>
      <c r="C591" t="s">
        <v>1213</v>
      </c>
      <c r="D591" t="s">
        <v>1008</v>
      </c>
      <c r="E591" s="4">
        <v>60.956521739130437</v>
      </c>
      <c r="F591" s="4">
        <f>Nurse[[#This Row],[Total Nurse Staff Hours]]/Nurse[[#This Row],[MDS Census]]</f>
        <v>4.8858684022824548</v>
      </c>
      <c r="G591" s="4">
        <f>Nurse[[#This Row],[Total Direct Care Staff Hours]]/Nurse[[#This Row],[MDS Census]]</f>
        <v>4.616071683309559</v>
      </c>
      <c r="H591" s="4">
        <f>Nurse[[#This Row],[Total RN Hours (w/ Admin, DON)]]/Nurse[[#This Row],[MDS Census]]</f>
        <v>0.44310271041369481</v>
      </c>
      <c r="I591" s="4">
        <f>Nurse[[#This Row],[RN Hours (excl. Admin, DON)]]/Nurse[[#This Row],[MDS Census]]</f>
        <v>0.26300285306704713</v>
      </c>
      <c r="J591" s="4">
        <f>SUM(Nurse[[#This Row],[RN Hours (excl. Admin, DON)]],Nurse[[#This Row],[RN Admin Hours]],Nurse[[#This Row],[RN DON Hours]],Nurse[[#This Row],[LPN Hours (excl. Admin)]],Nurse[[#This Row],[LPN Admin Hours]],Nurse[[#This Row],[CNA Hours]],Nurse[[#This Row],[NA TR Hours]],Nurse[[#This Row],[Med Aide/Tech Hours]])</f>
        <v>297.82554347826095</v>
      </c>
      <c r="K591" s="4">
        <f>SUM(Nurse[[#This Row],[RN Hours (excl. Admin, DON)]],Nurse[[#This Row],[LPN Hours (excl. Admin)]],Nurse[[#This Row],[CNA Hours]],Nurse[[#This Row],[NA TR Hours]],Nurse[[#This Row],[Med Aide/Tech Hours]])</f>
        <v>281.37967391304358</v>
      </c>
      <c r="L591" s="4">
        <f>SUM(Nurse[[#This Row],[RN Hours (excl. Admin, DON)]],Nurse[[#This Row],[RN Admin Hours]],Nurse[[#This Row],[RN DON Hours]])</f>
        <v>27.010000000000005</v>
      </c>
      <c r="M591" s="4">
        <v>16.031739130434786</v>
      </c>
      <c r="N591" s="4">
        <v>5.6739130434782608</v>
      </c>
      <c r="O591" s="4">
        <v>5.3043478260869561</v>
      </c>
      <c r="P591" s="4">
        <f>SUM(Nurse[[#This Row],[LPN Hours (excl. Admin)]],Nurse[[#This Row],[LPN Admin Hours]])</f>
        <v>93.432173913043528</v>
      </c>
      <c r="Q591" s="4">
        <v>87.964565217391353</v>
      </c>
      <c r="R591" s="4">
        <v>5.4676086956521743</v>
      </c>
      <c r="S591" s="4">
        <f>SUM(Nurse[[#This Row],[CNA Hours]],Nurse[[#This Row],[NA TR Hours]],Nurse[[#This Row],[Med Aide/Tech Hours]])</f>
        <v>177.38336956521741</v>
      </c>
      <c r="T591" s="4">
        <v>177.38336956521741</v>
      </c>
      <c r="U591" s="4">
        <v>0</v>
      </c>
      <c r="V591" s="4">
        <v>0</v>
      </c>
      <c r="W5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139.29750000000001</v>
      </c>
      <c r="X591" s="4">
        <v>10.742934782608694</v>
      </c>
      <c r="Y591" s="4">
        <v>0.10869565217391304</v>
      </c>
      <c r="Z591" s="4">
        <v>0</v>
      </c>
      <c r="AA591" s="4">
        <v>39.145652173913064</v>
      </c>
      <c r="AB591" s="4">
        <v>7.6086956521739135E-2</v>
      </c>
      <c r="AC591" s="4">
        <v>89.224130434782595</v>
      </c>
      <c r="AD591" s="4">
        <v>0</v>
      </c>
      <c r="AE591" s="4">
        <v>0</v>
      </c>
      <c r="AF591" s="1">
        <v>365470</v>
      </c>
      <c r="AG591" s="1">
        <v>5</v>
      </c>
      <c r="AH591"/>
    </row>
    <row r="592" spans="1:34" x14ac:dyDescent="0.25">
      <c r="A592" t="s">
        <v>964</v>
      </c>
      <c r="B592" t="s">
        <v>136</v>
      </c>
      <c r="C592" t="s">
        <v>1115</v>
      </c>
      <c r="D592" t="s">
        <v>991</v>
      </c>
      <c r="E592" s="4">
        <v>80.445652173913047</v>
      </c>
      <c r="F592" s="4">
        <f>Nurse[[#This Row],[Total Nurse Staff Hours]]/Nurse[[#This Row],[MDS Census]]</f>
        <v>3.9154357519254153</v>
      </c>
      <c r="G592" s="4">
        <f>Nurse[[#This Row],[Total Direct Care Staff Hours]]/Nurse[[#This Row],[MDS Census]]</f>
        <v>3.5102634779083903</v>
      </c>
      <c r="H592" s="4">
        <f>Nurse[[#This Row],[Total RN Hours (w/ Admin, DON)]]/Nurse[[#This Row],[MDS Census]]</f>
        <v>0.84213079313606232</v>
      </c>
      <c r="I592" s="4">
        <f>Nurse[[#This Row],[RN Hours (excl. Admin, DON)]]/Nurse[[#This Row],[MDS Census]]</f>
        <v>0.4706026212673961</v>
      </c>
      <c r="J592" s="4">
        <f>SUM(Nurse[[#This Row],[RN Hours (excl. Admin, DON)]],Nurse[[#This Row],[RN Admin Hours]],Nurse[[#This Row],[RN DON Hours]],Nurse[[#This Row],[LPN Hours (excl. Admin)]],Nurse[[#This Row],[LPN Admin Hours]],Nurse[[#This Row],[CNA Hours]],Nurse[[#This Row],[NA TR Hours]],Nurse[[#This Row],[Med Aide/Tech Hours]])</f>
        <v>314.97978260869564</v>
      </c>
      <c r="K592" s="4">
        <f>SUM(Nurse[[#This Row],[RN Hours (excl. Admin, DON)]],Nurse[[#This Row],[LPN Hours (excl. Admin)]],Nurse[[#This Row],[CNA Hours]],Nurse[[#This Row],[NA TR Hours]],Nurse[[#This Row],[Med Aide/Tech Hours]])</f>
        <v>282.38543478260868</v>
      </c>
      <c r="L592" s="4">
        <f>SUM(Nurse[[#This Row],[RN Hours (excl. Admin, DON)]],Nurse[[#This Row],[RN Admin Hours]],Nurse[[#This Row],[RN DON Hours]])</f>
        <v>67.745760869565189</v>
      </c>
      <c r="M592" s="4">
        <v>37.85793478260868</v>
      </c>
      <c r="N592" s="4">
        <v>25.10521739130434</v>
      </c>
      <c r="O592" s="4">
        <v>4.7826086956521738</v>
      </c>
      <c r="P592" s="4">
        <f>SUM(Nurse[[#This Row],[LPN Hours (excl. Admin)]],Nurse[[#This Row],[LPN Admin Hours]])</f>
        <v>83.922826086956519</v>
      </c>
      <c r="Q592" s="4">
        <v>81.216304347826082</v>
      </c>
      <c r="R592" s="4">
        <v>2.7065217391304346</v>
      </c>
      <c r="S592" s="4">
        <f>SUM(Nurse[[#This Row],[CNA Hours]],Nurse[[#This Row],[NA TR Hours]],Nurse[[#This Row],[Med Aide/Tech Hours]])</f>
        <v>163.31119565217389</v>
      </c>
      <c r="T592" s="4">
        <v>163.05184782608694</v>
      </c>
      <c r="U592" s="4">
        <v>0.2593478260869565</v>
      </c>
      <c r="V592" s="4">
        <v>0</v>
      </c>
      <c r="W5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5.5064130434782612</v>
      </c>
      <c r="X592" s="4">
        <v>0</v>
      </c>
      <c r="Y592" s="4">
        <v>0</v>
      </c>
      <c r="Z592" s="4">
        <v>0</v>
      </c>
      <c r="AA592" s="4">
        <v>5.4085869565217397</v>
      </c>
      <c r="AB592" s="4">
        <v>9.7826086956521743E-2</v>
      </c>
      <c r="AC592" s="4">
        <v>0</v>
      </c>
      <c r="AD592" s="4">
        <v>0</v>
      </c>
      <c r="AE592" s="4">
        <v>0</v>
      </c>
      <c r="AF592" s="1">
        <v>365358</v>
      </c>
      <c r="AG592" s="1">
        <v>5</v>
      </c>
      <c r="AH592"/>
    </row>
    <row r="593" spans="1:34" x14ac:dyDescent="0.25">
      <c r="A593" t="s">
        <v>964</v>
      </c>
      <c r="B593" t="s">
        <v>30</v>
      </c>
      <c r="C593" t="s">
        <v>1096</v>
      </c>
      <c r="D593" t="s">
        <v>1034</v>
      </c>
      <c r="E593" s="4">
        <v>61.826086956521742</v>
      </c>
      <c r="F593" s="4">
        <f>Nurse[[#This Row],[Total Nurse Staff Hours]]/Nurse[[#This Row],[MDS Census]]</f>
        <v>4.3726969057665253</v>
      </c>
      <c r="G593" s="4">
        <f>Nurse[[#This Row],[Total Direct Care Staff Hours]]/Nurse[[#This Row],[MDS Census]]</f>
        <v>3.921979606188466</v>
      </c>
      <c r="H593" s="4">
        <f>Nurse[[#This Row],[Total RN Hours (w/ Admin, DON)]]/Nurse[[#This Row],[MDS Census]]</f>
        <v>1.0437113220815755</v>
      </c>
      <c r="I593" s="4">
        <f>Nurse[[#This Row],[RN Hours (excl. Admin, DON)]]/Nurse[[#This Row],[MDS Census]]</f>
        <v>0.77120780590717308</v>
      </c>
      <c r="J593" s="4">
        <f>SUM(Nurse[[#This Row],[RN Hours (excl. Admin, DON)]],Nurse[[#This Row],[RN Admin Hours]],Nurse[[#This Row],[RN DON Hours]],Nurse[[#This Row],[LPN Hours (excl. Admin)]],Nurse[[#This Row],[LPN Admin Hours]],Nurse[[#This Row],[CNA Hours]],Nurse[[#This Row],[NA TR Hours]],Nurse[[#This Row],[Med Aide/Tech Hours]])</f>
        <v>270.34673913043474</v>
      </c>
      <c r="K593" s="4">
        <f>SUM(Nurse[[#This Row],[RN Hours (excl. Admin, DON)]],Nurse[[#This Row],[LPN Hours (excl. Admin)]],Nurse[[#This Row],[CNA Hours]],Nurse[[#This Row],[NA TR Hours]],Nurse[[#This Row],[Med Aide/Tech Hours]])</f>
        <v>242.480652173913</v>
      </c>
      <c r="L593" s="4">
        <f>SUM(Nurse[[#This Row],[RN Hours (excl. Admin, DON)]],Nurse[[#This Row],[RN Admin Hours]],Nurse[[#This Row],[RN DON Hours]])</f>
        <v>64.52858695652175</v>
      </c>
      <c r="M593" s="4">
        <v>47.680760869565226</v>
      </c>
      <c r="N593" s="4">
        <v>11.804347826086957</v>
      </c>
      <c r="O593" s="4">
        <v>5.0434782608695654</v>
      </c>
      <c r="P593" s="4">
        <f>SUM(Nurse[[#This Row],[LPN Hours (excl. Admin)]],Nurse[[#This Row],[LPN Admin Hours]])</f>
        <v>60.256413043478247</v>
      </c>
      <c r="Q593" s="4">
        <v>49.238152173913029</v>
      </c>
      <c r="R593" s="4">
        <v>11.018260869565218</v>
      </c>
      <c r="S593" s="4">
        <f>SUM(Nurse[[#This Row],[CNA Hours]],Nurse[[#This Row],[NA TR Hours]],Nurse[[#This Row],[Med Aide/Tech Hours]])</f>
        <v>145.56173913043474</v>
      </c>
      <c r="T593" s="4">
        <v>145.56173913043474</v>
      </c>
      <c r="U593" s="4">
        <v>0</v>
      </c>
      <c r="V593" s="4">
        <v>0</v>
      </c>
      <c r="W5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128.09565217391298</v>
      </c>
      <c r="X593" s="4">
        <v>25.370434782608694</v>
      </c>
      <c r="Y593" s="4">
        <v>2.0869565217391304</v>
      </c>
      <c r="Z593" s="4">
        <v>0</v>
      </c>
      <c r="AA593" s="4">
        <v>20.043260869565209</v>
      </c>
      <c r="AB593" s="4">
        <v>0</v>
      </c>
      <c r="AC593" s="4">
        <v>80.594999999999956</v>
      </c>
      <c r="AD593" s="4">
        <v>0</v>
      </c>
      <c r="AE593" s="4">
        <v>0</v>
      </c>
      <c r="AF593" s="1">
        <v>365051</v>
      </c>
      <c r="AG593" s="1">
        <v>5</v>
      </c>
      <c r="AH593"/>
    </row>
    <row r="594" spans="1:34" x14ac:dyDescent="0.25">
      <c r="A594" t="s">
        <v>964</v>
      </c>
      <c r="B594" t="s">
        <v>774</v>
      </c>
      <c r="C594" t="s">
        <v>1265</v>
      </c>
      <c r="D594" t="s">
        <v>1021</v>
      </c>
      <c r="E594" s="4">
        <v>36.815217391304351</v>
      </c>
      <c r="F594" s="4">
        <f>Nurse[[#This Row],[Total Nurse Staff Hours]]/Nurse[[#This Row],[MDS Census]]</f>
        <v>5.0635193386477706</v>
      </c>
      <c r="G594" s="4">
        <f>Nurse[[#This Row],[Total Direct Care Staff Hours]]/Nurse[[#This Row],[MDS Census]]</f>
        <v>4.684038972542071</v>
      </c>
      <c r="H594" s="4">
        <f>Nurse[[#This Row],[Total RN Hours (w/ Admin, DON)]]/Nurse[[#This Row],[MDS Census]]</f>
        <v>1.1997047534691467</v>
      </c>
      <c r="I594" s="4">
        <f>Nurse[[#This Row],[RN Hours (excl. Admin, DON)]]/Nurse[[#This Row],[MDS Census]]</f>
        <v>0.82288160614112771</v>
      </c>
      <c r="J594" s="4">
        <f>SUM(Nurse[[#This Row],[RN Hours (excl. Admin, DON)]],Nurse[[#This Row],[RN Admin Hours]],Nurse[[#This Row],[RN DON Hours]],Nurse[[#This Row],[LPN Hours (excl. Admin)]],Nurse[[#This Row],[LPN Admin Hours]],Nurse[[#This Row],[CNA Hours]],Nurse[[#This Row],[NA TR Hours]],Nurse[[#This Row],[Med Aide/Tech Hours]])</f>
        <v>186.4145652173913</v>
      </c>
      <c r="K594" s="4">
        <f>SUM(Nurse[[#This Row],[RN Hours (excl. Admin, DON)]],Nurse[[#This Row],[LPN Hours (excl. Admin)]],Nurse[[#This Row],[CNA Hours]],Nurse[[#This Row],[NA TR Hours]],Nurse[[#This Row],[Med Aide/Tech Hours]])</f>
        <v>172.44391304347823</v>
      </c>
      <c r="L594" s="4">
        <f>SUM(Nurse[[#This Row],[RN Hours (excl. Admin, DON)]],Nurse[[#This Row],[RN Admin Hours]],Nurse[[#This Row],[RN DON Hours]])</f>
        <v>44.167391304347831</v>
      </c>
      <c r="M594" s="4">
        <v>30.294565217391302</v>
      </c>
      <c r="N594" s="4">
        <v>8.6554347826086975</v>
      </c>
      <c r="O594" s="4">
        <v>5.2173913043478262</v>
      </c>
      <c r="P594" s="4">
        <f>SUM(Nurse[[#This Row],[LPN Hours (excl. Admin)]],Nurse[[#This Row],[LPN Admin Hours]])</f>
        <v>34.929130434782607</v>
      </c>
      <c r="Q594" s="4">
        <v>34.831304347826084</v>
      </c>
      <c r="R594" s="4">
        <v>9.7826086956521743E-2</v>
      </c>
      <c r="S594" s="4">
        <f>SUM(Nurse[[#This Row],[CNA Hours]],Nurse[[#This Row],[NA TR Hours]],Nurse[[#This Row],[Med Aide/Tech Hours]])</f>
        <v>107.31804347826085</v>
      </c>
      <c r="T594" s="4">
        <v>105.16304347826085</v>
      </c>
      <c r="U594" s="4">
        <v>2.1549999999999998</v>
      </c>
      <c r="V594" s="4">
        <v>0</v>
      </c>
      <c r="W5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25.600543478260871</v>
      </c>
      <c r="X594" s="4">
        <v>0</v>
      </c>
      <c r="Y594" s="4">
        <v>0</v>
      </c>
      <c r="Z594" s="4">
        <v>0</v>
      </c>
      <c r="AA594" s="4">
        <v>0</v>
      </c>
      <c r="AB594" s="4">
        <v>9.7826086956521743E-2</v>
      </c>
      <c r="AC594" s="4">
        <v>25.502717391304348</v>
      </c>
      <c r="AD594" s="4">
        <v>0</v>
      </c>
      <c r="AE594" s="4">
        <v>0</v>
      </c>
      <c r="AF594" s="1">
        <v>366310</v>
      </c>
      <c r="AG594" s="1">
        <v>5</v>
      </c>
      <c r="AH594"/>
    </row>
    <row r="595" spans="1:34" x14ac:dyDescent="0.25">
      <c r="A595" t="s">
        <v>964</v>
      </c>
      <c r="B595" t="s">
        <v>546</v>
      </c>
      <c r="C595" t="s">
        <v>1140</v>
      </c>
      <c r="D595" t="s">
        <v>1026</v>
      </c>
      <c r="E595" s="4">
        <v>27.880434782608695</v>
      </c>
      <c r="F595" s="4">
        <f>Nurse[[#This Row],[Total Nurse Staff Hours]]/Nurse[[#This Row],[MDS Census]]</f>
        <v>6.1920818713450299</v>
      </c>
      <c r="G595" s="4">
        <f>Nurse[[#This Row],[Total Direct Care Staff Hours]]/Nurse[[#This Row],[MDS Census]]</f>
        <v>5.3839727095516574</v>
      </c>
      <c r="H595" s="4">
        <f>Nurse[[#This Row],[Total RN Hours (w/ Admin, DON)]]/Nurse[[#This Row],[MDS Census]]</f>
        <v>0.91047173489278754</v>
      </c>
      <c r="I595" s="4">
        <f>Nurse[[#This Row],[RN Hours (excl. Admin, DON)]]/Nurse[[#This Row],[MDS Census]]</f>
        <v>0.36778167641325527</v>
      </c>
      <c r="J595" s="4">
        <f>SUM(Nurse[[#This Row],[RN Hours (excl. Admin, DON)]],Nurse[[#This Row],[RN Admin Hours]],Nurse[[#This Row],[RN DON Hours]],Nurse[[#This Row],[LPN Hours (excl. Admin)]],Nurse[[#This Row],[LPN Admin Hours]],Nurse[[#This Row],[CNA Hours]],Nurse[[#This Row],[NA TR Hours]],Nurse[[#This Row],[Med Aide/Tech Hours]])</f>
        <v>172.63793478260871</v>
      </c>
      <c r="K595" s="4">
        <f>SUM(Nurse[[#This Row],[RN Hours (excl. Admin, DON)]],Nurse[[#This Row],[LPN Hours (excl. Admin)]],Nurse[[#This Row],[CNA Hours]],Nurse[[#This Row],[NA TR Hours]],Nurse[[#This Row],[Med Aide/Tech Hours]])</f>
        <v>150.10750000000002</v>
      </c>
      <c r="L595" s="4">
        <f>SUM(Nurse[[#This Row],[RN Hours (excl. Admin, DON)]],Nurse[[#This Row],[RN Admin Hours]],Nurse[[#This Row],[RN DON Hours]])</f>
        <v>25.384347826086955</v>
      </c>
      <c r="M595" s="4">
        <v>10.253913043478258</v>
      </c>
      <c r="N595" s="4">
        <v>9.6521739130434785</v>
      </c>
      <c r="O595" s="4">
        <v>5.4782608695652177</v>
      </c>
      <c r="P595" s="4">
        <f>SUM(Nurse[[#This Row],[LPN Hours (excl. Admin)]],Nurse[[#This Row],[LPN Admin Hours]])</f>
        <v>47.389347826086983</v>
      </c>
      <c r="Q595" s="4">
        <v>39.989347826086984</v>
      </c>
      <c r="R595" s="4">
        <v>7.3999999999999959</v>
      </c>
      <c r="S595" s="4">
        <f>SUM(Nurse[[#This Row],[CNA Hours]],Nurse[[#This Row],[NA TR Hours]],Nurse[[#This Row],[Med Aide/Tech Hours]])</f>
        <v>99.864239130434768</v>
      </c>
      <c r="T595" s="4">
        <v>91.065978260869556</v>
      </c>
      <c r="U595" s="4">
        <v>8.7982608695652171</v>
      </c>
      <c r="V595" s="4">
        <v>0</v>
      </c>
      <c r="W5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20.605978260869566</v>
      </c>
      <c r="X595" s="4">
        <v>1.0869565217391304E-2</v>
      </c>
      <c r="Y595" s="4">
        <v>0</v>
      </c>
      <c r="Z595" s="4">
        <v>0</v>
      </c>
      <c r="AA595" s="4">
        <v>0</v>
      </c>
      <c r="AB595" s="4">
        <v>0</v>
      </c>
      <c r="AC595" s="4">
        <v>20.595108695652176</v>
      </c>
      <c r="AD595" s="4">
        <v>0</v>
      </c>
      <c r="AE595" s="4">
        <v>0</v>
      </c>
      <c r="AF595" s="1">
        <v>365996</v>
      </c>
      <c r="AG595" s="1">
        <v>5</v>
      </c>
      <c r="AH595"/>
    </row>
    <row r="596" spans="1:34" x14ac:dyDescent="0.25">
      <c r="A596" t="s">
        <v>964</v>
      </c>
      <c r="B596" t="s">
        <v>169</v>
      </c>
      <c r="C596" t="s">
        <v>1116</v>
      </c>
      <c r="D596" t="s">
        <v>980</v>
      </c>
      <c r="E596" s="4">
        <v>111.81521739130434</v>
      </c>
      <c r="F596" s="4">
        <f>Nurse[[#This Row],[Total Nurse Staff Hours]]/Nurse[[#This Row],[MDS Census]]</f>
        <v>3.6935306697773891</v>
      </c>
      <c r="G596" s="4">
        <f>Nurse[[#This Row],[Total Direct Care Staff Hours]]/Nurse[[#This Row],[MDS Census]]</f>
        <v>3.3601535919121219</v>
      </c>
      <c r="H596" s="4">
        <f>Nurse[[#This Row],[Total RN Hours (w/ Admin, DON)]]/Nurse[[#This Row],[MDS Census]]</f>
        <v>0.67941285117138128</v>
      </c>
      <c r="I596" s="4">
        <f>Nurse[[#This Row],[RN Hours (excl. Admin, DON)]]/Nurse[[#This Row],[MDS Census]]</f>
        <v>0.43857976086322537</v>
      </c>
      <c r="J596" s="4">
        <f>SUM(Nurse[[#This Row],[RN Hours (excl. Admin, DON)]],Nurse[[#This Row],[RN Admin Hours]],Nurse[[#This Row],[RN DON Hours]],Nurse[[#This Row],[LPN Hours (excl. Admin)]],Nurse[[#This Row],[LPN Admin Hours]],Nurse[[#This Row],[CNA Hours]],Nurse[[#This Row],[NA TR Hours]],Nurse[[#This Row],[Med Aide/Tech Hours]])</f>
        <v>412.9929347826087</v>
      </c>
      <c r="K596" s="4">
        <f>SUM(Nurse[[#This Row],[RN Hours (excl. Admin, DON)]],Nurse[[#This Row],[LPN Hours (excl. Admin)]],Nurse[[#This Row],[CNA Hours]],Nurse[[#This Row],[NA TR Hours]],Nurse[[#This Row],[Med Aide/Tech Hours]])</f>
        <v>375.71630434782605</v>
      </c>
      <c r="L596" s="4">
        <f>SUM(Nurse[[#This Row],[RN Hours (excl. Admin, DON)]],Nurse[[#This Row],[RN Admin Hours]],Nurse[[#This Row],[RN DON Hours]])</f>
        <v>75.968695652173906</v>
      </c>
      <c r="M596" s="4">
        <v>49.039891304347819</v>
      </c>
      <c r="N596" s="4">
        <v>21.711413043478267</v>
      </c>
      <c r="O596" s="4">
        <v>5.2173913043478262</v>
      </c>
      <c r="P596" s="4">
        <f>SUM(Nurse[[#This Row],[LPN Hours (excl. Admin)]],Nurse[[#This Row],[LPN Admin Hours]])</f>
        <v>107.50999999999999</v>
      </c>
      <c r="Q596" s="4">
        <v>97.162173913043475</v>
      </c>
      <c r="R596" s="4">
        <v>10.347826086956522</v>
      </c>
      <c r="S596" s="4">
        <f>SUM(Nurse[[#This Row],[CNA Hours]],Nurse[[#This Row],[NA TR Hours]],Nurse[[#This Row],[Med Aide/Tech Hours]])</f>
        <v>229.51423913043482</v>
      </c>
      <c r="T596" s="4">
        <v>221.10717391304351</v>
      </c>
      <c r="U596" s="4">
        <v>8.4070652173913043</v>
      </c>
      <c r="V596" s="4">
        <v>0</v>
      </c>
      <c r="W5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0.89489130434782604</v>
      </c>
      <c r="X596" s="4">
        <v>0</v>
      </c>
      <c r="Y596" s="4">
        <v>0</v>
      </c>
      <c r="Z596" s="4">
        <v>0</v>
      </c>
      <c r="AA596" s="4">
        <v>0</v>
      </c>
      <c r="AB596" s="4">
        <v>0</v>
      </c>
      <c r="AC596" s="4">
        <v>0.89489130434782604</v>
      </c>
      <c r="AD596" s="4">
        <v>0</v>
      </c>
      <c r="AE596" s="4">
        <v>0</v>
      </c>
      <c r="AF596" s="1">
        <v>365416</v>
      </c>
      <c r="AG596" s="1">
        <v>5</v>
      </c>
      <c r="AH596"/>
    </row>
    <row r="597" spans="1:34" x14ac:dyDescent="0.25">
      <c r="A597" t="s">
        <v>964</v>
      </c>
      <c r="B597" t="s">
        <v>145</v>
      </c>
      <c r="C597" t="s">
        <v>1200</v>
      </c>
      <c r="D597" t="s">
        <v>1019</v>
      </c>
      <c r="E597" s="4">
        <v>131.04347826086956</v>
      </c>
      <c r="F597" s="4">
        <f>Nurse[[#This Row],[Total Nurse Staff Hours]]/Nurse[[#This Row],[MDS Census]]</f>
        <v>3.1900862641008629</v>
      </c>
      <c r="G597" s="4">
        <f>Nurse[[#This Row],[Total Direct Care Staff Hours]]/Nurse[[#This Row],[MDS Census]]</f>
        <v>3.1157664233576643</v>
      </c>
      <c r="H597" s="4">
        <f>Nurse[[#This Row],[Total RN Hours (w/ Admin, DON)]]/Nurse[[#This Row],[MDS Census]]</f>
        <v>0.55663487060384875</v>
      </c>
      <c r="I597" s="4">
        <f>Nurse[[#This Row],[RN Hours (excl. Admin, DON)]]/Nurse[[#This Row],[MDS Census]]</f>
        <v>0.48231502986065028</v>
      </c>
      <c r="J597" s="4">
        <f>SUM(Nurse[[#This Row],[RN Hours (excl. Admin, DON)]],Nurse[[#This Row],[RN Admin Hours]],Nurse[[#This Row],[RN DON Hours]],Nurse[[#This Row],[LPN Hours (excl. Admin)]],Nurse[[#This Row],[LPN Admin Hours]],Nurse[[#This Row],[CNA Hours]],Nurse[[#This Row],[NA TR Hours]],Nurse[[#This Row],[Med Aide/Tech Hours]])</f>
        <v>418.04</v>
      </c>
      <c r="K597" s="4">
        <f>SUM(Nurse[[#This Row],[RN Hours (excl. Admin, DON)]],Nurse[[#This Row],[LPN Hours (excl. Admin)]],Nurse[[#This Row],[CNA Hours]],Nurse[[#This Row],[NA TR Hours]],Nurse[[#This Row],[Med Aide/Tech Hours]])</f>
        <v>408.3008695652174</v>
      </c>
      <c r="L597" s="4">
        <f>SUM(Nurse[[#This Row],[RN Hours (excl. Admin, DON)]],Nurse[[#This Row],[RN Admin Hours]],Nurse[[#This Row],[RN DON Hours]])</f>
        <v>72.943369565217395</v>
      </c>
      <c r="M597" s="4">
        <v>63.204239130434779</v>
      </c>
      <c r="N597" s="4">
        <v>5.0434782608695654</v>
      </c>
      <c r="O597" s="4">
        <v>4.6956521739130439</v>
      </c>
      <c r="P597" s="4">
        <f>SUM(Nurse[[#This Row],[LPN Hours (excl. Admin)]],Nurse[[#This Row],[LPN Admin Hours]])</f>
        <v>132.45619565217393</v>
      </c>
      <c r="Q597" s="4">
        <v>132.45619565217393</v>
      </c>
      <c r="R597" s="4">
        <v>0</v>
      </c>
      <c r="S597" s="4">
        <f>SUM(Nurse[[#This Row],[CNA Hours]],Nurse[[#This Row],[NA TR Hours]],Nurse[[#This Row],[Med Aide/Tech Hours]])</f>
        <v>212.64043478260868</v>
      </c>
      <c r="T597" s="4">
        <v>212.64043478260868</v>
      </c>
      <c r="U597" s="4">
        <v>0</v>
      </c>
      <c r="V597" s="4">
        <v>0</v>
      </c>
      <c r="W5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97" s="4">
        <v>0</v>
      </c>
      <c r="Y597" s="4">
        <v>0</v>
      </c>
      <c r="Z597" s="4">
        <v>0</v>
      </c>
      <c r="AA597" s="4">
        <v>0</v>
      </c>
      <c r="AB597" s="4">
        <v>0</v>
      </c>
      <c r="AC597" s="4">
        <v>0</v>
      </c>
      <c r="AD597" s="4">
        <v>0</v>
      </c>
      <c r="AE597" s="4">
        <v>0</v>
      </c>
      <c r="AF597" s="1">
        <v>365376</v>
      </c>
      <c r="AG597" s="1">
        <v>5</v>
      </c>
      <c r="AH597"/>
    </row>
    <row r="598" spans="1:34" x14ac:dyDescent="0.25">
      <c r="A598" t="s">
        <v>964</v>
      </c>
      <c r="B598" t="s">
        <v>783</v>
      </c>
      <c r="C598" t="s">
        <v>1189</v>
      </c>
      <c r="D598" t="s">
        <v>1029</v>
      </c>
      <c r="E598" s="4">
        <v>228.30434782608697</v>
      </c>
      <c r="F598" s="4">
        <f>Nurse[[#This Row],[Total Nurse Staff Hours]]/Nurse[[#This Row],[MDS Census]]</f>
        <v>3.960638449819081</v>
      </c>
      <c r="G598" s="4">
        <f>Nurse[[#This Row],[Total Direct Care Staff Hours]]/Nurse[[#This Row],[MDS Census]]</f>
        <v>3.4816154065892198</v>
      </c>
      <c r="H598" s="4">
        <f>Nurse[[#This Row],[Total RN Hours (w/ Admin, DON)]]/Nurse[[#This Row],[MDS Census]]</f>
        <v>0.61964863835459905</v>
      </c>
      <c r="I598" s="4">
        <f>Nurse[[#This Row],[RN Hours (excl. Admin, DON)]]/Nurse[[#This Row],[MDS Census]]</f>
        <v>0.33259855265663674</v>
      </c>
      <c r="J598" s="4">
        <f>SUM(Nurse[[#This Row],[RN Hours (excl. Admin, DON)]],Nurse[[#This Row],[RN Admin Hours]],Nurse[[#This Row],[RN DON Hours]],Nurse[[#This Row],[LPN Hours (excl. Admin)]],Nurse[[#This Row],[LPN Admin Hours]],Nurse[[#This Row],[CNA Hours]],Nurse[[#This Row],[NA TR Hours]],Nurse[[#This Row],[Med Aide/Tech Hours]])</f>
        <v>904.23097826086939</v>
      </c>
      <c r="K598" s="4">
        <f>SUM(Nurse[[#This Row],[RN Hours (excl. Admin, DON)]],Nurse[[#This Row],[LPN Hours (excl. Admin)]],Nurse[[#This Row],[CNA Hours]],Nurse[[#This Row],[NA TR Hours]],Nurse[[#This Row],[Med Aide/Tech Hours]])</f>
        <v>794.86793478260847</v>
      </c>
      <c r="L598" s="4">
        <f>SUM(Nurse[[#This Row],[RN Hours (excl. Admin, DON)]],Nurse[[#This Row],[RN Admin Hours]],Nurse[[#This Row],[RN DON Hours]])</f>
        <v>141.46847826086955</v>
      </c>
      <c r="M598" s="4">
        <v>75.933695652173895</v>
      </c>
      <c r="N598" s="4">
        <v>65.53478260869565</v>
      </c>
      <c r="O598" s="4">
        <v>0</v>
      </c>
      <c r="P598" s="4">
        <f>SUM(Nurse[[#This Row],[LPN Hours (excl. Admin)]],Nurse[[#This Row],[LPN Admin Hours]])</f>
        <v>363.36358695652166</v>
      </c>
      <c r="Q598" s="4">
        <v>319.53532608695645</v>
      </c>
      <c r="R598" s="4">
        <v>43.828260869565206</v>
      </c>
      <c r="S598" s="4">
        <f>SUM(Nurse[[#This Row],[CNA Hours]],Nurse[[#This Row],[NA TR Hours]],Nurse[[#This Row],[Med Aide/Tech Hours]])</f>
        <v>399.39891304347822</v>
      </c>
      <c r="T598" s="4">
        <v>399.39891304347822</v>
      </c>
      <c r="U598" s="4">
        <v>0</v>
      </c>
      <c r="V598" s="4">
        <v>0</v>
      </c>
      <c r="W5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98" s="4">
        <v>0</v>
      </c>
      <c r="Y598" s="4">
        <v>0</v>
      </c>
      <c r="Z598" s="4">
        <v>0</v>
      </c>
      <c r="AA598" s="4">
        <v>0</v>
      </c>
      <c r="AB598" s="4">
        <v>0</v>
      </c>
      <c r="AC598" s="4">
        <v>0</v>
      </c>
      <c r="AD598" s="4">
        <v>0</v>
      </c>
      <c r="AE598" s="4">
        <v>0</v>
      </c>
      <c r="AF598" s="1">
        <v>366325</v>
      </c>
      <c r="AG598" s="1">
        <v>5</v>
      </c>
      <c r="AH598"/>
    </row>
    <row r="599" spans="1:34" x14ac:dyDescent="0.25">
      <c r="A599" t="s">
        <v>964</v>
      </c>
      <c r="B599" t="s">
        <v>802</v>
      </c>
      <c r="C599" t="s">
        <v>1110</v>
      </c>
      <c r="D599" t="s">
        <v>1019</v>
      </c>
      <c r="E599" s="4">
        <v>85.880434782608702</v>
      </c>
      <c r="F599" s="4">
        <f>Nurse[[#This Row],[Total Nurse Staff Hours]]/Nurse[[#This Row],[MDS Census]]</f>
        <v>5.1574484242500933</v>
      </c>
      <c r="G599" s="4">
        <f>Nurse[[#This Row],[Total Direct Care Staff Hours]]/Nurse[[#This Row],[MDS Census]]</f>
        <v>4.5963548917858486</v>
      </c>
      <c r="H599" s="4">
        <f>Nurse[[#This Row],[Total RN Hours (w/ Admin, DON)]]/Nurse[[#This Row],[MDS Census]]</f>
        <v>0.67142133907100365</v>
      </c>
      <c r="I599" s="4">
        <f>Nurse[[#This Row],[RN Hours (excl. Admin, DON)]]/Nurse[[#This Row],[MDS Census]]</f>
        <v>0.27931907353499541</v>
      </c>
      <c r="J599" s="4">
        <f>SUM(Nurse[[#This Row],[RN Hours (excl. Admin, DON)]],Nurse[[#This Row],[RN Admin Hours]],Nurse[[#This Row],[RN DON Hours]],Nurse[[#This Row],[LPN Hours (excl. Admin)]],Nurse[[#This Row],[LPN Admin Hours]],Nurse[[#This Row],[CNA Hours]],Nurse[[#This Row],[NA TR Hours]],Nurse[[#This Row],[Med Aide/Tech Hours]])</f>
        <v>442.92391304347819</v>
      </c>
      <c r="K599" s="4">
        <f>SUM(Nurse[[#This Row],[RN Hours (excl. Admin, DON)]],Nurse[[#This Row],[LPN Hours (excl. Admin)]],Nurse[[#This Row],[CNA Hours]],Nurse[[#This Row],[NA TR Hours]],Nurse[[#This Row],[Med Aide/Tech Hours]])</f>
        <v>394.73695652173905</v>
      </c>
      <c r="L599" s="4">
        <f>SUM(Nurse[[#This Row],[RN Hours (excl. Admin, DON)]],Nurse[[#This Row],[RN Admin Hours]],Nurse[[#This Row],[RN DON Hours]])</f>
        <v>57.661956521739135</v>
      </c>
      <c r="M599" s="4">
        <v>23.98804347826086</v>
      </c>
      <c r="N599" s="4">
        <v>29.198913043478274</v>
      </c>
      <c r="O599" s="4">
        <v>4.4749999999999996</v>
      </c>
      <c r="P599" s="4">
        <f>SUM(Nurse[[#This Row],[LPN Hours (excl. Admin)]],Nurse[[#This Row],[LPN Admin Hours]])</f>
        <v>148.54891304347825</v>
      </c>
      <c r="Q599" s="4">
        <v>134.03586956521738</v>
      </c>
      <c r="R599" s="4">
        <v>14.513043478260867</v>
      </c>
      <c r="S599" s="4">
        <f>SUM(Nurse[[#This Row],[CNA Hours]],Nurse[[#This Row],[NA TR Hours]],Nurse[[#This Row],[Med Aide/Tech Hours]])</f>
        <v>236.7130434782608</v>
      </c>
      <c r="T599" s="4">
        <v>236.7130434782608</v>
      </c>
      <c r="U599" s="4">
        <v>0</v>
      </c>
      <c r="V599" s="4">
        <v>0</v>
      </c>
      <c r="W5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2.8945652173913046</v>
      </c>
      <c r="X599" s="4">
        <v>0</v>
      </c>
      <c r="Y599" s="4">
        <v>0</v>
      </c>
      <c r="Z599" s="4">
        <v>0</v>
      </c>
      <c r="AA599" s="4">
        <v>0</v>
      </c>
      <c r="AB599" s="4">
        <v>0</v>
      </c>
      <c r="AC599" s="4">
        <v>2.8945652173913046</v>
      </c>
      <c r="AD599" s="4">
        <v>0</v>
      </c>
      <c r="AE599" s="4">
        <v>0</v>
      </c>
      <c r="AF599" s="1">
        <v>366351</v>
      </c>
      <c r="AG599" s="1">
        <v>5</v>
      </c>
      <c r="AH599"/>
    </row>
    <row r="600" spans="1:34" x14ac:dyDescent="0.25">
      <c r="A600" t="s">
        <v>964</v>
      </c>
      <c r="B600" t="s">
        <v>634</v>
      </c>
      <c r="C600" t="s">
        <v>1380</v>
      </c>
      <c r="D600" t="s">
        <v>1063</v>
      </c>
      <c r="E600" s="4">
        <v>48.717391304347828</v>
      </c>
      <c r="F600" s="4">
        <f>Nurse[[#This Row],[Total Nurse Staff Hours]]/Nurse[[#This Row],[MDS Census]]</f>
        <v>4.2892994199018295</v>
      </c>
      <c r="G600" s="4">
        <f>Nurse[[#This Row],[Total Direct Care Staff Hours]]/Nurse[[#This Row],[MDS Census]]</f>
        <v>4.2609638554216867</v>
      </c>
      <c r="H600" s="4">
        <f>Nurse[[#This Row],[Total RN Hours (w/ Admin, DON)]]/Nurse[[#This Row],[MDS Census]]</f>
        <v>1.2692994199018295</v>
      </c>
      <c r="I600" s="4">
        <f>Nurse[[#This Row],[RN Hours (excl. Admin, DON)]]/Nurse[[#This Row],[MDS Census]]</f>
        <v>1.2409638554216869</v>
      </c>
      <c r="J600" s="4">
        <f>SUM(Nurse[[#This Row],[RN Hours (excl. Admin, DON)]],Nurse[[#This Row],[RN Admin Hours]],Nurse[[#This Row],[RN DON Hours]],Nurse[[#This Row],[LPN Hours (excl. Admin)]],Nurse[[#This Row],[LPN Admin Hours]],Nurse[[#This Row],[CNA Hours]],Nurse[[#This Row],[NA TR Hours]],Nurse[[#This Row],[Med Aide/Tech Hours]])</f>
        <v>208.96347826086958</v>
      </c>
      <c r="K600" s="4">
        <f>SUM(Nurse[[#This Row],[RN Hours (excl. Admin, DON)]],Nurse[[#This Row],[LPN Hours (excl. Admin)]],Nurse[[#This Row],[CNA Hours]],Nurse[[#This Row],[NA TR Hours]],Nurse[[#This Row],[Med Aide/Tech Hours]])</f>
        <v>207.58304347826089</v>
      </c>
      <c r="L600" s="4">
        <f>SUM(Nurse[[#This Row],[RN Hours (excl. Admin, DON)]],Nurse[[#This Row],[RN Admin Hours]],Nurse[[#This Row],[RN DON Hours]])</f>
        <v>61.836956521739133</v>
      </c>
      <c r="M600" s="4">
        <v>60.456521739130437</v>
      </c>
      <c r="N600" s="4">
        <v>0</v>
      </c>
      <c r="O600" s="4">
        <v>1.3804347826086956</v>
      </c>
      <c r="P600" s="4">
        <f>SUM(Nurse[[#This Row],[LPN Hours (excl. Admin)]],Nurse[[#This Row],[LPN Admin Hours]])</f>
        <v>41.584239130434781</v>
      </c>
      <c r="Q600" s="4">
        <v>41.584239130434781</v>
      </c>
      <c r="R600" s="4">
        <v>0</v>
      </c>
      <c r="S600" s="4">
        <f>SUM(Nurse[[#This Row],[CNA Hours]],Nurse[[#This Row],[NA TR Hours]],Nurse[[#This Row],[Med Aide/Tech Hours]])</f>
        <v>105.54228260869567</v>
      </c>
      <c r="T600" s="4">
        <v>105.54228260869567</v>
      </c>
      <c r="U600" s="4">
        <v>0</v>
      </c>
      <c r="V600" s="4">
        <v>0</v>
      </c>
      <c r="W6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9.4906521739130447</v>
      </c>
      <c r="X600" s="4">
        <v>2.597826086956522</v>
      </c>
      <c r="Y600" s="4">
        <v>0</v>
      </c>
      <c r="Z600" s="4">
        <v>0</v>
      </c>
      <c r="AA600" s="4">
        <v>0.2608695652173913</v>
      </c>
      <c r="AB600" s="4">
        <v>0</v>
      </c>
      <c r="AC600" s="4">
        <v>6.6319565217391316</v>
      </c>
      <c r="AD600" s="4">
        <v>0</v>
      </c>
      <c r="AE600" s="4">
        <v>0</v>
      </c>
      <c r="AF600" s="1">
        <v>366124</v>
      </c>
      <c r="AG600" s="1">
        <v>5</v>
      </c>
      <c r="AH600"/>
    </row>
    <row r="601" spans="1:34" x14ac:dyDescent="0.25">
      <c r="A601" t="s">
        <v>964</v>
      </c>
      <c r="B601" t="s">
        <v>511</v>
      </c>
      <c r="C601" t="s">
        <v>1354</v>
      </c>
      <c r="D601" t="s">
        <v>1063</v>
      </c>
      <c r="E601" s="4">
        <v>78.75</v>
      </c>
      <c r="F601" s="4">
        <f>Nurse[[#This Row],[Total Nurse Staff Hours]]/Nurse[[#This Row],[MDS Census]]</f>
        <v>4.0873153899240862</v>
      </c>
      <c r="G601" s="4">
        <f>Nurse[[#This Row],[Total Direct Care Staff Hours]]/Nurse[[#This Row],[MDS Census]]</f>
        <v>3.852601794340925</v>
      </c>
      <c r="H601" s="4">
        <f>Nurse[[#This Row],[Total RN Hours (w/ Admin, DON)]]/Nurse[[#This Row],[MDS Census]]</f>
        <v>0.3802125603864735</v>
      </c>
      <c r="I601" s="4">
        <f>Nurse[[#This Row],[RN Hours (excl. Admin, DON)]]/Nurse[[#This Row],[MDS Census]]</f>
        <v>0.29822498274672193</v>
      </c>
      <c r="J601" s="4">
        <f>SUM(Nurse[[#This Row],[RN Hours (excl. Admin, DON)]],Nurse[[#This Row],[RN Admin Hours]],Nurse[[#This Row],[RN DON Hours]],Nurse[[#This Row],[LPN Hours (excl. Admin)]],Nurse[[#This Row],[LPN Admin Hours]],Nurse[[#This Row],[CNA Hours]],Nurse[[#This Row],[NA TR Hours]],Nurse[[#This Row],[Med Aide/Tech Hours]])</f>
        <v>321.87608695652176</v>
      </c>
      <c r="K601" s="4">
        <f>SUM(Nurse[[#This Row],[RN Hours (excl. Admin, DON)]],Nurse[[#This Row],[LPN Hours (excl. Admin)]],Nurse[[#This Row],[CNA Hours]],Nurse[[#This Row],[NA TR Hours]],Nurse[[#This Row],[Med Aide/Tech Hours]])</f>
        <v>303.39239130434783</v>
      </c>
      <c r="L601" s="4">
        <f>SUM(Nurse[[#This Row],[RN Hours (excl. Admin, DON)]],Nurse[[#This Row],[RN Admin Hours]],Nurse[[#This Row],[RN DON Hours]])</f>
        <v>29.941739130434787</v>
      </c>
      <c r="M601" s="4">
        <v>23.485217391304353</v>
      </c>
      <c r="N601" s="4">
        <v>0</v>
      </c>
      <c r="O601" s="4">
        <v>6.4565217391304346</v>
      </c>
      <c r="P601" s="4">
        <f>SUM(Nurse[[#This Row],[LPN Hours (excl. Admin)]],Nurse[[#This Row],[LPN Admin Hours]])</f>
        <v>108.72130434782611</v>
      </c>
      <c r="Q601" s="4">
        <v>96.694130434782622</v>
      </c>
      <c r="R601" s="4">
        <v>12.027173913043478</v>
      </c>
      <c r="S601" s="4">
        <f>SUM(Nurse[[#This Row],[CNA Hours]],Nurse[[#This Row],[NA TR Hours]],Nurse[[#This Row],[Med Aide/Tech Hours]])</f>
        <v>183.21304347826086</v>
      </c>
      <c r="T601" s="4">
        <v>141.46032608695651</v>
      </c>
      <c r="U601" s="4">
        <v>41.752717391304351</v>
      </c>
      <c r="V601" s="4">
        <v>0</v>
      </c>
      <c r="W6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45.453043478260874</v>
      </c>
      <c r="X601" s="4">
        <v>10.404565217391305</v>
      </c>
      <c r="Y601" s="4">
        <v>0</v>
      </c>
      <c r="Z601" s="4">
        <v>0</v>
      </c>
      <c r="AA601" s="4">
        <v>13.835434782608697</v>
      </c>
      <c r="AB601" s="4">
        <v>0.14130434782608695</v>
      </c>
      <c r="AC601" s="4">
        <v>21.071739130434786</v>
      </c>
      <c r="AD601" s="4">
        <v>0</v>
      </c>
      <c r="AE601" s="4">
        <v>0</v>
      </c>
      <c r="AF601" s="1">
        <v>365937</v>
      </c>
      <c r="AG601" s="1">
        <v>5</v>
      </c>
      <c r="AH601"/>
    </row>
    <row r="602" spans="1:34" x14ac:dyDescent="0.25">
      <c r="A602" t="s">
        <v>964</v>
      </c>
      <c r="B602" t="s">
        <v>517</v>
      </c>
      <c r="C602" t="s">
        <v>1355</v>
      </c>
      <c r="D602" t="s">
        <v>1063</v>
      </c>
      <c r="E602" s="4">
        <v>71.934782608695656</v>
      </c>
      <c r="F602" s="4">
        <f>Nurse[[#This Row],[Total Nurse Staff Hours]]/Nurse[[#This Row],[MDS Census]]</f>
        <v>3.8444061650045325</v>
      </c>
      <c r="G602" s="4">
        <f>Nurse[[#This Row],[Total Direct Care Staff Hours]]/Nurse[[#This Row],[MDS Census]]</f>
        <v>3.707846781504986</v>
      </c>
      <c r="H602" s="4">
        <f>Nurse[[#This Row],[Total RN Hours (w/ Admin, DON)]]/Nurse[[#This Row],[MDS Census]]</f>
        <v>0.77429434874584468</v>
      </c>
      <c r="I602" s="4">
        <f>Nurse[[#This Row],[RN Hours (excl. Admin, DON)]]/Nurse[[#This Row],[MDS Census]]</f>
        <v>0.63773496524629802</v>
      </c>
      <c r="J602" s="4">
        <f>SUM(Nurse[[#This Row],[RN Hours (excl. Admin, DON)]],Nurse[[#This Row],[RN Admin Hours]],Nurse[[#This Row],[RN DON Hours]],Nurse[[#This Row],[LPN Hours (excl. Admin)]],Nurse[[#This Row],[LPN Admin Hours]],Nurse[[#This Row],[CNA Hours]],Nurse[[#This Row],[NA TR Hours]],Nurse[[#This Row],[Med Aide/Tech Hours]])</f>
        <v>276.54652173913041</v>
      </c>
      <c r="K602" s="4">
        <f>SUM(Nurse[[#This Row],[RN Hours (excl. Admin, DON)]],Nurse[[#This Row],[LPN Hours (excl. Admin)]],Nurse[[#This Row],[CNA Hours]],Nurse[[#This Row],[NA TR Hours]],Nurse[[#This Row],[Med Aide/Tech Hours]])</f>
        <v>266.72315217391304</v>
      </c>
      <c r="L602" s="4">
        <f>SUM(Nurse[[#This Row],[RN Hours (excl. Admin, DON)]],Nurse[[#This Row],[RN Admin Hours]],Nurse[[#This Row],[RN DON Hours]])</f>
        <v>55.698695652173917</v>
      </c>
      <c r="M602" s="4">
        <v>45.875326086956527</v>
      </c>
      <c r="N602" s="4">
        <v>9.8233695652173907</v>
      </c>
      <c r="O602" s="4">
        <v>0</v>
      </c>
      <c r="P602" s="4">
        <f>SUM(Nurse[[#This Row],[LPN Hours (excl. Admin)]],Nurse[[#This Row],[LPN Admin Hours]])</f>
        <v>54.405978260869581</v>
      </c>
      <c r="Q602" s="4">
        <v>54.405978260869581</v>
      </c>
      <c r="R602" s="4">
        <v>0</v>
      </c>
      <c r="S602" s="4">
        <f>SUM(Nurse[[#This Row],[CNA Hours]],Nurse[[#This Row],[NA TR Hours]],Nurse[[#This Row],[Med Aide/Tech Hours]])</f>
        <v>166.44184782608693</v>
      </c>
      <c r="T602" s="4">
        <v>132.2923913043478</v>
      </c>
      <c r="U602" s="4">
        <v>34.149456521739133</v>
      </c>
      <c r="V602" s="4">
        <v>0</v>
      </c>
      <c r="W6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43.031630434782606</v>
      </c>
      <c r="X602" s="4">
        <v>3.497608695652175</v>
      </c>
      <c r="Y602" s="4">
        <v>0</v>
      </c>
      <c r="Z602" s="4">
        <v>0</v>
      </c>
      <c r="AA602" s="4">
        <v>4.0976086956521751</v>
      </c>
      <c r="AB602" s="4">
        <v>0</v>
      </c>
      <c r="AC602" s="4">
        <v>35.436413043478254</v>
      </c>
      <c r="AD602" s="4">
        <v>0</v>
      </c>
      <c r="AE602" s="4">
        <v>0</v>
      </c>
      <c r="AF602" s="1">
        <v>365947</v>
      </c>
      <c r="AG602" s="1">
        <v>5</v>
      </c>
      <c r="AH602"/>
    </row>
    <row r="603" spans="1:34" x14ac:dyDescent="0.25">
      <c r="A603" t="s">
        <v>964</v>
      </c>
      <c r="B603" t="s">
        <v>183</v>
      </c>
      <c r="C603" t="s">
        <v>1222</v>
      </c>
      <c r="D603" t="s">
        <v>1039</v>
      </c>
      <c r="E603" s="4">
        <v>105.6304347826087</v>
      </c>
      <c r="F603" s="4">
        <f>Nurse[[#This Row],[Total Nurse Staff Hours]]/Nurse[[#This Row],[MDS Census]]</f>
        <v>3.6832918295945669</v>
      </c>
      <c r="G603" s="4">
        <f>Nurse[[#This Row],[Total Direct Care Staff Hours]]/Nurse[[#This Row],[MDS Census]]</f>
        <v>3.2781158674624411</v>
      </c>
      <c r="H603" s="4">
        <f>Nurse[[#This Row],[Total RN Hours (w/ Admin, DON)]]/Nurse[[#This Row],[MDS Census]]</f>
        <v>0.66252006585717227</v>
      </c>
      <c r="I603" s="4">
        <f>Nurse[[#This Row],[RN Hours (excl. Admin, DON)]]/Nurse[[#This Row],[MDS Census]]</f>
        <v>0.35921691706112363</v>
      </c>
      <c r="J603" s="4">
        <f>SUM(Nurse[[#This Row],[RN Hours (excl. Admin, DON)]],Nurse[[#This Row],[RN Admin Hours]],Nurse[[#This Row],[RN DON Hours]],Nurse[[#This Row],[LPN Hours (excl. Admin)]],Nurse[[#This Row],[LPN Admin Hours]],Nurse[[#This Row],[CNA Hours]],Nurse[[#This Row],[NA TR Hours]],Nurse[[#This Row],[Med Aide/Tech Hours]])</f>
        <v>389.06771739130437</v>
      </c>
      <c r="K603" s="4">
        <f>SUM(Nurse[[#This Row],[RN Hours (excl. Admin, DON)]],Nurse[[#This Row],[LPN Hours (excl. Admin)]],Nurse[[#This Row],[CNA Hours]],Nurse[[#This Row],[NA TR Hours]],Nurse[[#This Row],[Med Aide/Tech Hours]])</f>
        <v>346.26880434782612</v>
      </c>
      <c r="L603" s="4">
        <f>SUM(Nurse[[#This Row],[RN Hours (excl. Admin, DON)]],Nurse[[#This Row],[RN Admin Hours]],Nurse[[#This Row],[RN DON Hours]])</f>
        <v>69.982282608695655</v>
      </c>
      <c r="M603" s="4">
        <v>37.944239130434781</v>
      </c>
      <c r="N603" s="4">
        <v>26.298913043478262</v>
      </c>
      <c r="O603" s="4">
        <v>5.7391304347826084</v>
      </c>
      <c r="P603" s="4">
        <f>SUM(Nurse[[#This Row],[LPN Hours (excl. Admin)]],Nurse[[#This Row],[LPN Admin Hours]])</f>
        <v>89.892065217391306</v>
      </c>
      <c r="Q603" s="4">
        <v>79.131195652173915</v>
      </c>
      <c r="R603" s="4">
        <v>10.760869565217391</v>
      </c>
      <c r="S603" s="4">
        <f>SUM(Nurse[[#This Row],[CNA Hours]],Nurse[[#This Row],[NA TR Hours]],Nurse[[#This Row],[Med Aide/Tech Hours]])</f>
        <v>229.19336956521744</v>
      </c>
      <c r="T603" s="4">
        <v>229.19336956521744</v>
      </c>
      <c r="U603" s="4">
        <v>0</v>
      </c>
      <c r="V603" s="4">
        <v>0</v>
      </c>
      <c r="W6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114.39380434782609</v>
      </c>
      <c r="X603" s="4">
        <v>9.9578260869565227</v>
      </c>
      <c r="Y603" s="4">
        <v>0</v>
      </c>
      <c r="Z603" s="4">
        <v>0</v>
      </c>
      <c r="AA603" s="4">
        <v>29.106739130434789</v>
      </c>
      <c r="AB603" s="4">
        <v>0</v>
      </c>
      <c r="AC603" s="4">
        <v>75.329239130434772</v>
      </c>
      <c r="AD603" s="4">
        <v>0</v>
      </c>
      <c r="AE603" s="4">
        <v>0</v>
      </c>
      <c r="AF603" s="1">
        <v>365433</v>
      </c>
      <c r="AG603" s="1">
        <v>5</v>
      </c>
      <c r="AH603"/>
    </row>
    <row r="604" spans="1:34" x14ac:dyDescent="0.25">
      <c r="A604" t="s">
        <v>964</v>
      </c>
      <c r="B604" t="s">
        <v>79</v>
      </c>
      <c r="C604" t="s">
        <v>1232</v>
      </c>
      <c r="D604" t="s">
        <v>1032</v>
      </c>
      <c r="E604" s="4">
        <v>87.913043478260875</v>
      </c>
      <c r="F604" s="4">
        <f>Nurse[[#This Row],[Total Nurse Staff Hours]]/Nurse[[#This Row],[MDS Census]]</f>
        <v>3.3961733432245307</v>
      </c>
      <c r="G604" s="4">
        <f>Nurse[[#This Row],[Total Direct Care Staff Hours]]/Nurse[[#This Row],[MDS Census]]</f>
        <v>2.9907579129574677</v>
      </c>
      <c r="H604" s="4">
        <f>Nurse[[#This Row],[Total RN Hours (w/ Admin, DON)]]/Nurse[[#This Row],[MDS Census]]</f>
        <v>0.87487636003956482</v>
      </c>
      <c r="I604" s="4">
        <f>Nurse[[#This Row],[RN Hours (excl. Admin, DON)]]/Nurse[[#This Row],[MDS Census]]</f>
        <v>0.56373639960435207</v>
      </c>
      <c r="J604" s="4">
        <f>SUM(Nurse[[#This Row],[RN Hours (excl. Admin, DON)]],Nurse[[#This Row],[RN Admin Hours]],Nurse[[#This Row],[RN DON Hours]],Nurse[[#This Row],[LPN Hours (excl. Admin)]],Nurse[[#This Row],[LPN Admin Hours]],Nurse[[#This Row],[CNA Hours]],Nurse[[#This Row],[NA TR Hours]],Nurse[[#This Row],[Med Aide/Tech Hours]])</f>
        <v>298.56793478260875</v>
      </c>
      <c r="K604" s="4">
        <f>SUM(Nurse[[#This Row],[RN Hours (excl. Admin, DON)]],Nurse[[#This Row],[LPN Hours (excl. Admin)]],Nurse[[#This Row],[CNA Hours]],Nurse[[#This Row],[NA TR Hours]],Nurse[[#This Row],[Med Aide/Tech Hours]])</f>
        <v>262.92663043478262</v>
      </c>
      <c r="L604" s="4">
        <f>SUM(Nurse[[#This Row],[RN Hours (excl. Admin, DON)]],Nurse[[#This Row],[RN Admin Hours]],Nurse[[#This Row],[RN DON Hours]])</f>
        <v>76.913043478260875</v>
      </c>
      <c r="M604" s="4">
        <v>49.559782608695649</v>
      </c>
      <c r="N604" s="4">
        <v>21.701086956521738</v>
      </c>
      <c r="O604" s="4">
        <v>5.6521739130434785</v>
      </c>
      <c r="P604" s="4">
        <f>SUM(Nurse[[#This Row],[LPN Hours (excl. Admin)]],Nurse[[#This Row],[LPN Admin Hours]])</f>
        <v>68.614130434782609</v>
      </c>
      <c r="Q604" s="4">
        <v>60.326086956521742</v>
      </c>
      <c r="R604" s="4">
        <v>8.2880434782608692</v>
      </c>
      <c r="S604" s="4">
        <f>SUM(Nurse[[#This Row],[CNA Hours]],Nurse[[#This Row],[NA TR Hours]],Nurse[[#This Row],[Med Aide/Tech Hours]])</f>
        <v>153.04076086956522</v>
      </c>
      <c r="T604" s="4">
        <v>147.74456521739131</v>
      </c>
      <c r="U604" s="4">
        <v>0</v>
      </c>
      <c r="V604" s="4">
        <v>5.2961956521739131</v>
      </c>
      <c r="W6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51.926630434782609</v>
      </c>
      <c r="X604" s="4">
        <v>0</v>
      </c>
      <c r="Y604" s="4">
        <v>1.7391304347826086</v>
      </c>
      <c r="Z604" s="4">
        <v>0</v>
      </c>
      <c r="AA604" s="4">
        <v>7.9483695652173916</v>
      </c>
      <c r="AB604" s="4">
        <v>0</v>
      </c>
      <c r="AC604" s="4">
        <v>42.239130434782609</v>
      </c>
      <c r="AD604" s="4">
        <v>0</v>
      </c>
      <c r="AE604" s="4">
        <v>0</v>
      </c>
      <c r="AF604" s="1">
        <v>365264</v>
      </c>
      <c r="AG604" s="1">
        <v>5</v>
      </c>
      <c r="AH604"/>
    </row>
    <row r="605" spans="1:34" x14ac:dyDescent="0.25">
      <c r="A605" t="s">
        <v>964</v>
      </c>
      <c r="B605" t="s">
        <v>870</v>
      </c>
      <c r="C605" t="s">
        <v>1417</v>
      </c>
      <c r="D605" t="s">
        <v>1032</v>
      </c>
      <c r="E605" s="4">
        <v>67.771739130434781</v>
      </c>
      <c r="F605" s="4">
        <f>Nurse[[#This Row],[Total Nurse Staff Hours]]/Nurse[[#This Row],[MDS Census]]</f>
        <v>4.2419406575781871</v>
      </c>
      <c r="G605" s="4">
        <f>Nurse[[#This Row],[Total Direct Care Staff Hours]]/Nurse[[#This Row],[MDS Census]]</f>
        <v>3.8595028067361672</v>
      </c>
      <c r="H605" s="4">
        <f>Nurse[[#This Row],[Total RN Hours (w/ Admin, DON)]]/Nurse[[#This Row],[MDS Census]]</f>
        <v>0.51399358460304734</v>
      </c>
      <c r="I605" s="4">
        <f>Nurse[[#This Row],[RN Hours (excl. Admin, DON)]]/Nurse[[#This Row],[MDS Census]]</f>
        <v>0.25934242181234962</v>
      </c>
      <c r="J605" s="4">
        <f>SUM(Nurse[[#This Row],[RN Hours (excl. Admin, DON)]],Nurse[[#This Row],[RN Admin Hours]],Nurse[[#This Row],[RN DON Hours]],Nurse[[#This Row],[LPN Hours (excl. Admin)]],Nurse[[#This Row],[LPN Admin Hours]],Nurse[[#This Row],[CNA Hours]],Nurse[[#This Row],[NA TR Hours]],Nurse[[#This Row],[Med Aide/Tech Hours]])</f>
        <v>287.48369565217388</v>
      </c>
      <c r="K605" s="4">
        <f>SUM(Nurse[[#This Row],[RN Hours (excl. Admin, DON)]],Nurse[[#This Row],[LPN Hours (excl. Admin)]],Nurse[[#This Row],[CNA Hours]],Nurse[[#This Row],[NA TR Hours]],Nurse[[#This Row],[Med Aide/Tech Hours]])</f>
        <v>261.56521739130437</v>
      </c>
      <c r="L605" s="4">
        <f>SUM(Nurse[[#This Row],[RN Hours (excl. Admin, DON)]],Nurse[[#This Row],[RN Admin Hours]],Nurse[[#This Row],[RN DON Hours]])</f>
        <v>34.834239130434781</v>
      </c>
      <c r="M605" s="4">
        <v>17.576086956521738</v>
      </c>
      <c r="N605" s="4">
        <v>10.779891304347826</v>
      </c>
      <c r="O605" s="4">
        <v>6.4782608695652177</v>
      </c>
      <c r="P605" s="4">
        <f>SUM(Nurse[[#This Row],[LPN Hours (excl. Admin)]],Nurse[[#This Row],[LPN Admin Hours]])</f>
        <v>77.445652173913032</v>
      </c>
      <c r="Q605" s="4">
        <v>68.785326086956516</v>
      </c>
      <c r="R605" s="4">
        <v>8.6603260869565215</v>
      </c>
      <c r="S605" s="4">
        <f>SUM(Nurse[[#This Row],[CNA Hours]],Nurse[[#This Row],[NA TR Hours]],Nurse[[#This Row],[Med Aide/Tech Hours]])</f>
        <v>175.20380434782609</v>
      </c>
      <c r="T605" s="4">
        <v>175.20380434782609</v>
      </c>
      <c r="U605" s="4">
        <v>0</v>
      </c>
      <c r="V605" s="4">
        <v>0</v>
      </c>
      <c r="W6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117.9320652173913</v>
      </c>
      <c r="X605" s="4">
        <v>14.152173913043478</v>
      </c>
      <c r="Y605" s="4">
        <v>0</v>
      </c>
      <c r="Z605" s="4">
        <v>0</v>
      </c>
      <c r="AA605" s="4">
        <v>28.078804347826086</v>
      </c>
      <c r="AB605" s="4">
        <v>2.0842391304347827</v>
      </c>
      <c r="AC605" s="4">
        <v>73.616847826086953</v>
      </c>
      <c r="AD605" s="4">
        <v>0</v>
      </c>
      <c r="AE605" s="4">
        <v>0</v>
      </c>
      <c r="AF605" s="1">
        <v>366428</v>
      </c>
      <c r="AG605" s="1">
        <v>5</v>
      </c>
      <c r="AH605"/>
    </row>
    <row r="606" spans="1:34" x14ac:dyDescent="0.25">
      <c r="A606" t="s">
        <v>964</v>
      </c>
      <c r="B606" t="s">
        <v>81</v>
      </c>
      <c r="C606" t="s">
        <v>1094</v>
      </c>
      <c r="D606" t="s">
        <v>1032</v>
      </c>
      <c r="E606" s="4">
        <v>89.282608695652172</v>
      </c>
      <c r="F606" s="4">
        <f>Nurse[[#This Row],[Total Nurse Staff Hours]]/Nurse[[#This Row],[MDS Census]]</f>
        <v>3.6050036523009492</v>
      </c>
      <c r="G606" s="4">
        <f>Nurse[[#This Row],[Total Direct Care Staff Hours]]/Nurse[[#This Row],[MDS Census]]</f>
        <v>3.3822437302167025</v>
      </c>
      <c r="H606" s="4">
        <f>Nurse[[#This Row],[Total RN Hours (w/ Admin, DON)]]/Nurse[[#This Row],[MDS Census]]</f>
        <v>0.69868517165814459</v>
      </c>
      <c r="I606" s="4">
        <f>Nurse[[#This Row],[RN Hours (excl. Admin, DON)]]/Nurse[[#This Row],[MDS Census]]</f>
        <v>0.56911979547114688</v>
      </c>
      <c r="J606" s="4">
        <f>SUM(Nurse[[#This Row],[RN Hours (excl. Admin, DON)]],Nurse[[#This Row],[RN Admin Hours]],Nurse[[#This Row],[RN DON Hours]],Nurse[[#This Row],[LPN Hours (excl. Admin)]],Nurse[[#This Row],[LPN Admin Hours]],Nurse[[#This Row],[CNA Hours]],Nurse[[#This Row],[NA TR Hours]],Nurse[[#This Row],[Med Aide/Tech Hours]])</f>
        <v>321.86413043478257</v>
      </c>
      <c r="K606" s="4">
        <f>SUM(Nurse[[#This Row],[RN Hours (excl. Admin, DON)]],Nurse[[#This Row],[LPN Hours (excl. Admin)]],Nurse[[#This Row],[CNA Hours]],Nurse[[#This Row],[NA TR Hours]],Nurse[[#This Row],[Med Aide/Tech Hours]])</f>
        <v>301.97554347826082</v>
      </c>
      <c r="L606" s="4">
        <f>SUM(Nurse[[#This Row],[RN Hours (excl. Admin, DON)]],Nurse[[#This Row],[RN Admin Hours]],Nurse[[#This Row],[RN DON Hours]])</f>
        <v>62.380434782608695</v>
      </c>
      <c r="M606" s="4">
        <v>50.8125</v>
      </c>
      <c r="N606" s="4">
        <v>5.8288043478260869</v>
      </c>
      <c r="O606" s="4">
        <v>5.7391304347826084</v>
      </c>
      <c r="P606" s="4">
        <f>SUM(Nurse[[#This Row],[LPN Hours (excl. Admin)]],Nurse[[#This Row],[LPN Admin Hours]])</f>
        <v>71.491847826086953</v>
      </c>
      <c r="Q606" s="4">
        <v>63.171195652173914</v>
      </c>
      <c r="R606" s="4">
        <v>8.320652173913043</v>
      </c>
      <c r="S606" s="4">
        <f>SUM(Nurse[[#This Row],[CNA Hours]],Nurse[[#This Row],[NA TR Hours]],Nurse[[#This Row],[Med Aide/Tech Hours]])</f>
        <v>187.99184782608694</v>
      </c>
      <c r="T606" s="4">
        <v>167.96195652173913</v>
      </c>
      <c r="U606" s="4">
        <v>20.029891304347824</v>
      </c>
      <c r="V606" s="4">
        <v>0</v>
      </c>
      <c r="W6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94.657608695652172</v>
      </c>
      <c r="X606" s="4">
        <v>15.084239130434783</v>
      </c>
      <c r="Y606" s="4">
        <v>5.8288043478260869</v>
      </c>
      <c r="Z606" s="4">
        <v>0</v>
      </c>
      <c r="AA606" s="4">
        <v>23.869565217391305</v>
      </c>
      <c r="AB606" s="4">
        <v>3.1956521739130435</v>
      </c>
      <c r="AC606" s="4">
        <v>46.679347826086953</v>
      </c>
      <c r="AD606" s="4">
        <v>0</v>
      </c>
      <c r="AE606" s="4">
        <v>0</v>
      </c>
      <c r="AF606" s="1">
        <v>365267</v>
      </c>
      <c r="AG606" s="1">
        <v>5</v>
      </c>
      <c r="AH606"/>
    </row>
    <row r="607" spans="1:34" x14ac:dyDescent="0.25">
      <c r="A607" t="s">
        <v>964</v>
      </c>
      <c r="B607" t="s">
        <v>356</v>
      </c>
      <c r="C607" t="s">
        <v>1321</v>
      </c>
      <c r="D607" t="s">
        <v>1032</v>
      </c>
      <c r="E607" s="4">
        <v>66.554347826086953</v>
      </c>
      <c r="F607" s="4">
        <f>Nurse[[#This Row],[Total Nurse Staff Hours]]/Nurse[[#This Row],[MDS Census]]</f>
        <v>4.0222341989220967</v>
      </c>
      <c r="G607" s="4">
        <f>Nurse[[#This Row],[Total Direct Care Staff Hours]]/Nurse[[#This Row],[MDS Census]]</f>
        <v>3.725484239751756</v>
      </c>
      <c r="H607" s="4">
        <f>Nurse[[#This Row],[Total RN Hours (w/ Admin, DON)]]/Nurse[[#This Row],[MDS Census]]</f>
        <v>0.89708802874407967</v>
      </c>
      <c r="I607" s="4">
        <f>Nurse[[#This Row],[RN Hours (excl. Admin, DON)]]/Nurse[[#This Row],[MDS Census]]</f>
        <v>0.68759105013882083</v>
      </c>
      <c r="J607" s="4">
        <f>SUM(Nurse[[#This Row],[RN Hours (excl. Admin, DON)]],Nurse[[#This Row],[RN Admin Hours]],Nurse[[#This Row],[RN DON Hours]],Nurse[[#This Row],[LPN Hours (excl. Admin)]],Nurse[[#This Row],[LPN Admin Hours]],Nurse[[#This Row],[CNA Hours]],Nurse[[#This Row],[NA TR Hours]],Nurse[[#This Row],[Med Aide/Tech Hours]])</f>
        <v>267.69717391304346</v>
      </c>
      <c r="K607" s="4">
        <f>SUM(Nurse[[#This Row],[RN Hours (excl. Admin, DON)]],Nurse[[#This Row],[LPN Hours (excl. Admin)]],Nurse[[#This Row],[CNA Hours]],Nurse[[#This Row],[NA TR Hours]],Nurse[[#This Row],[Med Aide/Tech Hours]])</f>
        <v>247.94717391304349</v>
      </c>
      <c r="L607" s="4">
        <f>SUM(Nurse[[#This Row],[RN Hours (excl. Admin, DON)]],Nurse[[#This Row],[RN Admin Hours]],Nurse[[#This Row],[RN DON Hours]])</f>
        <v>59.705108695652171</v>
      </c>
      <c r="M607" s="4">
        <v>45.762173913043476</v>
      </c>
      <c r="N607" s="4">
        <v>8.0733695652173907</v>
      </c>
      <c r="O607" s="4">
        <v>5.8695652173913047</v>
      </c>
      <c r="P607" s="4">
        <f>SUM(Nurse[[#This Row],[LPN Hours (excl. Admin)]],Nurse[[#This Row],[LPN Admin Hours]])</f>
        <v>58.771739130434781</v>
      </c>
      <c r="Q607" s="4">
        <v>52.964673913043477</v>
      </c>
      <c r="R607" s="4">
        <v>5.8070652173913047</v>
      </c>
      <c r="S607" s="4">
        <f>SUM(Nurse[[#This Row],[CNA Hours]],Nurse[[#This Row],[NA TR Hours]],Nurse[[#This Row],[Med Aide/Tech Hours]])</f>
        <v>149.22032608695653</v>
      </c>
      <c r="T607" s="4">
        <v>149.22032608695653</v>
      </c>
      <c r="U607" s="4">
        <v>0</v>
      </c>
      <c r="V607" s="4">
        <v>0</v>
      </c>
      <c r="W6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143.79891304347825</v>
      </c>
      <c r="X607" s="4">
        <v>22.271739130434781</v>
      </c>
      <c r="Y607" s="4">
        <v>1.8369565217391304</v>
      </c>
      <c r="Z607" s="4">
        <v>0</v>
      </c>
      <c r="AA607" s="4">
        <v>36.771739130434781</v>
      </c>
      <c r="AB607" s="4">
        <v>0.68206521739130432</v>
      </c>
      <c r="AC607" s="4">
        <v>82.236413043478265</v>
      </c>
      <c r="AD607" s="4">
        <v>0</v>
      </c>
      <c r="AE607" s="4">
        <v>0</v>
      </c>
      <c r="AF607" s="1">
        <v>365702</v>
      </c>
      <c r="AG607" s="1">
        <v>5</v>
      </c>
      <c r="AH607"/>
    </row>
    <row r="608" spans="1:34" x14ac:dyDescent="0.25">
      <c r="A608" t="s">
        <v>964</v>
      </c>
      <c r="B608" t="s">
        <v>744</v>
      </c>
      <c r="C608" t="s">
        <v>1244</v>
      </c>
      <c r="D608" t="s">
        <v>1032</v>
      </c>
      <c r="E608" s="4">
        <v>52.684782608695649</v>
      </c>
      <c r="F608" s="4">
        <f>Nurse[[#This Row],[Total Nurse Staff Hours]]/Nurse[[#This Row],[MDS Census]]</f>
        <v>3.7946977511863009</v>
      </c>
      <c r="G608" s="4">
        <f>Nurse[[#This Row],[Total Direct Care Staff Hours]]/Nurse[[#This Row],[MDS Census]]</f>
        <v>3.4950794305756143</v>
      </c>
      <c r="H608" s="4">
        <f>Nurse[[#This Row],[Total RN Hours (w/ Admin, DON)]]/Nurse[[#This Row],[MDS Census]]</f>
        <v>0.57148751805240361</v>
      </c>
      <c r="I608" s="4">
        <f>Nurse[[#This Row],[RN Hours (excl. Admin, DON)]]/Nurse[[#This Row],[MDS Census]]</f>
        <v>0.34021043944708068</v>
      </c>
      <c r="J608" s="4">
        <f>SUM(Nurse[[#This Row],[RN Hours (excl. Admin, DON)]],Nurse[[#This Row],[RN Admin Hours]],Nurse[[#This Row],[RN DON Hours]],Nurse[[#This Row],[LPN Hours (excl. Admin)]],Nurse[[#This Row],[LPN Admin Hours]],Nurse[[#This Row],[CNA Hours]],Nurse[[#This Row],[NA TR Hours]],Nurse[[#This Row],[Med Aide/Tech Hours]])</f>
        <v>199.92282608695652</v>
      </c>
      <c r="K608" s="4">
        <f>SUM(Nurse[[#This Row],[RN Hours (excl. Admin, DON)]],Nurse[[#This Row],[LPN Hours (excl. Admin)]],Nurse[[#This Row],[CNA Hours]],Nurse[[#This Row],[NA TR Hours]],Nurse[[#This Row],[Med Aide/Tech Hours]])</f>
        <v>184.13750000000002</v>
      </c>
      <c r="L608" s="4">
        <f>SUM(Nurse[[#This Row],[RN Hours (excl. Admin, DON)]],Nurse[[#This Row],[RN Admin Hours]],Nurse[[#This Row],[RN DON Hours]])</f>
        <v>30.108695652173914</v>
      </c>
      <c r="M608" s="4">
        <v>17.923913043478262</v>
      </c>
      <c r="N608" s="4">
        <v>7.5760869565217392</v>
      </c>
      <c r="O608" s="4">
        <v>4.6086956521739131</v>
      </c>
      <c r="P608" s="4">
        <f>SUM(Nurse[[#This Row],[LPN Hours (excl. Admin)]],Nurse[[#This Row],[LPN Admin Hours]])</f>
        <v>66.576086956521735</v>
      </c>
      <c r="Q608" s="4">
        <v>62.975543478260867</v>
      </c>
      <c r="R608" s="4">
        <v>3.6005434782608696</v>
      </c>
      <c r="S608" s="4">
        <f>SUM(Nurse[[#This Row],[CNA Hours]],Nurse[[#This Row],[NA TR Hours]],Nurse[[#This Row],[Med Aide/Tech Hours]])</f>
        <v>103.23804347826088</v>
      </c>
      <c r="T608" s="4">
        <v>100.90923913043478</v>
      </c>
      <c r="U608" s="4">
        <v>2.3288043478260869</v>
      </c>
      <c r="V608" s="4">
        <v>0</v>
      </c>
      <c r="W6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53.850543478260867</v>
      </c>
      <c r="X608" s="4">
        <v>8.0978260869565215</v>
      </c>
      <c r="Y608" s="4">
        <v>1.1059782608695652</v>
      </c>
      <c r="Z608" s="4">
        <v>0</v>
      </c>
      <c r="AA608" s="4">
        <v>8.0652173913043477</v>
      </c>
      <c r="AB608" s="4">
        <v>0.22826086956521738</v>
      </c>
      <c r="AC608" s="4">
        <v>36.108695652173914</v>
      </c>
      <c r="AD608" s="4">
        <v>0.24456521739130435</v>
      </c>
      <c r="AE608" s="4">
        <v>0</v>
      </c>
      <c r="AF608" s="1">
        <v>366272</v>
      </c>
      <c r="AG608" s="1">
        <v>5</v>
      </c>
      <c r="AH608"/>
    </row>
    <row r="609" spans="1:34" x14ac:dyDescent="0.25">
      <c r="A609" t="s">
        <v>964</v>
      </c>
      <c r="B609" t="s">
        <v>345</v>
      </c>
      <c r="C609" t="s">
        <v>1313</v>
      </c>
      <c r="D609" t="s">
        <v>1041</v>
      </c>
      <c r="E609" s="4">
        <v>115.03260869565217</v>
      </c>
      <c r="F609" s="4">
        <f>Nurse[[#This Row],[Total Nurse Staff Hours]]/Nurse[[#This Row],[MDS Census]]</f>
        <v>3.8365302844184068</v>
      </c>
      <c r="G609" s="4">
        <f>Nurse[[#This Row],[Total Direct Care Staff Hours]]/Nurse[[#This Row],[MDS Census]]</f>
        <v>3.4469904563923275</v>
      </c>
      <c r="H609" s="4">
        <f>Nurse[[#This Row],[Total RN Hours (w/ Admin, DON)]]/Nurse[[#This Row],[MDS Census]]</f>
        <v>0.57143532079750536</v>
      </c>
      <c r="I609" s="4">
        <f>Nurse[[#This Row],[RN Hours (excl. Admin, DON)]]/Nurse[[#This Row],[MDS Census]]</f>
        <v>0.32431730133232545</v>
      </c>
      <c r="J609" s="4">
        <f>SUM(Nurse[[#This Row],[RN Hours (excl. Admin, DON)]],Nurse[[#This Row],[RN Admin Hours]],Nurse[[#This Row],[RN DON Hours]],Nurse[[#This Row],[LPN Hours (excl. Admin)]],Nurse[[#This Row],[LPN Admin Hours]],Nurse[[#This Row],[CNA Hours]],Nurse[[#This Row],[NA TR Hours]],Nurse[[#This Row],[Med Aide/Tech Hours]])</f>
        <v>441.32608695652175</v>
      </c>
      <c r="K609" s="4">
        <f>SUM(Nurse[[#This Row],[RN Hours (excl. Admin, DON)]],Nurse[[#This Row],[LPN Hours (excl. Admin)]],Nurse[[#This Row],[CNA Hours]],Nurse[[#This Row],[NA TR Hours]],Nurse[[#This Row],[Med Aide/Tech Hours]])</f>
        <v>396.51630434782612</v>
      </c>
      <c r="L609" s="4">
        <f>SUM(Nurse[[#This Row],[RN Hours (excl. Admin, DON)]],Nurse[[#This Row],[RN Admin Hours]],Nurse[[#This Row],[RN DON Hours]])</f>
        <v>65.733695652173907</v>
      </c>
      <c r="M609" s="4">
        <v>37.307065217391305</v>
      </c>
      <c r="N609" s="4">
        <v>23.225543478260871</v>
      </c>
      <c r="O609" s="4">
        <v>5.2010869565217392</v>
      </c>
      <c r="P609" s="4">
        <f>SUM(Nurse[[#This Row],[LPN Hours (excl. Admin)]],Nurse[[#This Row],[LPN Admin Hours]])</f>
        <v>141.96195652173913</v>
      </c>
      <c r="Q609" s="4">
        <v>125.57880434782609</v>
      </c>
      <c r="R609" s="4">
        <v>16.383152173913043</v>
      </c>
      <c r="S609" s="4">
        <f>SUM(Nurse[[#This Row],[CNA Hours]],Nurse[[#This Row],[NA TR Hours]],Nurse[[#This Row],[Med Aide/Tech Hours]])</f>
        <v>233.63043478260869</v>
      </c>
      <c r="T609" s="4">
        <v>230.37228260869566</v>
      </c>
      <c r="U609" s="4">
        <v>1.5516304347826086</v>
      </c>
      <c r="V609" s="4">
        <v>1.7065217391304348</v>
      </c>
      <c r="W6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153.30163043478262</v>
      </c>
      <c r="X609" s="4">
        <v>14.013586956521738</v>
      </c>
      <c r="Y609" s="4">
        <v>1.0869565217391304</v>
      </c>
      <c r="Z609" s="4">
        <v>0</v>
      </c>
      <c r="AA609" s="4">
        <v>47.926630434782609</v>
      </c>
      <c r="AB609" s="4">
        <v>0.10869565217391304</v>
      </c>
      <c r="AC609" s="4">
        <v>90.165760869565219</v>
      </c>
      <c r="AD609" s="4">
        <v>0</v>
      </c>
      <c r="AE609" s="4">
        <v>0</v>
      </c>
      <c r="AF609" s="1">
        <v>365685</v>
      </c>
      <c r="AG609" s="1">
        <v>5</v>
      </c>
      <c r="AH609"/>
    </row>
    <row r="610" spans="1:34" x14ac:dyDescent="0.25">
      <c r="A610" t="s">
        <v>964</v>
      </c>
      <c r="B610" t="s">
        <v>592</v>
      </c>
      <c r="C610" t="s">
        <v>1154</v>
      </c>
      <c r="D610" t="s">
        <v>1026</v>
      </c>
      <c r="E610" s="4">
        <v>117.34782608695652</v>
      </c>
      <c r="F610" s="4">
        <f>Nurse[[#This Row],[Total Nurse Staff Hours]]/Nurse[[#This Row],[MDS Census]]</f>
        <v>4.189513708781031</v>
      </c>
      <c r="G610" s="4">
        <f>Nurse[[#This Row],[Total Direct Care Staff Hours]]/Nurse[[#This Row],[MDS Census]]</f>
        <v>3.9277658391997048</v>
      </c>
      <c r="H610" s="4">
        <f>Nurse[[#This Row],[Total RN Hours (w/ Admin, DON)]]/Nurse[[#This Row],[MDS Census]]</f>
        <v>0.56154409040385345</v>
      </c>
      <c r="I610" s="4">
        <f>Nurse[[#This Row],[RN Hours (excl. Admin, DON)]]/Nurse[[#This Row],[MDS Census]]</f>
        <v>0.32459892552797343</v>
      </c>
      <c r="J610" s="4">
        <f>SUM(Nurse[[#This Row],[RN Hours (excl. Admin, DON)]],Nurse[[#This Row],[RN Admin Hours]],Nurse[[#This Row],[RN DON Hours]],Nurse[[#This Row],[LPN Hours (excl. Admin)]],Nurse[[#This Row],[LPN Admin Hours]],Nurse[[#This Row],[CNA Hours]],Nurse[[#This Row],[NA TR Hours]],Nurse[[#This Row],[Med Aide/Tech Hours]])</f>
        <v>491.63032608695664</v>
      </c>
      <c r="K610" s="4">
        <f>SUM(Nurse[[#This Row],[RN Hours (excl. Admin, DON)]],Nurse[[#This Row],[LPN Hours (excl. Admin)]],Nurse[[#This Row],[CNA Hours]],Nurse[[#This Row],[NA TR Hours]],Nurse[[#This Row],[Med Aide/Tech Hours]])</f>
        <v>460.91478260869576</v>
      </c>
      <c r="L610" s="4">
        <f>SUM(Nurse[[#This Row],[RN Hours (excl. Admin, DON)]],Nurse[[#This Row],[RN Admin Hours]],Nurse[[#This Row],[RN DON Hours]])</f>
        <v>65.895978260869583</v>
      </c>
      <c r="M610" s="4">
        <v>38.090978260869576</v>
      </c>
      <c r="N610" s="4">
        <v>23.52021739130435</v>
      </c>
      <c r="O610" s="4">
        <v>4.2847826086956564</v>
      </c>
      <c r="P610" s="4">
        <f>SUM(Nurse[[#This Row],[LPN Hours (excl. Admin)]],Nurse[[#This Row],[LPN Admin Hours]])</f>
        <v>166.26510869565215</v>
      </c>
      <c r="Q610" s="4">
        <v>163.35456521739127</v>
      </c>
      <c r="R610" s="4">
        <v>2.9105434782608701</v>
      </c>
      <c r="S610" s="4">
        <f>SUM(Nurse[[#This Row],[CNA Hours]],Nurse[[#This Row],[NA TR Hours]],Nurse[[#This Row],[Med Aide/Tech Hours]])</f>
        <v>259.46923913043491</v>
      </c>
      <c r="T610" s="4">
        <v>243.93119565217401</v>
      </c>
      <c r="U610" s="4">
        <v>4.5978260869565215</v>
      </c>
      <c r="V610" s="4">
        <v>10.940217391304348</v>
      </c>
      <c r="W6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106.97423913043477</v>
      </c>
      <c r="X610" s="4">
        <v>9.763260869565217</v>
      </c>
      <c r="Y610" s="4">
        <v>3.2322826086956522</v>
      </c>
      <c r="Z610" s="4">
        <v>0</v>
      </c>
      <c r="AA610" s="4">
        <v>31.648043478260874</v>
      </c>
      <c r="AB610" s="4">
        <v>0</v>
      </c>
      <c r="AC610" s="4">
        <v>62.330652173913023</v>
      </c>
      <c r="AD610" s="4">
        <v>0</v>
      </c>
      <c r="AE610" s="4">
        <v>0</v>
      </c>
      <c r="AF610" s="1">
        <v>366068</v>
      </c>
      <c r="AG610" s="1">
        <v>5</v>
      </c>
      <c r="AH610"/>
    </row>
    <row r="611" spans="1:34" x14ac:dyDescent="0.25">
      <c r="A611" t="s">
        <v>964</v>
      </c>
      <c r="B611" t="s">
        <v>773</v>
      </c>
      <c r="C611" t="s">
        <v>1403</v>
      </c>
      <c r="D611" t="s">
        <v>1064</v>
      </c>
      <c r="E611" s="4">
        <v>33.347826086956523</v>
      </c>
      <c r="F611" s="4">
        <f>Nurse[[#This Row],[Total Nurse Staff Hours]]/Nurse[[#This Row],[MDS Census]]</f>
        <v>5.3230443285528031</v>
      </c>
      <c r="G611" s="4">
        <f>Nurse[[#This Row],[Total Direct Care Staff Hours]]/Nurse[[#This Row],[MDS Census]]</f>
        <v>4.5673337679269892</v>
      </c>
      <c r="H611" s="4">
        <f>Nurse[[#This Row],[Total RN Hours (w/ Admin, DON)]]/Nurse[[#This Row],[MDS Census]]</f>
        <v>1.8434876140808343</v>
      </c>
      <c r="I611" s="4">
        <f>Nurse[[#This Row],[RN Hours (excl. Admin, DON)]]/Nurse[[#This Row],[MDS Census]]</f>
        <v>1.1888168187744461</v>
      </c>
      <c r="J611" s="4">
        <f>SUM(Nurse[[#This Row],[RN Hours (excl. Admin, DON)]],Nurse[[#This Row],[RN Admin Hours]],Nurse[[#This Row],[RN DON Hours]],Nurse[[#This Row],[LPN Hours (excl. Admin)]],Nurse[[#This Row],[LPN Admin Hours]],Nurse[[#This Row],[CNA Hours]],Nurse[[#This Row],[NA TR Hours]],Nurse[[#This Row],[Med Aide/Tech Hours]])</f>
        <v>177.51195652173914</v>
      </c>
      <c r="K611" s="4">
        <f>SUM(Nurse[[#This Row],[RN Hours (excl. Admin, DON)]],Nurse[[#This Row],[LPN Hours (excl. Admin)]],Nurse[[#This Row],[CNA Hours]],Nurse[[#This Row],[NA TR Hours]],Nurse[[#This Row],[Med Aide/Tech Hours]])</f>
        <v>152.31065217391307</v>
      </c>
      <c r="L611" s="4">
        <f>SUM(Nurse[[#This Row],[RN Hours (excl. Admin, DON)]],Nurse[[#This Row],[RN Admin Hours]],Nurse[[#This Row],[RN DON Hours]])</f>
        <v>61.476304347826087</v>
      </c>
      <c r="M611" s="4">
        <v>39.644456521739137</v>
      </c>
      <c r="N611" s="4">
        <v>17.294456521739132</v>
      </c>
      <c r="O611" s="4">
        <v>4.5373913043478238</v>
      </c>
      <c r="P611" s="4">
        <f>SUM(Nurse[[#This Row],[LPN Hours (excl. Admin)]],Nurse[[#This Row],[LPN Admin Hours]])</f>
        <v>38.817173913043483</v>
      </c>
      <c r="Q611" s="4">
        <v>35.447717391304352</v>
      </c>
      <c r="R611" s="4">
        <v>3.369456521739131</v>
      </c>
      <c r="S611" s="4">
        <f>SUM(Nurse[[#This Row],[CNA Hours]],Nurse[[#This Row],[NA TR Hours]],Nurse[[#This Row],[Med Aide/Tech Hours]])</f>
        <v>77.218478260869574</v>
      </c>
      <c r="T611" s="4">
        <v>76.705434782608705</v>
      </c>
      <c r="U611" s="4">
        <v>0</v>
      </c>
      <c r="V611" s="4">
        <v>0.51304347826086949</v>
      </c>
      <c r="W6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11" s="4">
        <v>0</v>
      </c>
      <c r="Y611" s="4">
        <v>0</v>
      </c>
      <c r="Z611" s="4">
        <v>0</v>
      </c>
      <c r="AA611" s="4">
        <v>0</v>
      </c>
      <c r="AB611" s="4">
        <v>0</v>
      </c>
      <c r="AC611" s="4">
        <v>0</v>
      </c>
      <c r="AD611" s="4">
        <v>0</v>
      </c>
      <c r="AE611" s="4">
        <v>0</v>
      </c>
      <c r="AF611" s="1">
        <v>366309</v>
      </c>
      <c r="AG611" s="1">
        <v>5</v>
      </c>
      <c r="AH611"/>
    </row>
    <row r="612" spans="1:34" x14ac:dyDescent="0.25">
      <c r="A612" t="s">
        <v>964</v>
      </c>
      <c r="B612" t="s">
        <v>198</v>
      </c>
      <c r="C612" t="s">
        <v>1154</v>
      </c>
      <c r="D612" t="s">
        <v>1026</v>
      </c>
      <c r="E612" s="4">
        <v>72.445652173913047</v>
      </c>
      <c r="F612" s="4">
        <f>Nurse[[#This Row],[Total Nurse Staff Hours]]/Nurse[[#This Row],[MDS Census]]</f>
        <v>2.7230052513128267</v>
      </c>
      <c r="G612" s="4">
        <f>Nurse[[#This Row],[Total Direct Care Staff Hours]]/Nurse[[#This Row],[MDS Census]]</f>
        <v>2.5839624906226542</v>
      </c>
      <c r="H612" s="4">
        <f>Nurse[[#This Row],[Total RN Hours (w/ Admin, DON)]]/Nurse[[#This Row],[MDS Census]]</f>
        <v>0.31721830457614408</v>
      </c>
      <c r="I612" s="4">
        <f>Nurse[[#This Row],[RN Hours (excl. Admin, DON)]]/Nurse[[#This Row],[MDS Census]]</f>
        <v>0.18192648162040514</v>
      </c>
      <c r="J612" s="4">
        <f>SUM(Nurse[[#This Row],[RN Hours (excl. Admin, DON)]],Nurse[[#This Row],[RN Admin Hours]],Nurse[[#This Row],[RN DON Hours]],Nurse[[#This Row],[LPN Hours (excl. Admin)]],Nurse[[#This Row],[LPN Admin Hours]],Nurse[[#This Row],[CNA Hours]],Nurse[[#This Row],[NA TR Hours]],Nurse[[#This Row],[Med Aide/Tech Hours]])</f>
        <v>197.26989130434771</v>
      </c>
      <c r="K612" s="4">
        <f>SUM(Nurse[[#This Row],[RN Hours (excl. Admin, DON)]],Nurse[[#This Row],[LPN Hours (excl. Admin)]],Nurse[[#This Row],[CNA Hours]],Nurse[[#This Row],[NA TR Hours]],Nurse[[#This Row],[Med Aide/Tech Hours]])</f>
        <v>187.19684782608687</v>
      </c>
      <c r="L612" s="4">
        <f>SUM(Nurse[[#This Row],[RN Hours (excl. Admin, DON)]],Nurse[[#This Row],[RN Admin Hours]],Nurse[[#This Row],[RN DON Hours]])</f>
        <v>22.981086956521743</v>
      </c>
      <c r="M612" s="4">
        <v>13.179782608695655</v>
      </c>
      <c r="N612" s="4">
        <v>5.8882608695652179</v>
      </c>
      <c r="O612" s="4">
        <v>3.9130434782608696</v>
      </c>
      <c r="P612" s="4">
        <f>SUM(Nurse[[#This Row],[LPN Hours (excl. Admin)]],Nurse[[#This Row],[LPN Admin Hours]])</f>
        <v>54.39</v>
      </c>
      <c r="Q612" s="4">
        <v>54.118260869565219</v>
      </c>
      <c r="R612" s="4">
        <v>0.27173913043478259</v>
      </c>
      <c r="S612" s="4">
        <f>SUM(Nurse[[#This Row],[CNA Hours]],Nurse[[#This Row],[NA TR Hours]],Nurse[[#This Row],[Med Aide/Tech Hours]])</f>
        <v>119.89880434782599</v>
      </c>
      <c r="T612" s="4">
        <v>119.89880434782599</v>
      </c>
      <c r="U612" s="4">
        <v>0</v>
      </c>
      <c r="V612" s="4">
        <v>0</v>
      </c>
      <c r="W6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12.995108695652172</v>
      </c>
      <c r="X612" s="4">
        <v>0.26815217391304352</v>
      </c>
      <c r="Y612" s="4">
        <v>0.17391304347826086</v>
      </c>
      <c r="Z612" s="4">
        <v>0</v>
      </c>
      <c r="AA612" s="4">
        <v>7.3248913043478261</v>
      </c>
      <c r="AB612" s="4">
        <v>0</v>
      </c>
      <c r="AC612" s="4">
        <v>5.2281521739130419</v>
      </c>
      <c r="AD612" s="4">
        <v>0</v>
      </c>
      <c r="AE612" s="4">
        <v>0</v>
      </c>
      <c r="AF612" s="1">
        <v>365453</v>
      </c>
      <c r="AG612" s="1">
        <v>5</v>
      </c>
      <c r="AH612"/>
    </row>
    <row r="613" spans="1:34" x14ac:dyDescent="0.25">
      <c r="A613" t="s">
        <v>964</v>
      </c>
      <c r="B613" t="s">
        <v>693</v>
      </c>
      <c r="C613" t="s">
        <v>1379</v>
      </c>
      <c r="D613" t="s">
        <v>1012</v>
      </c>
      <c r="E613" s="4">
        <v>36.923913043478258</v>
      </c>
      <c r="F613" s="4">
        <f>Nurse[[#This Row],[Total Nurse Staff Hours]]/Nurse[[#This Row],[MDS Census]]</f>
        <v>3.831324698263173</v>
      </c>
      <c r="G613" s="4">
        <f>Nurse[[#This Row],[Total Direct Care Staff Hours]]/Nurse[[#This Row],[MDS Census]]</f>
        <v>3.5416573447159259</v>
      </c>
      <c r="H613" s="4">
        <f>Nurse[[#This Row],[Total RN Hours (w/ Admin, DON)]]/Nurse[[#This Row],[MDS Census]]</f>
        <v>0.52539005004415662</v>
      </c>
      <c r="I613" s="4">
        <f>Nurse[[#This Row],[RN Hours (excl. Admin, DON)]]/Nurse[[#This Row],[MDS Census]]</f>
        <v>0.37937886370326762</v>
      </c>
      <c r="J613" s="4">
        <f>SUM(Nurse[[#This Row],[RN Hours (excl. Admin, DON)]],Nurse[[#This Row],[RN Admin Hours]],Nurse[[#This Row],[RN DON Hours]],Nurse[[#This Row],[LPN Hours (excl. Admin)]],Nurse[[#This Row],[LPN Admin Hours]],Nurse[[#This Row],[CNA Hours]],Nurse[[#This Row],[NA TR Hours]],Nurse[[#This Row],[Med Aide/Tech Hours]])</f>
        <v>141.46749999999997</v>
      </c>
      <c r="K613" s="4">
        <f>SUM(Nurse[[#This Row],[RN Hours (excl. Admin, DON)]],Nurse[[#This Row],[LPN Hours (excl. Admin)]],Nurse[[#This Row],[CNA Hours]],Nurse[[#This Row],[NA TR Hours]],Nurse[[#This Row],[Med Aide/Tech Hours]])</f>
        <v>130.77184782608694</v>
      </c>
      <c r="L613" s="4">
        <f>SUM(Nurse[[#This Row],[RN Hours (excl. Admin, DON)]],Nurse[[#This Row],[RN Admin Hours]],Nurse[[#This Row],[RN DON Hours]])</f>
        <v>19.399456521739129</v>
      </c>
      <c r="M613" s="4">
        <v>14.008152173913043</v>
      </c>
      <c r="N613" s="4">
        <v>0</v>
      </c>
      <c r="O613" s="4">
        <v>5.3913043478260869</v>
      </c>
      <c r="P613" s="4">
        <f>SUM(Nurse[[#This Row],[LPN Hours (excl. Admin)]],Nurse[[#This Row],[LPN Admin Hours]])</f>
        <v>54.40173913043477</v>
      </c>
      <c r="Q613" s="4">
        <v>49.097391304347816</v>
      </c>
      <c r="R613" s="4">
        <v>5.3043478260869561</v>
      </c>
      <c r="S613" s="4">
        <f>SUM(Nurse[[#This Row],[CNA Hours]],Nurse[[#This Row],[NA TR Hours]],Nurse[[#This Row],[Med Aide/Tech Hours]])</f>
        <v>67.666304347826085</v>
      </c>
      <c r="T613" s="4">
        <v>65.584782608695647</v>
      </c>
      <c r="U613" s="4">
        <v>2.0815217391304346</v>
      </c>
      <c r="V613" s="4">
        <v>0</v>
      </c>
      <c r="W6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13" s="4">
        <v>0</v>
      </c>
      <c r="Y613" s="4">
        <v>0</v>
      </c>
      <c r="Z613" s="4">
        <v>0</v>
      </c>
      <c r="AA613" s="4">
        <v>0</v>
      </c>
      <c r="AB613" s="4">
        <v>0</v>
      </c>
      <c r="AC613" s="4">
        <v>0</v>
      </c>
      <c r="AD613" s="4">
        <v>0</v>
      </c>
      <c r="AE613" s="4">
        <v>0</v>
      </c>
      <c r="AF613" s="1">
        <v>366203</v>
      </c>
      <c r="AG613" s="1">
        <v>5</v>
      </c>
      <c r="AH613"/>
    </row>
    <row r="614" spans="1:34" x14ac:dyDescent="0.25">
      <c r="A614" t="s">
        <v>964</v>
      </c>
      <c r="B614" t="s">
        <v>226</v>
      </c>
      <c r="C614" t="s">
        <v>1282</v>
      </c>
      <c r="D614" t="s">
        <v>1027</v>
      </c>
      <c r="E614" s="4">
        <v>64.119565217391298</v>
      </c>
      <c r="F614" s="4">
        <f>Nurse[[#This Row],[Total Nurse Staff Hours]]/Nurse[[#This Row],[MDS Census]]</f>
        <v>3.735516189184608</v>
      </c>
      <c r="G614" s="4">
        <f>Nurse[[#This Row],[Total Direct Care Staff Hours]]/Nurse[[#This Row],[MDS Census]]</f>
        <v>3.4987845397525006</v>
      </c>
      <c r="H614" s="4">
        <f>Nurse[[#This Row],[Total RN Hours (w/ Admin, DON)]]/Nurse[[#This Row],[MDS Census]]</f>
        <v>0.90532632649601641</v>
      </c>
      <c r="I614" s="4">
        <f>Nurse[[#This Row],[RN Hours (excl. Admin, DON)]]/Nurse[[#This Row],[MDS Census]]</f>
        <v>0.73805560264451608</v>
      </c>
      <c r="J614" s="4">
        <f>SUM(Nurse[[#This Row],[RN Hours (excl. Admin, DON)]],Nurse[[#This Row],[RN Admin Hours]],Nurse[[#This Row],[RN DON Hours]],Nurse[[#This Row],[LPN Hours (excl. Admin)]],Nurse[[#This Row],[LPN Admin Hours]],Nurse[[#This Row],[CNA Hours]],Nurse[[#This Row],[NA TR Hours]],Nurse[[#This Row],[Med Aide/Tech Hours]])</f>
        <v>239.51967391304348</v>
      </c>
      <c r="K614" s="4">
        <f>SUM(Nurse[[#This Row],[RN Hours (excl. Admin, DON)]],Nurse[[#This Row],[LPN Hours (excl. Admin)]],Nurse[[#This Row],[CNA Hours]],Nurse[[#This Row],[NA TR Hours]],Nurse[[#This Row],[Med Aide/Tech Hours]])</f>
        <v>224.34054347826086</v>
      </c>
      <c r="L614" s="4">
        <f>SUM(Nurse[[#This Row],[RN Hours (excl. Admin, DON)]],Nurse[[#This Row],[RN Admin Hours]],Nurse[[#This Row],[RN DON Hours]])</f>
        <v>58.049130434782612</v>
      </c>
      <c r="M614" s="4">
        <v>47.323804347826083</v>
      </c>
      <c r="N614" s="4">
        <v>6.819673913043478</v>
      </c>
      <c r="O614" s="4">
        <v>3.9056521739130439</v>
      </c>
      <c r="P614" s="4">
        <f>SUM(Nurse[[#This Row],[LPN Hours (excl. Admin)]],Nurse[[#This Row],[LPN Admin Hours]])</f>
        <v>64.438695652173905</v>
      </c>
      <c r="Q614" s="4">
        <v>59.984891304347819</v>
      </c>
      <c r="R614" s="4">
        <v>4.4538043478260869</v>
      </c>
      <c r="S614" s="4">
        <f>SUM(Nurse[[#This Row],[CNA Hours]],Nurse[[#This Row],[NA TR Hours]],Nurse[[#This Row],[Med Aide/Tech Hours]])</f>
        <v>117.03184782608697</v>
      </c>
      <c r="T614" s="4">
        <v>112.29271739130436</v>
      </c>
      <c r="U614" s="4">
        <v>4.7391304347826084</v>
      </c>
      <c r="V614" s="4">
        <v>0</v>
      </c>
      <c r="W6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19.500108695652173</v>
      </c>
      <c r="X614" s="4">
        <v>0</v>
      </c>
      <c r="Y614" s="4">
        <v>0</v>
      </c>
      <c r="Z614" s="4">
        <v>0</v>
      </c>
      <c r="AA614" s="4">
        <v>0</v>
      </c>
      <c r="AB614" s="4">
        <v>0</v>
      </c>
      <c r="AC614" s="4">
        <v>19.500108695652173</v>
      </c>
      <c r="AD614" s="4">
        <v>0</v>
      </c>
      <c r="AE614" s="4">
        <v>0</v>
      </c>
      <c r="AF614" s="1">
        <v>365498</v>
      </c>
      <c r="AG614" s="1">
        <v>5</v>
      </c>
      <c r="AH614"/>
    </row>
    <row r="615" spans="1:34" x14ac:dyDescent="0.25">
      <c r="A615" t="s">
        <v>964</v>
      </c>
      <c r="B615" t="s">
        <v>839</v>
      </c>
      <c r="C615" t="s">
        <v>1412</v>
      </c>
      <c r="D615" t="s">
        <v>1010</v>
      </c>
      <c r="E615" s="4">
        <v>45.413043478260867</v>
      </c>
      <c r="F615" s="4">
        <f>Nurse[[#This Row],[Total Nurse Staff Hours]]/Nurse[[#This Row],[MDS Census]]</f>
        <v>5.4343322163714722</v>
      </c>
      <c r="G615" s="4">
        <f>Nurse[[#This Row],[Total Direct Care Staff Hours]]/Nurse[[#This Row],[MDS Census]]</f>
        <v>5.2103015797032102</v>
      </c>
      <c r="H615" s="4">
        <f>Nurse[[#This Row],[Total RN Hours (w/ Admin, DON)]]/Nurse[[#This Row],[MDS Census]]</f>
        <v>0.64478219243657253</v>
      </c>
      <c r="I615" s="4">
        <f>Nurse[[#This Row],[RN Hours (excl. Admin, DON)]]/Nurse[[#This Row],[MDS Census]]</f>
        <v>0.42075155576831014</v>
      </c>
      <c r="J615" s="4">
        <f>SUM(Nurse[[#This Row],[RN Hours (excl. Admin, DON)]],Nurse[[#This Row],[RN Admin Hours]],Nurse[[#This Row],[RN DON Hours]],Nurse[[#This Row],[LPN Hours (excl. Admin)]],Nurse[[#This Row],[LPN Admin Hours]],Nurse[[#This Row],[CNA Hours]],Nurse[[#This Row],[NA TR Hours]],Nurse[[#This Row],[Med Aide/Tech Hours]])</f>
        <v>246.78956521739141</v>
      </c>
      <c r="K615" s="4">
        <f>SUM(Nurse[[#This Row],[RN Hours (excl. Admin, DON)]],Nurse[[#This Row],[LPN Hours (excl. Admin)]],Nurse[[#This Row],[CNA Hours]],Nurse[[#This Row],[NA TR Hours]],Nurse[[#This Row],[Med Aide/Tech Hours]])</f>
        <v>236.61565217391316</v>
      </c>
      <c r="L615" s="4">
        <f>SUM(Nurse[[#This Row],[RN Hours (excl. Admin, DON)]],Nurse[[#This Row],[RN Admin Hours]],Nurse[[#This Row],[RN DON Hours]])</f>
        <v>29.281521739130433</v>
      </c>
      <c r="M615" s="4">
        <v>19.107608695652171</v>
      </c>
      <c r="N615" s="4">
        <v>5.4782608695652177</v>
      </c>
      <c r="O615" s="4">
        <v>4.6956521739130439</v>
      </c>
      <c r="P615" s="4">
        <f>SUM(Nurse[[#This Row],[LPN Hours (excl. Admin)]],Nurse[[#This Row],[LPN Admin Hours]])</f>
        <v>27.399782608695659</v>
      </c>
      <c r="Q615" s="4">
        <v>27.399782608695659</v>
      </c>
      <c r="R615" s="4">
        <v>0</v>
      </c>
      <c r="S615" s="4">
        <f>SUM(Nurse[[#This Row],[CNA Hours]],Nurse[[#This Row],[NA TR Hours]],Nurse[[#This Row],[Med Aide/Tech Hours]])</f>
        <v>190.10826086956533</v>
      </c>
      <c r="T615" s="4">
        <v>190.10826086956533</v>
      </c>
      <c r="U615" s="4">
        <v>0</v>
      </c>
      <c r="V615" s="4">
        <v>0</v>
      </c>
      <c r="W6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42.648260869565213</v>
      </c>
      <c r="X615" s="4">
        <v>8.9798913043478272</v>
      </c>
      <c r="Y615" s="4">
        <v>0</v>
      </c>
      <c r="Z615" s="4">
        <v>0</v>
      </c>
      <c r="AA615" s="4">
        <v>4.7204347826086952</v>
      </c>
      <c r="AB615" s="4">
        <v>0</v>
      </c>
      <c r="AC615" s="4">
        <v>28.947934782608691</v>
      </c>
      <c r="AD615" s="4">
        <v>0</v>
      </c>
      <c r="AE615" s="4">
        <v>0</v>
      </c>
      <c r="AF615" s="1">
        <v>366393</v>
      </c>
      <c r="AG615" s="1">
        <v>5</v>
      </c>
      <c r="AH615"/>
    </row>
    <row r="616" spans="1:34" x14ac:dyDescent="0.25">
      <c r="A616" t="s">
        <v>964</v>
      </c>
      <c r="B616" t="s">
        <v>872</v>
      </c>
      <c r="C616" t="s">
        <v>1375</v>
      </c>
      <c r="D616" t="s">
        <v>980</v>
      </c>
      <c r="E616" s="4">
        <v>47.119565217391305</v>
      </c>
      <c r="F616" s="4">
        <f>Nurse[[#This Row],[Total Nurse Staff Hours]]/Nurse[[#This Row],[MDS Census]]</f>
        <v>5.2801291810841997</v>
      </c>
      <c r="G616" s="4">
        <f>Nurse[[#This Row],[Total Direct Care Staff Hours]]/Nurse[[#This Row],[MDS Census]]</f>
        <v>4.9647889273356416</v>
      </c>
      <c r="H616" s="4">
        <f>Nurse[[#This Row],[Total RN Hours (w/ Admin, DON)]]/Nurse[[#This Row],[MDS Census]]</f>
        <v>0.54044290657439442</v>
      </c>
      <c r="I616" s="4">
        <f>Nurse[[#This Row],[RN Hours (excl. Admin, DON)]]/Nurse[[#This Row],[MDS Census]]</f>
        <v>0.33213840830449826</v>
      </c>
      <c r="J616" s="4">
        <f>SUM(Nurse[[#This Row],[RN Hours (excl. Admin, DON)]],Nurse[[#This Row],[RN Admin Hours]],Nurse[[#This Row],[RN DON Hours]],Nurse[[#This Row],[LPN Hours (excl. Admin)]],Nurse[[#This Row],[LPN Admin Hours]],Nurse[[#This Row],[CNA Hours]],Nurse[[#This Row],[NA TR Hours]],Nurse[[#This Row],[Med Aide/Tech Hours]])</f>
        <v>248.79739130434788</v>
      </c>
      <c r="K616" s="4">
        <f>SUM(Nurse[[#This Row],[RN Hours (excl. Admin, DON)]],Nurse[[#This Row],[LPN Hours (excl. Admin)]],Nurse[[#This Row],[CNA Hours]],Nurse[[#This Row],[NA TR Hours]],Nurse[[#This Row],[Med Aide/Tech Hours]])</f>
        <v>233.93869565217398</v>
      </c>
      <c r="L616" s="4">
        <f>SUM(Nurse[[#This Row],[RN Hours (excl. Admin, DON)]],Nurse[[#This Row],[RN Admin Hours]],Nurse[[#This Row],[RN DON Hours]])</f>
        <v>25.465434782608696</v>
      </c>
      <c r="M616" s="4">
        <v>15.650217391304347</v>
      </c>
      <c r="N616" s="4">
        <v>4.7717391304347823</v>
      </c>
      <c r="O616" s="4">
        <v>5.0434782608695654</v>
      </c>
      <c r="P616" s="4">
        <f>SUM(Nurse[[#This Row],[LPN Hours (excl. Admin)]],Nurse[[#This Row],[LPN Admin Hours]])</f>
        <v>42.781847826086953</v>
      </c>
      <c r="Q616" s="4">
        <v>37.73836956521739</v>
      </c>
      <c r="R616" s="4">
        <v>5.0434782608695654</v>
      </c>
      <c r="S616" s="4">
        <f>SUM(Nurse[[#This Row],[CNA Hours]],Nurse[[#This Row],[NA TR Hours]],Nurse[[#This Row],[Med Aide/Tech Hours]])</f>
        <v>180.55010869565223</v>
      </c>
      <c r="T616" s="4">
        <v>180.55010869565223</v>
      </c>
      <c r="U616" s="4">
        <v>0</v>
      </c>
      <c r="V616" s="4">
        <v>0</v>
      </c>
      <c r="W6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25.562391304347827</v>
      </c>
      <c r="X616" s="4">
        <v>5.8676086956521729</v>
      </c>
      <c r="Y616" s="4">
        <v>0</v>
      </c>
      <c r="Z616" s="4">
        <v>0</v>
      </c>
      <c r="AA616" s="4">
        <v>1.7655434782608697</v>
      </c>
      <c r="AB616" s="4">
        <v>0</v>
      </c>
      <c r="AC616" s="4">
        <v>17.929239130434784</v>
      </c>
      <c r="AD616" s="4">
        <v>0</v>
      </c>
      <c r="AE616" s="4">
        <v>0</v>
      </c>
      <c r="AF616" s="1">
        <v>366430</v>
      </c>
      <c r="AG616" s="1">
        <v>5</v>
      </c>
      <c r="AH616"/>
    </row>
    <row r="617" spans="1:34" x14ac:dyDescent="0.25">
      <c r="A617" t="s">
        <v>964</v>
      </c>
      <c r="B617" t="s">
        <v>129</v>
      </c>
      <c r="C617" t="s">
        <v>1157</v>
      </c>
      <c r="D617" t="s">
        <v>1010</v>
      </c>
      <c r="E617" s="4">
        <v>130.44565217391303</v>
      </c>
      <c r="F617" s="4">
        <f>Nurse[[#This Row],[Total Nurse Staff Hours]]/Nurse[[#This Row],[MDS Census]]</f>
        <v>4.1915240396633617</v>
      </c>
      <c r="G617" s="4">
        <f>Nurse[[#This Row],[Total Direct Care Staff Hours]]/Nurse[[#This Row],[MDS Census]]</f>
        <v>3.9217131905674525</v>
      </c>
      <c r="H617" s="4">
        <f>Nurse[[#This Row],[Total RN Hours (w/ Admin, DON)]]/Nurse[[#This Row],[MDS Census]]</f>
        <v>0.86188067661028256</v>
      </c>
      <c r="I617" s="4">
        <f>Nurse[[#This Row],[RN Hours (excl. Admin, DON)]]/Nurse[[#This Row],[MDS Census]]</f>
        <v>0.62790017498541784</v>
      </c>
      <c r="J617" s="4">
        <f>SUM(Nurse[[#This Row],[RN Hours (excl. Admin, DON)]],Nurse[[#This Row],[RN Admin Hours]],Nurse[[#This Row],[RN DON Hours]],Nurse[[#This Row],[LPN Hours (excl. Admin)]],Nurse[[#This Row],[LPN Admin Hours]],Nurse[[#This Row],[CNA Hours]],Nurse[[#This Row],[NA TR Hours]],Nurse[[#This Row],[Med Aide/Tech Hours]])</f>
        <v>546.76608695652169</v>
      </c>
      <c r="K617" s="4">
        <f>SUM(Nurse[[#This Row],[RN Hours (excl. Admin, DON)]],Nurse[[#This Row],[LPN Hours (excl. Admin)]],Nurse[[#This Row],[CNA Hours]],Nurse[[#This Row],[NA TR Hours]],Nurse[[#This Row],[Med Aide/Tech Hours]])</f>
        <v>511.57043478260863</v>
      </c>
      <c r="L617" s="4">
        <f>SUM(Nurse[[#This Row],[RN Hours (excl. Admin, DON)]],Nurse[[#This Row],[RN Admin Hours]],Nurse[[#This Row],[RN DON Hours]])</f>
        <v>112.42858695652174</v>
      </c>
      <c r="M617" s="4">
        <v>81.906847826086945</v>
      </c>
      <c r="N617" s="4">
        <v>25.652173913043477</v>
      </c>
      <c r="O617" s="4">
        <v>4.8695652173913047</v>
      </c>
      <c r="P617" s="4">
        <f>SUM(Nurse[[#This Row],[LPN Hours (excl. Admin)]],Nurse[[#This Row],[LPN Admin Hours]])</f>
        <v>131.27380434782609</v>
      </c>
      <c r="Q617" s="4">
        <v>126.59989130434784</v>
      </c>
      <c r="R617" s="4">
        <v>4.6739130434782608</v>
      </c>
      <c r="S617" s="4">
        <f>SUM(Nurse[[#This Row],[CNA Hours]],Nurse[[#This Row],[NA TR Hours]],Nurse[[#This Row],[Med Aide/Tech Hours]])</f>
        <v>303.06369565217386</v>
      </c>
      <c r="T617" s="4">
        <v>303.06369565217386</v>
      </c>
      <c r="U617" s="4">
        <v>0</v>
      </c>
      <c r="V617" s="4">
        <v>0</v>
      </c>
      <c r="W6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34.854891304347824</v>
      </c>
      <c r="X617" s="4">
        <v>0</v>
      </c>
      <c r="Y617" s="4">
        <v>0</v>
      </c>
      <c r="Z617" s="4">
        <v>0</v>
      </c>
      <c r="AA617" s="4">
        <v>0.47913043478260875</v>
      </c>
      <c r="AB617" s="4">
        <v>0</v>
      </c>
      <c r="AC617" s="4">
        <v>34.375760869565212</v>
      </c>
      <c r="AD617" s="4">
        <v>0</v>
      </c>
      <c r="AE617" s="4">
        <v>0</v>
      </c>
      <c r="AF617" s="1">
        <v>365346</v>
      </c>
      <c r="AG617" s="1">
        <v>5</v>
      </c>
      <c r="AH617"/>
    </row>
    <row r="618" spans="1:34" x14ac:dyDescent="0.25">
      <c r="A618" t="s">
        <v>964</v>
      </c>
      <c r="B618" t="s">
        <v>887</v>
      </c>
      <c r="C618" t="s">
        <v>1095</v>
      </c>
      <c r="D618" t="s">
        <v>1056</v>
      </c>
      <c r="E618" s="4">
        <v>46.152173913043477</v>
      </c>
      <c r="F618" s="4">
        <f>Nurse[[#This Row],[Total Nurse Staff Hours]]/Nurse[[#This Row],[MDS Census]]</f>
        <v>5.5564413565708923</v>
      </c>
      <c r="G618" s="4">
        <f>Nurse[[#This Row],[Total Direct Care Staff Hours]]/Nurse[[#This Row],[MDS Census]]</f>
        <v>5.3800400376825257</v>
      </c>
      <c r="H618" s="4">
        <f>Nurse[[#This Row],[Total RN Hours (w/ Admin, DON)]]/Nurse[[#This Row],[MDS Census]]</f>
        <v>0.64449835138954303</v>
      </c>
      <c r="I618" s="4">
        <f>Nurse[[#This Row],[RN Hours (excl. Admin, DON)]]/Nurse[[#This Row],[MDS Census]]</f>
        <v>0.46809703250117757</v>
      </c>
      <c r="J618" s="4">
        <f>SUM(Nurse[[#This Row],[RN Hours (excl. Admin, DON)]],Nurse[[#This Row],[RN Admin Hours]],Nurse[[#This Row],[RN DON Hours]],Nurse[[#This Row],[LPN Hours (excl. Admin)]],Nurse[[#This Row],[LPN Admin Hours]],Nurse[[#This Row],[CNA Hours]],Nurse[[#This Row],[NA TR Hours]],Nurse[[#This Row],[Med Aide/Tech Hours]])</f>
        <v>256.44184782608704</v>
      </c>
      <c r="K618" s="4">
        <f>SUM(Nurse[[#This Row],[RN Hours (excl. Admin, DON)]],Nurse[[#This Row],[LPN Hours (excl. Admin)]],Nurse[[#This Row],[CNA Hours]],Nurse[[#This Row],[NA TR Hours]],Nurse[[#This Row],[Med Aide/Tech Hours]])</f>
        <v>248.30054347826092</v>
      </c>
      <c r="L618" s="4">
        <f>SUM(Nurse[[#This Row],[RN Hours (excl. Admin, DON)]],Nurse[[#This Row],[RN Admin Hours]],Nurse[[#This Row],[RN DON Hours]])</f>
        <v>29.744999999999997</v>
      </c>
      <c r="M618" s="4">
        <v>21.603695652173911</v>
      </c>
      <c r="N618" s="4">
        <v>4.75</v>
      </c>
      <c r="O618" s="4">
        <v>3.3913043478260869</v>
      </c>
      <c r="P618" s="4">
        <f>SUM(Nurse[[#This Row],[LPN Hours (excl. Admin)]],Nurse[[#This Row],[LPN Admin Hours]])</f>
        <v>27.497173913043479</v>
      </c>
      <c r="Q618" s="4">
        <v>27.497173913043479</v>
      </c>
      <c r="R618" s="4">
        <v>0</v>
      </c>
      <c r="S618" s="4">
        <f>SUM(Nurse[[#This Row],[CNA Hours]],Nurse[[#This Row],[NA TR Hours]],Nurse[[#This Row],[Med Aide/Tech Hours]])</f>
        <v>199.19967391304354</v>
      </c>
      <c r="T618" s="4">
        <v>199.19967391304354</v>
      </c>
      <c r="U618" s="4">
        <v>0</v>
      </c>
      <c r="V618" s="4">
        <v>0</v>
      </c>
      <c r="W6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81.868478260869566</v>
      </c>
      <c r="X618" s="4">
        <v>8.1471739130434795</v>
      </c>
      <c r="Y618" s="4">
        <v>0</v>
      </c>
      <c r="Z618" s="4">
        <v>0</v>
      </c>
      <c r="AA618" s="4">
        <v>14.695543478260864</v>
      </c>
      <c r="AB618" s="4">
        <v>0</v>
      </c>
      <c r="AC618" s="4">
        <v>59.025760869565225</v>
      </c>
      <c r="AD618" s="4">
        <v>0</v>
      </c>
      <c r="AE618" s="4">
        <v>0</v>
      </c>
      <c r="AF618" s="1">
        <v>366445</v>
      </c>
      <c r="AG618" s="1">
        <v>5</v>
      </c>
      <c r="AH618"/>
    </row>
    <row r="619" spans="1:34" x14ac:dyDescent="0.25">
      <c r="A619" t="s">
        <v>964</v>
      </c>
      <c r="B619" t="s">
        <v>824</v>
      </c>
      <c r="C619" t="s">
        <v>1161</v>
      </c>
      <c r="D619" t="s">
        <v>1010</v>
      </c>
      <c r="E619" s="4">
        <v>44.152173913043477</v>
      </c>
      <c r="F619" s="4">
        <f>Nurse[[#This Row],[Total Nurse Staff Hours]]/Nurse[[#This Row],[MDS Census]]</f>
        <v>5.4167552929591318</v>
      </c>
      <c r="G619" s="4">
        <f>Nurse[[#This Row],[Total Direct Care Staff Hours]]/Nurse[[#This Row],[MDS Census]]</f>
        <v>5.0382471688823225</v>
      </c>
      <c r="H619" s="4">
        <f>Nurse[[#This Row],[Total RN Hours (w/ Admin, DON)]]/Nurse[[#This Row],[MDS Census]]</f>
        <v>0.75441900541605111</v>
      </c>
      <c r="I619" s="4">
        <f>Nurse[[#This Row],[RN Hours (excl. Admin, DON)]]/Nurse[[#This Row],[MDS Census]]</f>
        <v>0.48737075332348595</v>
      </c>
      <c r="J619" s="4">
        <f>SUM(Nurse[[#This Row],[RN Hours (excl. Admin, DON)]],Nurse[[#This Row],[RN Admin Hours]],Nurse[[#This Row],[RN DON Hours]],Nurse[[#This Row],[LPN Hours (excl. Admin)]],Nurse[[#This Row],[LPN Admin Hours]],Nurse[[#This Row],[CNA Hours]],Nurse[[#This Row],[NA TR Hours]],Nurse[[#This Row],[Med Aide/Tech Hours]])</f>
        <v>239.16152173913036</v>
      </c>
      <c r="K619" s="4">
        <f>SUM(Nurse[[#This Row],[RN Hours (excl. Admin, DON)]],Nurse[[#This Row],[LPN Hours (excl. Admin)]],Nurse[[#This Row],[CNA Hours]],Nurse[[#This Row],[NA TR Hours]],Nurse[[#This Row],[Med Aide/Tech Hours]])</f>
        <v>222.44956521739124</v>
      </c>
      <c r="L619" s="4">
        <f>SUM(Nurse[[#This Row],[RN Hours (excl. Admin, DON)]],Nurse[[#This Row],[RN Admin Hours]],Nurse[[#This Row],[RN DON Hours]])</f>
        <v>33.309239130434776</v>
      </c>
      <c r="M619" s="4">
        <v>21.518478260869564</v>
      </c>
      <c r="N619" s="4">
        <v>6.2255434782608692</v>
      </c>
      <c r="O619" s="4">
        <v>5.5652173913043477</v>
      </c>
      <c r="P619" s="4">
        <f>SUM(Nurse[[#This Row],[LPN Hours (excl. Admin)]],Nurse[[#This Row],[LPN Admin Hours]])</f>
        <v>40.858369565217387</v>
      </c>
      <c r="Q619" s="4">
        <v>35.937173913043473</v>
      </c>
      <c r="R619" s="4">
        <v>4.9211956521739131</v>
      </c>
      <c r="S619" s="4">
        <f>SUM(Nurse[[#This Row],[CNA Hours]],Nurse[[#This Row],[NA TR Hours]],Nurse[[#This Row],[Med Aide/Tech Hours]])</f>
        <v>164.99391304347822</v>
      </c>
      <c r="T619" s="4">
        <v>164.99391304347822</v>
      </c>
      <c r="U619" s="4">
        <v>0</v>
      </c>
      <c r="V619" s="4">
        <v>0</v>
      </c>
      <c r="W6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9.0827173913043477</v>
      </c>
      <c r="X619" s="4">
        <v>2.3581521739130435</v>
      </c>
      <c r="Y619" s="4">
        <v>0</v>
      </c>
      <c r="Z619" s="4">
        <v>0</v>
      </c>
      <c r="AA619" s="4">
        <v>4.6355434782608693</v>
      </c>
      <c r="AB619" s="4">
        <v>0</v>
      </c>
      <c r="AC619" s="4">
        <v>2.0890217391304349</v>
      </c>
      <c r="AD619" s="4">
        <v>0</v>
      </c>
      <c r="AE619" s="4">
        <v>0</v>
      </c>
      <c r="AF619" s="1">
        <v>366376</v>
      </c>
      <c r="AG619" s="1">
        <v>5</v>
      </c>
      <c r="AH619"/>
    </row>
    <row r="620" spans="1:34" x14ac:dyDescent="0.25">
      <c r="A620" t="s">
        <v>964</v>
      </c>
      <c r="B620" t="s">
        <v>810</v>
      </c>
      <c r="C620" t="s">
        <v>1407</v>
      </c>
      <c r="D620" t="s">
        <v>1026</v>
      </c>
      <c r="E620" s="4">
        <v>50.804347826086953</v>
      </c>
      <c r="F620" s="4">
        <f>Nurse[[#This Row],[Total Nurse Staff Hours]]/Nurse[[#This Row],[MDS Census]]</f>
        <v>4.0180616174582804</v>
      </c>
      <c r="G620" s="4">
        <f>Nurse[[#This Row],[Total Direct Care Staff Hours]]/Nurse[[#This Row],[MDS Census]]</f>
        <v>3.7689174154899447</v>
      </c>
      <c r="H620" s="4">
        <f>Nurse[[#This Row],[Total RN Hours (w/ Admin, DON)]]/Nurse[[#This Row],[MDS Census]]</f>
        <v>0.53334403080872916</v>
      </c>
      <c r="I620" s="4">
        <f>Nurse[[#This Row],[RN Hours (excl. Admin, DON)]]/Nurse[[#This Row],[MDS Census]]</f>
        <v>0.31720154043645704</v>
      </c>
      <c r="J620" s="4">
        <f>SUM(Nurse[[#This Row],[RN Hours (excl. Admin, DON)]],Nurse[[#This Row],[RN Admin Hours]],Nurse[[#This Row],[RN DON Hours]],Nurse[[#This Row],[LPN Hours (excl. Admin)]],Nurse[[#This Row],[LPN Admin Hours]],Nurse[[#This Row],[CNA Hours]],Nurse[[#This Row],[NA TR Hours]],Nurse[[#This Row],[Med Aide/Tech Hours]])</f>
        <v>204.13500000000002</v>
      </c>
      <c r="K620" s="4">
        <f>SUM(Nurse[[#This Row],[RN Hours (excl. Admin, DON)]],Nurse[[#This Row],[LPN Hours (excl. Admin)]],Nurse[[#This Row],[CNA Hours]],Nurse[[#This Row],[NA TR Hours]],Nurse[[#This Row],[Med Aide/Tech Hours]])</f>
        <v>191.47739130434783</v>
      </c>
      <c r="L620" s="4">
        <f>SUM(Nurse[[#This Row],[RN Hours (excl. Admin, DON)]],Nurse[[#This Row],[RN Admin Hours]],Nurse[[#This Row],[RN DON Hours]])</f>
        <v>27.096195652173911</v>
      </c>
      <c r="M620" s="4">
        <v>16.115217391304348</v>
      </c>
      <c r="N620" s="4">
        <v>5.4646739130434785</v>
      </c>
      <c r="O620" s="4">
        <v>5.5163043478260869</v>
      </c>
      <c r="P620" s="4">
        <f>SUM(Nurse[[#This Row],[LPN Hours (excl. Admin)]],Nurse[[#This Row],[LPN Admin Hours]])</f>
        <v>27.25</v>
      </c>
      <c r="Q620" s="4">
        <v>25.573369565217391</v>
      </c>
      <c r="R620" s="4">
        <v>1.6766304347826086</v>
      </c>
      <c r="S620" s="4">
        <f>SUM(Nurse[[#This Row],[CNA Hours]],Nurse[[#This Row],[NA TR Hours]],Nurse[[#This Row],[Med Aide/Tech Hours]])</f>
        <v>149.7888043478261</v>
      </c>
      <c r="T620" s="4">
        <v>149.7888043478261</v>
      </c>
      <c r="U620" s="4">
        <v>0</v>
      </c>
      <c r="V620" s="4">
        <v>0</v>
      </c>
      <c r="W6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5.8768478260869568</v>
      </c>
      <c r="X620" s="4">
        <v>8.2608695652173908E-2</v>
      </c>
      <c r="Y620" s="4">
        <v>2.097826086956522</v>
      </c>
      <c r="Z620" s="4">
        <v>0</v>
      </c>
      <c r="AA620" s="4">
        <v>2.2961956521739131</v>
      </c>
      <c r="AB620" s="4">
        <v>0</v>
      </c>
      <c r="AC620" s="4">
        <v>1.4002173913043479</v>
      </c>
      <c r="AD620" s="4">
        <v>0</v>
      </c>
      <c r="AE620" s="4">
        <v>0</v>
      </c>
      <c r="AF620" s="1">
        <v>366361</v>
      </c>
      <c r="AG620" s="1">
        <v>5</v>
      </c>
      <c r="AH620"/>
    </row>
    <row r="621" spans="1:34" x14ac:dyDescent="0.25">
      <c r="A621" t="s">
        <v>964</v>
      </c>
      <c r="B621" t="s">
        <v>866</v>
      </c>
      <c r="C621" t="s">
        <v>1159</v>
      </c>
      <c r="D621" t="s">
        <v>980</v>
      </c>
      <c r="E621" s="4">
        <v>44.847826086956523</v>
      </c>
      <c r="F621" s="4">
        <f>Nurse[[#This Row],[Total Nurse Staff Hours]]/Nurse[[#This Row],[MDS Census]]</f>
        <v>5.5346243334949108</v>
      </c>
      <c r="G621" s="4">
        <f>Nurse[[#This Row],[Total Direct Care Staff Hours]]/Nurse[[#This Row],[MDS Census]]</f>
        <v>5.1454701890450805</v>
      </c>
      <c r="H621" s="4">
        <f>Nurse[[#This Row],[Total RN Hours (w/ Admin, DON)]]/Nurse[[#This Row],[MDS Census]]</f>
        <v>0.6522055259331071</v>
      </c>
      <c r="I621" s="4">
        <f>Nurse[[#This Row],[RN Hours (excl. Admin, DON)]]/Nurse[[#This Row],[MDS Census]]</f>
        <v>0.39723703344643724</v>
      </c>
      <c r="J621" s="4">
        <f>SUM(Nurse[[#This Row],[RN Hours (excl. Admin, DON)]],Nurse[[#This Row],[RN Admin Hours]],Nurse[[#This Row],[RN DON Hours]],Nurse[[#This Row],[LPN Hours (excl. Admin)]],Nurse[[#This Row],[LPN Admin Hours]],Nurse[[#This Row],[CNA Hours]],Nurse[[#This Row],[NA TR Hours]],Nurse[[#This Row],[Med Aide/Tech Hours]])</f>
        <v>248.21586956521742</v>
      </c>
      <c r="K621" s="4">
        <f>SUM(Nurse[[#This Row],[RN Hours (excl. Admin, DON)]],Nurse[[#This Row],[LPN Hours (excl. Admin)]],Nurse[[#This Row],[CNA Hours]],Nurse[[#This Row],[NA TR Hours]],Nurse[[#This Row],[Med Aide/Tech Hours]])</f>
        <v>230.76315217391306</v>
      </c>
      <c r="L621" s="4">
        <f>SUM(Nurse[[#This Row],[RN Hours (excl. Admin, DON)]],Nurse[[#This Row],[RN Admin Hours]],Nurse[[#This Row],[RN DON Hours]])</f>
        <v>29.25</v>
      </c>
      <c r="M621" s="4">
        <v>17.815217391304348</v>
      </c>
      <c r="N621" s="4">
        <v>5.4782608695652177</v>
      </c>
      <c r="O621" s="4">
        <v>5.9565217391304346</v>
      </c>
      <c r="P621" s="4">
        <f>SUM(Nurse[[#This Row],[LPN Hours (excl. Admin)]],Nurse[[#This Row],[LPN Admin Hours]])</f>
        <v>35.993913043478258</v>
      </c>
      <c r="Q621" s="4">
        <v>29.975978260869564</v>
      </c>
      <c r="R621" s="4">
        <v>6.0179347826086955</v>
      </c>
      <c r="S621" s="4">
        <f>SUM(Nurse[[#This Row],[CNA Hours]],Nurse[[#This Row],[NA TR Hours]],Nurse[[#This Row],[Med Aide/Tech Hours]])</f>
        <v>182.97195652173914</v>
      </c>
      <c r="T621" s="4">
        <v>182.97195652173914</v>
      </c>
      <c r="U621" s="4">
        <v>0</v>
      </c>
      <c r="V621" s="4">
        <v>0</v>
      </c>
      <c r="W6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26.145</v>
      </c>
      <c r="X621" s="4">
        <v>3.3288043478260869</v>
      </c>
      <c r="Y621" s="4">
        <v>0</v>
      </c>
      <c r="Z621" s="4">
        <v>0</v>
      </c>
      <c r="AA621" s="4">
        <v>4.2966304347826094</v>
      </c>
      <c r="AB621" s="4">
        <v>0</v>
      </c>
      <c r="AC621" s="4">
        <v>18.519565217391303</v>
      </c>
      <c r="AD621" s="4">
        <v>0</v>
      </c>
      <c r="AE621" s="4">
        <v>0</v>
      </c>
      <c r="AF621" s="1">
        <v>366424</v>
      </c>
      <c r="AG621" s="1">
        <v>5</v>
      </c>
      <c r="AH621"/>
    </row>
    <row r="622" spans="1:34" x14ac:dyDescent="0.25">
      <c r="A622" t="s">
        <v>964</v>
      </c>
      <c r="B622" t="s">
        <v>807</v>
      </c>
      <c r="C622" t="s">
        <v>1082</v>
      </c>
      <c r="D622" t="s">
        <v>1027</v>
      </c>
      <c r="E622" s="4">
        <v>20.510869565217391</v>
      </c>
      <c r="F622" s="4">
        <f>Nurse[[#This Row],[Total Nurse Staff Hours]]/Nurse[[#This Row],[MDS Census]]</f>
        <v>5.263873873873874</v>
      </c>
      <c r="G622" s="4">
        <f>Nurse[[#This Row],[Total Direct Care Staff Hours]]/Nurse[[#This Row],[MDS Census]]</f>
        <v>4.7552623211446745</v>
      </c>
      <c r="H622" s="4">
        <f>Nurse[[#This Row],[Total RN Hours (w/ Admin, DON)]]/Nurse[[#This Row],[MDS Census]]</f>
        <v>1.4761208267090618</v>
      </c>
      <c r="I622" s="4">
        <f>Nurse[[#This Row],[RN Hours (excl. Admin, DON)]]/Nurse[[#This Row],[MDS Census]]</f>
        <v>0.96750927397986186</v>
      </c>
      <c r="J622" s="4">
        <f>SUM(Nurse[[#This Row],[RN Hours (excl. Admin, DON)]],Nurse[[#This Row],[RN Admin Hours]],Nurse[[#This Row],[RN DON Hours]],Nurse[[#This Row],[LPN Hours (excl. Admin)]],Nurse[[#This Row],[LPN Admin Hours]],Nurse[[#This Row],[CNA Hours]],Nurse[[#This Row],[NA TR Hours]],Nurse[[#This Row],[Med Aide/Tech Hours]])</f>
        <v>107.9666304347826</v>
      </c>
      <c r="K622" s="4">
        <f>SUM(Nurse[[#This Row],[RN Hours (excl. Admin, DON)]],Nurse[[#This Row],[LPN Hours (excl. Admin)]],Nurse[[#This Row],[CNA Hours]],Nurse[[#This Row],[NA TR Hours]],Nurse[[#This Row],[Med Aide/Tech Hours]])</f>
        <v>97.534565217391304</v>
      </c>
      <c r="L622" s="4">
        <f>SUM(Nurse[[#This Row],[RN Hours (excl. Admin, DON)]],Nurse[[#This Row],[RN Admin Hours]],Nurse[[#This Row],[RN DON Hours]])</f>
        <v>30.276521739130427</v>
      </c>
      <c r="M622" s="4">
        <v>19.844456521739122</v>
      </c>
      <c r="N622" s="4">
        <v>5.4755434782608692</v>
      </c>
      <c r="O622" s="4">
        <v>4.9565217391304346</v>
      </c>
      <c r="P622" s="4">
        <f>SUM(Nurse[[#This Row],[LPN Hours (excl. Admin)]],Nurse[[#This Row],[LPN Admin Hours]])</f>
        <v>5.5435869565217386</v>
      </c>
      <c r="Q622" s="4">
        <v>5.5435869565217386</v>
      </c>
      <c r="R622" s="4">
        <v>0</v>
      </c>
      <c r="S622" s="4">
        <f>SUM(Nurse[[#This Row],[CNA Hours]],Nurse[[#This Row],[NA TR Hours]],Nurse[[#This Row],[Med Aide/Tech Hours]])</f>
        <v>72.146521739130435</v>
      </c>
      <c r="T622" s="4">
        <v>72.146521739130435</v>
      </c>
      <c r="U622" s="4">
        <v>0</v>
      </c>
      <c r="V622" s="4">
        <v>0</v>
      </c>
      <c r="W6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42.703043478260874</v>
      </c>
      <c r="X622" s="4">
        <v>5.9585869565217386</v>
      </c>
      <c r="Y622" s="4">
        <v>2.1711956521739131</v>
      </c>
      <c r="Z622" s="4">
        <v>0</v>
      </c>
      <c r="AA622" s="4">
        <v>4.3098913043478264</v>
      </c>
      <c r="AB622" s="4">
        <v>0</v>
      </c>
      <c r="AC622" s="4">
        <v>30.263369565217396</v>
      </c>
      <c r="AD622" s="4">
        <v>0</v>
      </c>
      <c r="AE622" s="4">
        <v>0</v>
      </c>
      <c r="AF622" s="1">
        <v>366358</v>
      </c>
      <c r="AG622" s="1">
        <v>5</v>
      </c>
      <c r="AH622"/>
    </row>
    <row r="623" spans="1:34" x14ac:dyDescent="0.25">
      <c r="A623" t="s">
        <v>964</v>
      </c>
      <c r="B623" t="s">
        <v>267</v>
      </c>
      <c r="C623" t="s">
        <v>1295</v>
      </c>
      <c r="D623" t="s">
        <v>1049</v>
      </c>
      <c r="E623" s="4">
        <v>46.282608695652172</v>
      </c>
      <c r="F623" s="4">
        <f>Nurse[[#This Row],[Total Nurse Staff Hours]]/Nurse[[#This Row],[MDS Census]]</f>
        <v>4.0444739314232034</v>
      </c>
      <c r="G623" s="4">
        <f>Nurse[[#This Row],[Total Direct Care Staff Hours]]/Nurse[[#This Row],[MDS Census]]</f>
        <v>3.6985767966181311</v>
      </c>
      <c r="H623" s="4">
        <f>Nurse[[#This Row],[Total RN Hours (w/ Admin, DON)]]/Nurse[[#This Row],[MDS Census]]</f>
        <v>0.84920854861437289</v>
      </c>
      <c r="I623" s="4">
        <f>Nurse[[#This Row],[RN Hours (excl. Admin, DON)]]/Nurse[[#This Row],[MDS Census]]</f>
        <v>0.5033114138093</v>
      </c>
      <c r="J623" s="4">
        <f>SUM(Nurse[[#This Row],[RN Hours (excl. Admin, DON)]],Nurse[[#This Row],[RN Admin Hours]],Nurse[[#This Row],[RN DON Hours]],Nurse[[#This Row],[LPN Hours (excl. Admin)]],Nurse[[#This Row],[LPN Admin Hours]],Nurse[[#This Row],[CNA Hours]],Nurse[[#This Row],[NA TR Hours]],Nurse[[#This Row],[Med Aide/Tech Hours]])</f>
        <v>187.18880434782608</v>
      </c>
      <c r="K623" s="4">
        <f>SUM(Nurse[[#This Row],[RN Hours (excl. Admin, DON)]],Nurse[[#This Row],[LPN Hours (excl. Admin)]],Nurse[[#This Row],[CNA Hours]],Nurse[[#This Row],[NA TR Hours]],Nurse[[#This Row],[Med Aide/Tech Hours]])</f>
        <v>171.17978260869566</v>
      </c>
      <c r="L623" s="4">
        <f>SUM(Nurse[[#This Row],[RN Hours (excl. Admin, DON)]],Nurse[[#This Row],[RN Admin Hours]],Nurse[[#This Row],[RN DON Hours]])</f>
        <v>39.303586956521734</v>
      </c>
      <c r="M623" s="4">
        <v>23.294565217391298</v>
      </c>
      <c r="N623" s="4">
        <v>10.62858695652174</v>
      </c>
      <c r="O623" s="4">
        <v>5.3804347826086953</v>
      </c>
      <c r="P623" s="4">
        <f>SUM(Nurse[[#This Row],[LPN Hours (excl. Admin)]],Nurse[[#This Row],[LPN Admin Hours]])</f>
        <v>49.538260869565214</v>
      </c>
      <c r="Q623" s="4">
        <v>49.538260869565214</v>
      </c>
      <c r="R623" s="4">
        <v>0</v>
      </c>
      <c r="S623" s="4">
        <f>SUM(Nurse[[#This Row],[CNA Hours]],Nurse[[#This Row],[NA TR Hours]],Nurse[[#This Row],[Med Aide/Tech Hours]])</f>
        <v>98.346956521739145</v>
      </c>
      <c r="T623" s="4">
        <v>98.346956521739145</v>
      </c>
      <c r="U623" s="4">
        <v>0</v>
      </c>
      <c r="V623" s="4">
        <v>0</v>
      </c>
      <c r="W6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76.377282608695651</v>
      </c>
      <c r="X623" s="4">
        <v>3.8752173913043468</v>
      </c>
      <c r="Y623" s="4">
        <v>0</v>
      </c>
      <c r="Z623" s="4">
        <v>0</v>
      </c>
      <c r="AA623" s="4">
        <v>26.454021739130425</v>
      </c>
      <c r="AB623" s="4">
        <v>0</v>
      </c>
      <c r="AC623" s="4">
        <v>46.048043478260873</v>
      </c>
      <c r="AD623" s="4">
        <v>0</v>
      </c>
      <c r="AE623" s="4">
        <v>0</v>
      </c>
      <c r="AF623" s="1">
        <v>365571</v>
      </c>
      <c r="AG623" s="1">
        <v>5</v>
      </c>
      <c r="AH623"/>
    </row>
    <row r="624" spans="1:34" x14ac:dyDescent="0.25">
      <c r="A624" t="s">
        <v>964</v>
      </c>
      <c r="B624" t="s">
        <v>817</v>
      </c>
      <c r="C624" t="s">
        <v>1133</v>
      </c>
      <c r="D624" t="s">
        <v>1010</v>
      </c>
      <c r="E624" s="4">
        <v>43.326086956521742</v>
      </c>
      <c r="F624" s="4">
        <f>Nurse[[#This Row],[Total Nurse Staff Hours]]/Nurse[[#This Row],[MDS Census]]</f>
        <v>5.3853386853988949</v>
      </c>
      <c r="G624" s="4">
        <f>Nurse[[#This Row],[Total Direct Care Staff Hours]]/Nurse[[#This Row],[MDS Census]]</f>
        <v>5.1734721525338676</v>
      </c>
      <c r="H624" s="4">
        <f>Nurse[[#This Row],[Total RN Hours (w/ Admin, DON)]]/Nurse[[#This Row],[MDS Census]]</f>
        <v>0.42502007024586053</v>
      </c>
      <c r="I624" s="4">
        <f>Nurse[[#This Row],[RN Hours (excl. Admin, DON)]]/Nurse[[#This Row],[MDS Census]]</f>
        <v>0.21315353738083295</v>
      </c>
      <c r="J624" s="4">
        <f>SUM(Nurse[[#This Row],[RN Hours (excl. Admin, DON)]],Nurse[[#This Row],[RN Admin Hours]],Nurse[[#This Row],[RN DON Hours]],Nurse[[#This Row],[LPN Hours (excl. Admin)]],Nurse[[#This Row],[LPN Admin Hours]],Nurse[[#This Row],[CNA Hours]],Nurse[[#This Row],[NA TR Hours]],Nurse[[#This Row],[Med Aide/Tech Hours]])</f>
        <v>233.325652173913</v>
      </c>
      <c r="K624" s="4">
        <f>SUM(Nurse[[#This Row],[RN Hours (excl. Admin, DON)]],Nurse[[#This Row],[LPN Hours (excl. Admin)]],Nurse[[#This Row],[CNA Hours]],Nurse[[#This Row],[NA TR Hours]],Nurse[[#This Row],[Med Aide/Tech Hours]])</f>
        <v>224.14630434782606</v>
      </c>
      <c r="L624" s="4">
        <f>SUM(Nurse[[#This Row],[RN Hours (excl. Admin, DON)]],Nurse[[#This Row],[RN Admin Hours]],Nurse[[#This Row],[RN DON Hours]])</f>
        <v>18.414456521739133</v>
      </c>
      <c r="M624" s="4">
        <v>9.2351086956521762</v>
      </c>
      <c r="N624" s="4">
        <v>5.9619565217391308</v>
      </c>
      <c r="O624" s="4">
        <v>3.2173913043478262</v>
      </c>
      <c r="P624" s="4">
        <f>SUM(Nurse[[#This Row],[LPN Hours (excl. Admin)]],Nurse[[#This Row],[LPN Admin Hours]])</f>
        <v>37.646195652173908</v>
      </c>
      <c r="Q624" s="4">
        <v>37.646195652173908</v>
      </c>
      <c r="R624" s="4">
        <v>0</v>
      </c>
      <c r="S624" s="4">
        <f>SUM(Nurse[[#This Row],[CNA Hours]],Nurse[[#This Row],[NA TR Hours]],Nurse[[#This Row],[Med Aide/Tech Hours]])</f>
        <v>177.26499999999996</v>
      </c>
      <c r="T624" s="4">
        <v>177.26499999999996</v>
      </c>
      <c r="U624" s="4">
        <v>0</v>
      </c>
      <c r="V624" s="4">
        <v>0</v>
      </c>
      <c r="W6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25.87836956521739</v>
      </c>
      <c r="X624" s="4">
        <v>5.3981521739130418</v>
      </c>
      <c r="Y624" s="4">
        <v>0</v>
      </c>
      <c r="Z624" s="4">
        <v>0</v>
      </c>
      <c r="AA624" s="4">
        <v>6.4750000000000005</v>
      </c>
      <c r="AB624" s="4">
        <v>0</v>
      </c>
      <c r="AC624" s="4">
        <v>14.005217391304347</v>
      </c>
      <c r="AD624" s="4">
        <v>0</v>
      </c>
      <c r="AE624" s="4">
        <v>0</v>
      </c>
      <c r="AF624" s="1">
        <v>366368</v>
      </c>
      <c r="AG624" s="1">
        <v>5</v>
      </c>
      <c r="AH624"/>
    </row>
    <row r="625" spans="1:34" x14ac:dyDescent="0.25">
      <c r="A625" t="s">
        <v>964</v>
      </c>
      <c r="B625" t="s">
        <v>521</v>
      </c>
      <c r="C625" t="s">
        <v>1170</v>
      </c>
      <c r="D625" t="s">
        <v>1043</v>
      </c>
      <c r="E625" s="4">
        <v>46.25</v>
      </c>
      <c r="F625" s="4">
        <f>Nurse[[#This Row],[Total Nurse Staff Hours]]/Nurse[[#This Row],[MDS Census]]</f>
        <v>3.4591069330199762</v>
      </c>
      <c r="G625" s="4">
        <f>Nurse[[#This Row],[Total Direct Care Staff Hours]]/Nurse[[#This Row],[MDS Census]]</f>
        <v>3.1376028202115154</v>
      </c>
      <c r="H625" s="4">
        <f>Nurse[[#This Row],[Total RN Hours (w/ Admin, DON)]]/Nurse[[#This Row],[MDS Census]]</f>
        <v>0.70775558166862518</v>
      </c>
      <c r="I625" s="4">
        <f>Nurse[[#This Row],[RN Hours (excl. Admin, DON)]]/Nurse[[#This Row],[MDS Census]]</f>
        <v>0.38625146886016454</v>
      </c>
      <c r="J625" s="4">
        <f>SUM(Nurse[[#This Row],[RN Hours (excl. Admin, DON)]],Nurse[[#This Row],[RN Admin Hours]],Nurse[[#This Row],[RN DON Hours]],Nurse[[#This Row],[LPN Hours (excl. Admin)]],Nurse[[#This Row],[LPN Admin Hours]],Nurse[[#This Row],[CNA Hours]],Nurse[[#This Row],[NA TR Hours]],Nurse[[#This Row],[Med Aide/Tech Hours]])</f>
        <v>159.98369565217391</v>
      </c>
      <c r="K625" s="4">
        <f>SUM(Nurse[[#This Row],[RN Hours (excl. Admin, DON)]],Nurse[[#This Row],[LPN Hours (excl. Admin)]],Nurse[[#This Row],[CNA Hours]],Nurse[[#This Row],[NA TR Hours]],Nurse[[#This Row],[Med Aide/Tech Hours]])</f>
        <v>145.1141304347826</v>
      </c>
      <c r="L625" s="4">
        <f>SUM(Nurse[[#This Row],[RN Hours (excl. Admin, DON)]],Nurse[[#This Row],[RN Admin Hours]],Nurse[[#This Row],[RN DON Hours]])</f>
        <v>32.733695652173914</v>
      </c>
      <c r="M625" s="4">
        <v>17.864130434782609</v>
      </c>
      <c r="N625" s="4">
        <v>10.782608695652174</v>
      </c>
      <c r="O625" s="4">
        <v>4.0869565217391308</v>
      </c>
      <c r="P625" s="4">
        <f>SUM(Nurse[[#This Row],[LPN Hours (excl. Admin)]],Nurse[[#This Row],[LPN Admin Hours]])</f>
        <v>33.607282608695648</v>
      </c>
      <c r="Q625" s="4">
        <v>33.607282608695648</v>
      </c>
      <c r="R625" s="4">
        <v>0</v>
      </c>
      <c r="S625" s="4">
        <f>SUM(Nurse[[#This Row],[CNA Hours]],Nurse[[#This Row],[NA TR Hours]],Nurse[[#This Row],[Med Aide/Tech Hours]])</f>
        <v>93.642717391304359</v>
      </c>
      <c r="T625" s="4">
        <v>88.637282608695656</v>
      </c>
      <c r="U625" s="4">
        <v>5.0054347826086953</v>
      </c>
      <c r="V625" s="4">
        <v>0</v>
      </c>
      <c r="W6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25" s="4">
        <v>0</v>
      </c>
      <c r="Y625" s="4">
        <v>0</v>
      </c>
      <c r="Z625" s="4">
        <v>0</v>
      </c>
      <c r="AA625" s="4">
        <v>0</v>
      </c>
      <c r="AB625" s="4">
        <v>0</v>
      </c>
      <c r="AC625" s="4">
        <v>0</v>
      </c>
      <c r="AD625" s="4">
        <v>0</v>
      </c>
      <c r="AE625" s="4">
        <v>0</v>
      </c>
      <c r="AF625" s="1">
        <v>365953</v>
      </c>
      <c r="AG625" s="1">
        <v>5</v>
      </c>
      <c r="AH625"/>
    </row>
    <row r="626" spans="1:34" x14ac:dyDescent="0.25">
      <c r="A626" t="s">
        <v>964</v>
      </c>
      <c r="B626" t="s">
        <v>649</v>
      </c>
      <c r="C626" t="s">
        <v>1140</v>
      </c>
      <c r="D626" t="s">
        <v>1026</v>
      </c>
      <c r="E626" s="4">
        <v>18.565217391304348</v>
      </c>
      <c r="F626" s="4">
        <f>Nurse[[#This Row],[Total Nurse Staff Hours]]/Nurse[[#This Row],[MDS Census]]</f>
        <v>4.993922716627635</v>
      </c>
      <c r="G626" s="4">
        <f>Nurse[[#This Row],[Total Direct Care Staff Hours]]/Nurse[[#This Row],[MDS Census]]</f>
        <v>4.40288056206089</v>
      </c>
      <c r="H626" s="4">
        <f>Nurse[[#This Row],[Total RN Hours (w/ Admin, DON)]]/Nurse[[#This Row],[MDS Census]]</f>
        <v>1.4579918032786885</v>
      </c>
      <c r="I626" s="4">
        <f>Nurse[[#This Row],[RN Hours (excl. Admin, DON)]]/Nurse[[#This Row],[MDS Census]]</f>
        <v>0.86694964871194391</v>
      </c>
      <c r="J626" s="4">
        <f>SUM(Nurse[[#This Row],[RN Hours (excl. Admin, DON)]],Nurse[[#This Row],[RN Admin Hours]],Nurse[[#This Row],[RN DON Hours]],Nurse[[#This Row],[LPN Hours (excl. Admin)]],Nurse[[#This Row],[LPN Admin Hours]],Nurse[[#This Row],[CNA Hours]],Nurse[[#This Row],[NA TR Hours]],Nurse[[#This Row],[Med Aide/Tech Hours]])</f>
        <v>92.713260869565218</v>
      </c>
      <c r="K626" s="4">
        <f>SUM(Nurse[[#This Row],[RN Hours (excl. Admin, DON)]],Nurse[[#This Row],[LPN Hours (excl. Admin)]],Nurse[[#This Row],[CNA Hours]],Nurse[[#This Row],[NA TR Hours]],Nurse[[#This Row],[Med Aide/Tech Hours]])</f>
        <v>81.740434782608702</v>
      </c>
      <c r="L626" s="4">
        <f>SUM(Nurse[[#This Row],[RN Hours (excl. Admin, DON)]],Nurse[[#This Row],[RN Admin Hours]],Nurse[[#This Row],[RN DON Hours]])</f>
        <v>27.067934782608695</v>
      </c>
      <c r="M626" s="4">
        <v>16.095108695652176</v>
      </c>
      <c r="N626" s="4">
        <v>4.9728260869565215</v>
      </c>
      <c r="O626" s="4">
        <v>6</v>
      </c>
      <c r="P626" s="4">
        <f>SUM(Nurse[[#This Row],[LPN Hours (excl. Admin)]],Nurse[[#This Row],[LPN Admin Hours]])</f>
        <v>8.9157608695652169</v>
      </c>
      <c r="Q626" s="4">
        <v>8.9157608695652169</v>
      </c>
      <c r="R626" s="4">
        <v>0</v>
      </c>
      <c r="S626" s="4">
        <f>SUM(Nurse[[#This Row],[CNA Hours]],Nurse[[#This Row],[NA TR Hours]],Nurse[[#This Row],[Med Aide/Tech Hours]])</f>
        <v>56.729565217391304</v>
      </c>
      <c r="T626" s="4">
        <v>56.729565217391304</v>
      </c>
      <c r="U626" s="4">
        <v>0</v>
      </c>
      <c r="V626" s="4">
        <v>0</v>
      </c>
      <c r="W6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1.8016304347826086</v>
      </c>
      <c r="X626" s="4">
        <v>0</v>
      </c>
      <c r="Y626" s="4">
        <v>0</v>
      </c>
      <c r="Z626" s="4">
        <v>0</v>
      </c>
      <c r="AA626" s="4">
        <v>1.0951086956521738</v>
      </c>
      <c r="AB626" s="4">
        <v>0</v>
      </c>
      <c r="AC626" s="4">
        <v>0.70652173913043481</v>
      </c>
      <c r="AD626" s="4">
        <v>0</v>
      </c>
      <c r="AE626" s="4">
        <v>0</v>
      </c>
      <c r="AF626" s="1">
        <v>366148</v>
      </c>
      <c r="AG626" s="1">
        <v>5</v>
      </c>
      <c r="AH626"/>
    </row>
    <row r="627" spans="1:34" x14ac:dyDescent="0.25">
      <c r="A627" t="s">
        <v>964</v>
      </c>
      <c r="B627" t="s">
        <v>881</v>
      </c>
      <c r="C627" t="s">
        <v>1152</v>
      </c>
      <c r="D627" t="s">
        <v>1056</v>
      </c>
      <c r="E627" s="4">
        <v>45.978260869565219</v>
      </c>
      <c r="F627" s="4">
        <f>Nurse[[#This Row],[Total Nurse Staff Hours]]/Nurse[[#This Row],[MDS Census]]</f>
        <v>5.345598108747045</v>
      </c>
      <c r="G627" s="4">
        <f>Nurse[[#This Row],[Total Direct Care Staff Hours]]/Nurse[[#This Row],[MDS Census]]</f>
        <v>5.1029267139479915</v>
      </c>
      <c r="H627" s="4">
        <f>Nurse[[#This Row],[Total RN Hours (w/ Admin, DON)]]/Nurse[[#This Row],[MDS Census]]</f>
        <v>0.75002364066193838</v>
      </c>
      <c r="I627" s="4">
        <f>Nurse[[#This Row],[RN Hours (excl. Admin, DON)]]/Nurse[[#This Row],[MDS Census]]</f>
        <v>0.50735224586288408</v>
      </c>
      <c r="J627" s="4">
        <f>SUM(Nurse[[#This Row],[RN Hours (excl. Admin, DON)]],Nurse[[#This Row],[RN Admin Hours]],Nurse[[#This Row],[RN DON Hours]],Nurse[[#This Row],[LPN Hours (excl. Admin)]],Nurse[[#This Row],[LPN Admin Hours]],Nurse[[#This Row],[CNA Hours]],Nurse[[#This Row],[NA TR Hours]],Nurse[[#This Row],[Med Aide/Tech Hours]])</f>
        <v>245.78130434782611</v>
      </c>
      <c r="K627" s="4">
        <f>SUM(Nurse[[#This Row],[RN Hours (excl. Admin, DON)]],Nurse[[#This Row],[LPN Hours (excl. Admin)]],Nurse[[#This Row],[CNA Hours]],Nurse[[#This Row],[NA TR Hours]],Nurse[[#This Row],[Med Aide/Tech Hours]])</f>
        <v>234.62369565217395</v>
      </c>
      <c r="L627" s="4">
        <f>SUM(Nurse[[#This Row],[RN Hours (excl. Admin, DON)]],Nurse[[#This Row],[RN Admin Hours]],Nurse[[#This Row],[RN DON Hours]])</f>
        <v>34.484782608695646</v>
      </c>
      <c r="M627" s="4">
        <v>23.327173913043474</v>
      </c>
      <c r="N627" s="4">
        <v>5.1576086956521738</v>
      </c>
      <c r="O627" s="4">
        <v>6</v>
      </c>
      <c r="P627" s="4">
        <f>SUM(Nurse[[#This Row],[LPN Hours (excl. Admin)]],Nurse[[#This Row],[LPN Admin Hours]])</f>
        <v>27.418260869565223</v>
      </c>
      <c r="Q627" s="4">
        <v>27.418260869565223</v>
      </c>
      <c r="R627" s="4">
        <v>0</v>
      </c>
      <c r="S627" s="4">
        <f>SUM(Nurse[[#This Row],[CNA Hours]],Nurse[[#This Row],[NA TR Hours]],Nurse[[#This Row],[Med Aide/Tech Hours]])</f>
        <v>183.87826086956525</v>
      </c>
      <c r="T627" s="4">
        <v>183.87826086956525</v>
      </c>
      <c r="U627" s="4">
        <v>0</v>
      </c>
      <c r="V627" s="4">
        <v>0</v>
      </c>
      <c r="W6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22.572065217391302</v>
      </c>
      <c r="X627" s="4">
        <v>4.5635869565217391</v>
      </c>
      <c r="Y627" s="4">
        <v>0</v>
      </c>
      <c r="Z627" s="4">
        <v>0</v>
      </c>
      <c r="AA627" s="4">
        <v>3.1546739130434771</v>
      </c>
      <c r="AB627" s="4">
        <v>0</v>
      </c>
      <c r="AC627" s="4">
        <v>14.853804347826086</v>
      </c>
      <c r="AD627" s="4">
        <v>0</v>
      </c>
      <c r="AE627" s="4">
        <v>0</v>
      </c>
      <c r="AF627" s="1">
        <v>366439</v>
      </c>
      <c r="AG627" s="1">
        <v>5</v>
      </c>
      <c r="AH627"/>
    </row>
    <row r="628" spans="1:34" x14ac:dyDescent="0.25">
      <c r="A628" t="s">
        <v>964</v>
      </c>
      <c r="B628" t="s">
        <v>584</v>
      </c>
      <c r="C628" t="s">
        <v>1369</v>
      </c>
      <c r="D628" t="s">
        <v>1043</v>
      </c>
      <c r="E628" s="4">
        <v>40.934782608695649</v>
      </c>
      <c r="F628" s="4">
        <f>Nurse[[#This Row],[Total Nurse Staff Hours]]/Nurse[[#This Row],[MDS Census]]</f>
        <v>3.6244105151354225</v>
      </c>
      <c r="G628" s="4">
        <f>Nurse[[#This Row],[Total Direct Care Staff Hours]]/Nurse[[#This Row],[MDS Census]]</f>
        <v>3.335509824747743</v>
      </c>
      <c r="H628" s="4">
        <f>Nurse[[#This Row],[Total RN Hours (w/ Admin, DON)]]/Nurse[[#This Row],[MDS Census]]</f>
        <v>0.77642857142857147</v>
      </c>
      <c r="I628" s="4">
        <f>Nurse[[#This Row],[RN Hours (excl. Admin, DON)]]/Nurse[[#This Row],[MDS Census]]</f>
        <v>0.48752788104089223</v>
      </c>
      <c r="J628" s="4">
        <f>SUM(Nurse[[#This Row],[RN Hours (excl. Admin, DON)]],Nurse[[#This Row],[RN Admin Hours]],Nurse[[#This Row],[RN DON Hours]],Nurse[[#This Row],[LPN Hours (excl. Admin)]],Nurse[[#This Row],[LPN Admin Hours]],Nurse[[#This Row],[CNA Hours]],Nurse[[#This Row],[NA TR Hours]],Nurse[[#This Row],[Med Aide/Tech Hours]])</f>
        <v>148.36445652173913</v>
      </c>
      <c r="K628" s="4">
        <f>SUM(Nurse[[#This Row],[RN Hours (excl. Admin, DON)]],Nurse[[#This Row],[LPN Hours (excl. Admin)]],Nurse[[#This Row],[CNA Hours]],Nurse[[#This Row],[NA TR Hours]],Nurse[[#This Row],[Med Aide/Tech Hours]])</f>
        <v>136.53836956521738</v>
      </c>
      <c r="L628" s="4">
        <f>SUM(Nurse[[#This Row],[RN Hours (excl. Admin, DON)]],Nurse[[#This Row],[RN Admin Hours]],Nurse[[#This Row],[RN DON Hours]])</f>
        <v>31.782934782608695</v>
      </c>
      <c r="M628" s="4">
        <v>19.956847826086957</v>
      </c>
      <c r="N628" s="4">
        <v>6.5217391304347823</v>
      </c>
      <c r="O628" s="4">
        <v>5.3043478260869561</v>
      </c>
      <c r="P628" s="4">
        <f>SUM(Nurse[[#This Row],[LPN Hours (excl. Admin)]],Nurse[[#This Row],[LPN Admin Hours]])</f>
        <v>35.960217391304354</v>
      </c>
      <c r="Q628" s="4">
        <v>35.960217391304354</v>
      </c>
      <c r="R628" s="4">
        <v>0</v>
      </c>
      <c r="S628" s="4">
        <f>SUM(Nurse[[#This Row],[CNA Hours]],Nurse[[#This Row],[NA TR Hours]],Nurse[[#This Row],[Med Aide/Tech Hours]])</f>
        <v>80.621304347826083</v>
      </c>
      <c r="T628" s="4">
        <v>79.262608695652176</v>
      </c>
      <c r="U628" s="4">
        <v>1.3586956521739131</v>
      </c>
      <c r="V628" s="4">
        <v>0</v>
      </c>
      <c r="W6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11.593478260869567</v>
      </c>
      <c r="X628" s="4">
        <v>0.36445652173913046</v>
      </c>
      <c r="Y628" s="4">
        <v>0</v>
      </c>
      <c r="Z628" s="4">
        <v>0</v>
      </c>
      <c r="AA628" s="4">
        <v>5.7441304347826092</v>
      </c>
      <c r="AB628" s="4">
        <v>0</v>
      </c>
      <c r="AC628" s="4">
        <v>5.4848913043478271</v>
      </c>
      <c r="AD628" s="4">
        <v>0</v>
      </c>
      <c r="AE628" s="4">
        <v>0</v>
      </c>
      <c r="AF628" s="1">
        <v>366050</v>
      </c>
      <c r="AG628" s="1">
        <v>5</v>
      </c>
      <c r="AH628"/>
    </row>
    <row r="629" spans="1:34" x14ac:dyDescent="0.25">
      <c r="A629" t="s">
        <v>964</v>
      </c>
      <c r="B629" t="s">
        <v>371</v>
      </c>
      <c r="C629" t="s">
        <v>1327</v>
      </c>
      <c r="D629" t="s">
        <v>1057</v>
      </c>
      <c r="E629" s="4">
        <v>73.543478260869563</v>
      </c>
      <c r="F629" s="4">
        <f>Nurse[[#This Row],[Total Nurse Staff Hours]]/Nurse[[#This Row],[MDS Census]]</f>
        <v>4.0192580549807868</v>
      </c>
      <c r="G629" s="4">
        <f>Nurse[[#This Row],[Total Direct Care Staff Hours]]/Nurse[[#This Row],[MDS Census]]</f>
        <v>3.6418193910730121</v>
      </c>
      <c r="H629" s="4">
        <f>Nurse[[#This Row],[Total RN Hours (w/ Admin, DON)]]/Nurse[[#This Row],[MDS Census]]</f>
        <v>0.81708542713567833</v>
      </c>
      <c r="I629" s="4">
        <f>Nurse[[#This Row],[RN Hours (excl. Admin, DON)]]/Nurse[[#This Row],[MDS Census]]</f>
        <v>0.49414720662134193</v>
      </c>
      <c r="J629" s="4">
        <f>SUM(Nurse[[#This Row],[RN Hours (excl. Admin, DON)]],Nurse[[#This Row],[RN Admin Hours]],Nurse[[#This Row],[RN DON Hours]],Nurse[[#This Row],[LPN Hours (excl. Admin)]],Nurse[[#This Row],[LPN Admin Hours]],Nurse[[#This Row],[CNA Hours]],Nurse[[#This Row],[NA TR Hours]],Nurse[[#This Row],[Med Aide/Tech Hours]])</f>
        <v>295.59021739130435</v>
      </c>
      <c r="K629" s="4">
        <f>SUM(Nurse[[#This Row],[RN Hours (excl. Admin, DON)]],Nurse[[#This Row],[LPN Hours (excl. Admin)]],Nurse[[#This Row],[CNA Hours]],Nurse[[#This Row],[NA TR Hours]],Nurse[[#This Row],[Med Aide/Tech Hours]])</f>
        <v>267.83206521739129</v>
      </c>
      <c r="L629" s="4">
        <f>SUM(Nurse[[#This Row],[RN Hours (excl. Admin, DON)]],Nurse[[#This Row],[RN Admin Hours]],Nurse[[#This Row],[RN DON Hours]])</f>
        <v>60.091304347826082</v>
      </c>
      <c r="M629" s="4">
        <v>36.341304347826082</v>
      </c>
      <c r="N629" s="4">
        <v>20.255434782608695</v>
      </c>
      <c r="O629" s="4">
        <v>3.4945652173913042</v>
      </c>
      <c r="P629" s="4">
        <f>SUM(Nurse[[#This Row],[LPN Hours (excl. Admin)]],Nurse[[#This Row],[LPN Admin Hours]])</f>
        <v>53.500978260869573</v>
      </c>
      <c r="Q629" s="4">
        <v>49.492826086956526</v>
      </c>
      <c r="R629" s="4">
        <v>4.0081521739130439</v>
      </c>
      <c r="S629" s="4">
        <f>SUM(Nurse[[#This Row],[CNA Hours]],Nurse[[#This Row],[NA TR Hours]],Nurse[[#This Row],[Med Aide/Tech Hours]])</f>
        <v>181.99793478260867</v>
      </c>
      <c r="T629" s="4">
        <v>181.99793478260867</v>
      </c>
      <c r="U629" s="4">
        <v>0</v>
      </c>
      <c r="V629" s="4">
        <v>0</v>
      </c>
      <c r="W6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80.522065217391315</v>
      </c>
      <c r="X629" s="4">
        <v>4.9179347826086959</v>
      </c>
      <c r="Y629" s="4">
        <v>0</v>
      </c>
      <c r="Z629" s="4">
        <v>0</v>
      </c>
      <c r="AA629" s="4">
        <v>5.3270652173913051</v>
      </c>
      <c r="AB629" s="4">
        <v>0</v>
      </c>
      <c r="AC629" s="4">
        <v>70.277065217391311</v>
      </c>
      <c r="AD629" s="4">
        <v>0</v>
      </c>
      <c r="AE629" s="4">
        <v>0</v>
      </c>
      <c r="AF629" s="1">
        <v>365721</v>
      </c>
      <c r="AG629" s="1">
        <v>5</v>
      </c>
      <c r="AH629"/>
    </row>
    <row r="630" spans="1:34" x14ac:dyDescent="0.25">
      <c r="A630" t="s">
        <v>964</v>
      </c>
      <c r="B630" t="s">
        <v>77</v>
      </c>
      <c r="C630" t="s">
        <v>1071</v>
      </c>
      <c r="D630" t="s">
        <v>991</v>
      </c>
      <c r="E630" s="4">
        <v>39.576086956521742</v>
      </c>
      <c r="F630" s="4">
        <f>Nurse[[#This Row],[Total Nurse Staff Hours]]/Nurse[[#This Row],[MDS Census]]</f>
        <v>2.9938396045042572</v>
      </c>
      <c r="G630" s="4">
        <f>Nurse[[#This Row],[Total Direct Care Staff Hours]]/Nurse[[#This Row],[MDS Census]]</f>
        <v>2.8664020873386433</v>
      </c>
      <c r="H630" s="4">
        <f>Nurse[[#This Row],[Total RN Hours (w/ Admin, DON)]]/Nurse[[#This Row],[MDS Census]]</f>
        <v>0.72494918978302669</v>
      </c>
      <c r="I630" s="4">
        <f>Nurse[[#This Row],[RN Hours (excl. Admin, DON)]]/Nurse[[#This Row],[MDS Census]]</f>
        <v>0.59751167261741278</v>
      </c>
      <c r="J630" s="4">
        <f>SUM(Nurse[[#This Row],[RN Hours (excl. Admin, DON)]],Nurse[[#This Row],[RN Admin Hours]],Nurse[[#This Row],[RN DON Hours]],Nurse[[#This Row],[LPN Hours (excl. Admin)]],Nurse[[#This Row],[LPN Admin Hours]],Nurse[[#This Row],[CNA Hours]],Nurse[[#This Row],[NA TR Hours]],Nurse[[#This Row],[Med Aide/Tech Hours]])</f>
        <v>118.48445652173915</v>
      </c>
      <c r="K630" s="4">
        <f>SUM(Nurse[[#This Row],[RN Hours (excl. Admin, DON)]],Nurse[[#This Row],[LPN Hours (excl. Admin)]],Nurse[[#This Row],[CNA Hours]],Nurse[[#This Row],[NA TR Hours]],Nurse[[#This Row],[Med Aide/Tech Hours]])</f>
        <v>113.44097826086958</v>
      </c>
      <c r="L630" s="4">
        <f>SUM(Nurse[[#This Row],[RN Hours (excl. Admin, DON)]],Nurse[[#This Row],[RN Admin Hours]],Nurse[[#This Row],[RN DON Hours]])</f>
        <v>28.690652173913048</v>
      </c>
      <c r="M630" s="4">
        <v>23.647173913043481</v>
      </c>
      <c r="N630" s="4">
        <v>0</v>
      </c>
      <c r="O630" s="4">
        <v>5.0434782608695654</v>
      </c>
      <c r="P630" s="4">
        <f>SUM(Nurse[[#This Row],[LPN Hours (excl. Admin)]],Nurse[[#This Row],[LPN Admin Hours]])</f>
        <v>30.736521739130442</v>
      </c>
      <c r="Q630" s="4">
        <v>30.736521739130442</v>
      </c>
      <c r="R630" s="4">
        <v>0</v>
      </c>
      <c r="S630" s="4">
        <f>SUM(Nurse[[#This Row],[CNA Hours]],Nurse[[#This Row],[NA TR Hours]],Nurse[[#This Row],[Med Aide/Tech Hours]])</f>
        <v>59.057282608695644</v>
      </c>
      <c r="T630" s="4">
        <v>58.489347826086949</v>
      </c>
      <c r="U630" s="4">
        <v>0.56793478260869568</v>
      </c>
      <c r="V630" s="4">
        <v>0</v>
      </c>
      <c r="W6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56.634891304347811</v>
      </c>
      <c r="X630" s="4">
        <v>12.348260869565218</v>
      </c>
      <c r="Y630" s="4">
        <v>0</v>
      </c>
      <c r="Z630" s="4">
        <v>0</v>
      </c>
      <c r="AA630" s="4">
        <v>16.051739130434783</v>
      </c>
      <c r="AB630" s="4">
        <v>0</v>
      </c>
      <c r="AC630" s="4">
        <v>28.234891304347812</v>
      </c>
      <c r="AD630" s="4">
        <v>0</v>
      </c>
      <c r="AE630" s="4">
        <v>0</v>
      </c>
      <c r="AF630" s="1">
        <v>365257</v>
      </c>
      <c r="AG630" s="1">
        <v>5</v>
      </c>
      <c r="AH630"/>
    </row>
    <row r="631" spans="1:34" x14ac:dyDescent="0.25">
      <c r="A631" t="s">
        <v>964</v>
      </c>
      <c r="B631" t="s">
        <v>56</v>
      </c>
      <c r="C631" t="s">
        <v>1222</v>
      </c>
      <c r="D631" t="s">
        <v>1039</v>
      </c>
      <c r="E631" s="4">
        <v>81.510869565217391</v>
      </c>
      <c r="F631" s="4">
        <f>Nurse[[#This Row],[Total Nurse Staff Hours]]/Nurse[[#This Row],[MDS Census]]</f>
        <v>3.5559954660621416</v>
      </c>
      <c r="G631" s="4">
        <f>Nurse[[#This Row],[Total Direct Care Staff Hours]]/Nurse[[#This Row],[MDS Census]]</f>
        <v>3.2832644352580345</v>
      </c>
      <c r="H631" s="4">
        <f>Nurse[[#This Row],[Total RN Hours (w/ Admin, DON)]]/Nurse[[#This Row],[MDS Census]]</f>
        <v>0.47548606480864125</v>
      </c>
      <c r="I631" s="4">
        <f>Nurse[[#This Row],[RN Hours (excl. Admin, DON)]]/Nurse[[#This Row],[MDS Census]]</f>
        <v>0.412916388851847</v>
      </c>
      <c r="J631" s="4">
        <f>SUM(Nurse[[#This Row],[RN Hours (excl. Admin, DON)]],Nurse[[#This Row],[RN Admin Hours]],Nurse[[#This Row],[RN DON Hours]],Nurse[[#This Row],[LPN Hours (excl. Admin)]],Nurse[[#This Row],[LPN Admin Hours]],Nurse[[#This Row],[CNA Hours]],Nurse[[#This Row],[NA TR Hours]],Nurse[[#This Row],[Med Aide/Tech Hours]])</f>
        <v>289.85228260869565</v>
      </c>
      <c r="K631" s="4">
        <f>SUM(Nurse[[#This Row],[RN Hours (excl. Admin, DON)]],Nurse[[#This Row],[LPN Hours (excl. Admin)]],Nurse[[#This Row],[CNA Hours]],Nurse[[#This Row],[NA TR Hours]],Nurse[[#This Row],[Med Aide/Tech Hours]])</f>
        <v>267.62173913043478</v>
      </c>
      <c r="L631" s="4">
        <f>SUM(Nurse[[#This Row],[RN Hours (excl. Admin, DON)]],Nurse[[#This Row],[RN Admin Hours]],Nurse[[#This Row],[RN DON Hours]])</f>
        <v>38.757282608695661</v>
      </c>
      <c r="M631" s="4">
        <v>33.657173913043486</v>
      </c>
      <c r="N631" s="4">
        <v>5.1001086956521746</v>
      </c>
      <c r="O631" s="4">
        <v>0</v>
      </c>
      <c r="P631" s="4">
        <f>SUM(Nurse[[#This Row],[LPN Hours (excl. Admin)]],Nurse[[#This Row],[LPN Admin Hours]])</f>
        <v>86.190108695652185</v>
      </c>
      <c r="Q631" s="4">
        <v>69.059673913043483</v>
      </c>
      <c r="R631" s="4">
        <v>17.130434782608695</v>
      </c>
      <c r="S631" s="4">
        <f>SUM(Nurse[[#This Row],[CNA Hours]],Nurse[[#This Row],[NA TR Hours]],Nurse[[#This Row],[Med Aide/Tech Hours]])</f>
        <v>164.90489130434779</v>
      </c>
      <c r="T631" s="4">
        <v>164.90489130434779</v>
      </c>
      <c r="U631" s="4">
        <v>0</v>
      </c>
      <c r="V631" s="4">
        <v>0</v>
      </c>
      <c r="W6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116.69956521739132</v>
      </c>
      <c r="X631" s="4">
        <v>23.81695652173914</v>
      </c>
      <c r="Y631" s="4">
        <v>0</v>
      </c>
      <c r="Z631" s="4">
        <v>0</v>
      </c>
      <c r="AA631" s="4">
        <v>23.220434782608688</v>
      </c>
      <c r="AB631" s="4">
        <v>0</v>
      </c>
      <c r="AC631" s="4">
        <v>69.662173913043489</v>
      </c>
      <c r="AD631" s="4">
        <v>0</v>
      </c>
      <c r="AE631" s="4">
        <v>0</v>
      </c>
      <c r="AF631" s="1">
        <v>365185</v>
      </c>
      <c r="AG631" s="1">
        <v>5</v>
      </c>
      <c r="AH631"/>
    </row>
    <row r="632" spans="1:34" x14ac:dyDescent="0.25">
      <c r="A632" t="s">
        <v>964</v>
      </c>
      <c r="B632" t="s">
        <v>531</v>
      </c>
      <c r="C632" t="s">
        <v>1320</v>
      </c>
      <c r="D632" t="s">
        <v>1060</v>
      </c>
      <c r="E632" s="4">
        <v>73.684782608695656</v>
      </c>
      <c r="F632" s="4">
        <f>Nurse[[#This Row],[Total Nurse Staff Hours]]/Nurse[[#This Row],[MDS Census]]</f>
        <v>3.7122363180410085</v>
      </c>
      <c r="G632" s="4">
        <f>Nurse[[#This Row],[Total Direct Care Staff Hours]]/Nurse[[#This Row],[MDS Census]]</f>
        <v>3.4644121551851303</v>
      </c>
      <c r="H632" s="4">
        <f>Nurse[[#This Row],[Total RN Hours (w/ Admin, DON)]]/Nurse[[#This Row],[MDS Census]]</f>
        <v>0.80373211388110344</v>
      </c>
      <c r="I632" s="4">
        <f>Nurse[[#This Row],[RN Hours (excl. Admin, DON)]]/Nurse[[#This Row],[MDS Census]]</f>
        <v>0.60547278359640067</v>
      </c>
      <c r="J632" s="4">
        <f>SUM(Nurse[[#This Row],[RN Hours (excl. Admin, DON)]],Nurse[[#This Row],[RN Admin Hours]],Nurse[[#This Row],[RN DON Hours]],Nurse[[#This Row],[LPN Hours (excl. Admin)]],Nurse[[#This Row],[LPN Admin Hours]],Nurse[[#This Row],[CNA Hours]],Nurse[[#This Row],[NA TR Hours]],Nurse[[#This Row],[Med Aide/Tech Hours]])</f>
        <v>273.5353260869565</v>
      </c>
      <c r="K632" s="4">
        <f>SUM(Nurse[[#This Row],[RN Hours (excl. Admin, DON)]],Nurse[[#This Row],[LPN Hours (excl. Admin)]],Nurse[[#This Row],[CNA Hours]],Nurse[[#This Row],[NA TR Hours]],Nurse[[#This Row],[Med Aide/Tech Hours]])</f>
        <v>255.27445652173913</v>
      </c>
      <c r="L632" s="4">
        <f>SUM(Nurse[[#This Row],[RN Hours (excl. Admin, DON)]],Nurse[[#This Row],[RN Admin Hours]],Nurse[[#This Row],[RN DON Hours]])</f>
        <v>59.222826086956523</v>
      </c>
      <c r="M632" s="4">
        <v>44.614130434782609</v>
      </c>
      <c r="N632" s="4">
        <v>10.695652173913043</v>
      </c>
      <c r="O632" s="4">
        <v>3.9130434782608696</v>
      </c>
      <c r="P632" s="4">
        <f>SUM(Nurse[[#This Row],[LPN Hours (excl. Admin)]],Nurse[[#This Row],[LPN Admin Hours]])</f>
        <v>66.595108695652172</v>
      </c>
      <c r="Q632" s="4">
        <v>62.942934782608695</v>
      </c>
      <c r="R632" s="4">
        <v>3.652173913043478</v>
      </c>
      <c r="S632" s="4">
        <f>SUM(Nurse[[#This Row],[CNA Hours]],Nurse[[#This Row],[NA TR Hours]],Nurse[[#This Row],[Med Aide/Tech Hours]])</f>
        <v>147.71739130434781</v>
      </c>
      <c r="T632" s="4">
        <v>135.60597826086956</v>
      </c>
      <c r="U632" s="4">
        <v>12.111413043478262</v>
      </c>
      <c r="V632" s="4">
        <v>0</v>
      </c>
      <c r="W6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32" s="4">
        <v>0</v>
      </c>
      <c r="Y632" s="4">
        <v>0</v>
      </c>
      <c r="Z632" s="4">
        <v>0</v>
      </c>
      <c r="AA632" s="4">
        <v>0</v>
      </c>
      <c r="AB632" s="4">
        <v>0</v>
      </c>
      <c r="AC632" s="4">
        <v>0</v>
      </c>
      <c r="AD632" s="4">
        <v>0</v>
      </c>
      <c r="AE632" s="4">
        <v>0</v>
      </c>
      <c r="AF632" s="1">
        <v>365975</v>
      </c>
      <c r="AG632" s="1">
        <v>5</v>
      </c>
      <c r="AH632"/>
    </row>
    <row r="633" spans="1:34" x14ac:dyDescent="0.25">
      <c r="A633" t="s">
        <v>964</v>
      </c>
      <c r="B633" t="s">
        <v>123</v>
      </c>
      <c r="C633" t="s">
        <v>1140</v>
      </c>
      <c r="D633" t="s">
        <v>1026</v>
      </c>
      <c r="E633" s="4">
        <v>78.478260869565219</v>
      </c>
      <c r="F633" s="4">
        <f>Nurse[[#This Row],[Total Nurse Staff Hours]]/Nurse[[#This Row],[MDS Census]]</f>
        <v>3.3224764542936285</v>
      </c>
      <c r="G633" s="4">
        <f>Nurse[[#This Row],[Total Direct Care Staff Hours]]/Nurse[[#This Row],[MDS Census]]</f>
        <v>3.0363268698060946</v>
      </c>
      <c r="H633" s="4">
        <f>Nurse[[#This Row],[Total RN Hours (w/ Admin, DON)]]/Nurse[[#This Row],[MDS Census]]</f>
        <v>0.68197091412742372</v>
      </c>
      <c r="I633" s="4">
        <f>Nurse[[#This Row],[RN Hours (excl. Admin, DON)]]/Nurse[[#This Row],[MDS Census]]</f>
        <v>0.49554432132963983</v>
      </c>
      <c r="J633" s="4">
        <f>SUM(Nurse[[#This Row],[RN Hours (excl. Admin, DON)]],Nurse[[#This Row],[RN Admin Hours]],Nurse[[#This Row],[RN DON Hours]],Nurse[[#This Row],[LPN Hours (excl. Admin)]],Nurse[[#This Row],[LPN Admin Hours]],Nurse[[#This Row],[CNA Hours]],Nurse[[#This Row],[NA TR Hours]],Nurse[[#This Row],[Med Aide/Tech Hours]])</f>
        <v>260.74217391304347</v>
      </c>
      <c r="K633" s="4">
        <f>SUM(Nurse[[#This Row],[RN Hours (excl. Admin, DON)]],Nurse[[#This Row],[LPN Hours (excl. Admin)]],Nurse[[#This Row],[CNA Hours]],Nurse[[#This Row],[NA TR Hours]],Nurse[[#This Row],[Med Aide/Tech Hours]])</f>
        <v>238.28565217391306</v>
      </c>
      <c r="L633" s="4">
        <f>SUM(Nurse[[#This Row],[RN Hours (excl. Admin, DON)]],Nurse[[#This Row],[RN Admin Hours]],Nurse[[#This Row],[RN DON Hours]])</f>
        <v>53.519891304347823</v>
      </c>
      <c r="M633" s="4">
        <v>38.889456521739127</v>
      </c>
      <c r="N633" s="4">
        <v>10.021739130434783</v>
      </c>
      <c r="O633" s="4">
        <v>4.6086956521739131</v>
      </c>
      <c r="P633" s="4">
        <f>SUM(Nurse[[#This Row],[LPN Hours (excl. Admin)]],Nurse[[#This Row],[LPN Admin Hours]])</f>
        <v>72.878478260869556</v>
      </c>
      <c r="Q633" s="4">
        <v>65.052391304347822</v>
      </c>
      <c r="R633" s="4">
        <v>7.8260869565217392</v>
      </c>
      <c r="S633" s="4">
        <f>SUM(Nurse[[#This Row],[CNA Hours]],Nurse[[#This Row],[NA TR Hours]],Nurse[[#This Row],[Med Aide/Tech Hours]])</f>
        <v>134.34380434782611</v>
      </c>
      <c r="T633" s="4">
        <v>134.34380434782611</v>
      </c>
      <c r="U633" s="4">
        <v>0</v>
      </c>
      <c r="V633" s="4">
        <v>0</v>
      </c>
      <c r="W6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54.080434782608705</v>
      </c>
      <c r="X633" s="4">
        <v>20.036195652173916</v>
      </c>
      <c r="Y633" s="4">
        <v>0</v>
      </c>
      <c r="Z633" s="4">
        <v>0</v>
      </c>
      <c r="AA633" s="4">
        <v>21.636630434782614</v>
      </c>
      <c r="AB633" s="4">
        <v>0</v>
      </c>
      <c r="AC633" s="4">
        <v>12.407608695652174</v>
      </c>
      <c r="AD633" s="4">
        <v>0</v>
      </c>
      <c r="AE633" s="4">
        <v>0</v>
      </c>
      <c r="AF633" s="1">
        <v>365339</v>
      </c>
      <c r="AG633" s="1">
        <v>5</v>
      </c>
      <c r="AH633"/>
    </row>
    <row r="634" spans="1:34" x14ac:dyDescent="0.25">
      <c r="A634" t="s">
        <v>964</v>
      </c>
      <c r="B634" t="s">
        <v>14</v>
      </c>
      <c r="C634" t="s">
        <v>1195</v>
      </c>
      <c r="D634" t="s">
        <v>1031</v>
      </c>
      <c r="E634" s="4">
        <v>62.5</v>
      </c>
      <c r="F634" s="4">
        <f>Nurse[[#This Row],[Total Nurse Staff Hours]]/Nurse[[#This Row],[MDS Census]]</f>
        <v>3.1629130434782611</v>
      </c>
      <c r="G634" s="4">
        <f>Nurse[[#This Row],[Total Direct Care Staff Hours]]/Nurse[[#This Row],[MDS Census]]</f>
        <v>2.9945652173913047</v>
      </c>
      <c r="H634" s="4">
        <f>Nurse[[#This Row],[Total RN Hours (w/ Admin, DON)]]/Nurse[[#This Row],[MDS Census]]</f>
        <v>0.29986956521739133</v>
      </c>
      <c r="I634" s="4">
        <f>Nurse[[#This Row],[RN Hours (excl. Admin, DON)]]/Nurse[[#This Row],[MDS Census]]</f>
        <v>0.13152173913043477</v>
      </c>
      <c r="J634" s="4">
        <f>SUM(Nurse[[#This Row],[RN Hours (excl. Admin, DON)]],Nurse[[#This Row],[RN Admin Hours]],Nurse[[#This Row],[RN DON Hours]],Nurse[[#This Row],[LPN Hours (excl. Admin)]],Nurse[[#This Row],[LPN Admin Hours]],Nurse[[#This Row],[CNA Hours]],Nurse[[#This Row],[NA TR Hours]],Nurse[[#This Row],[Med Aide/Tech Hours]])</f>
        <v>197.68206521739131</v>
      </c>
      <c r="K634" s="4">
        <f>SUM(Nurse[[#This Row],[RN Hours (excl. Admin, DON)]],Nurse[[#This Row],[LPN Hours (excl. Admin)]],Nurse[[#This Row],[CNA Hours]],Nurse[[#This Row],[NA TR Hours]],Nurse[[#This Row],[Med Aide/Tech Hours]])</f>
        <v>187.16032608695653</v>
      </c>
      <c r="L634" s="4">
        <f>SUM(Nurse[[#This Row],[RN Hours (excl. Admin, DON)]],Nurse[[#This Row],[RN Admin Hours]],Nurse[[#This Row],[RN DON Hours]])</f>
        <v>18.741847826086957</v>
      </c>
      <c r="M634" s="4">
        <v>8.2201086956521738</v>
      </c>
      <c r="N634" s="4">
        <v>5.2173913043478262</v>
      </c>
      <c r="O634" s="4">
        <v>5.3043478260869561</v>
      </c>
      <c r="P634" s="4">
        <f>SUM(Nurse[[#This Row],[LPN Hours (excl. Admin)]],Nurse[[#This Row],[LPN Admin Hours]])</f>
        <v>61.035326086956523</v>
      </c>
      <c r="Q634" s="4">
        <v>61.035326086956523</v>
      </c>
      <c r="R634" s="4">
        <v>0</v>
      </c>
      <c r="S634" s="4">
        <f>SUM(Nurse[[#This Row],[CNA Hours]],Nurse[[#This Row],[NA TR Hours]],Nurse[[#This Row],[Med Aide/Tech Hours]])</f>
        <v>117.90489130434783</v>
      </c>
      <c r="T634" s="4">
        <v>94.220108695652172</v>
      </c>
      <c r="U634" s="4">
        <v>23.684782608695652</v>
      </c>
      <c r="V634" s="4">
        <v>0</v>
      </c>
      <c r="W6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34" s="4">
        <v>0</v>
      </c>
      <c r="Y634" s="4">
        <v>0</v>
      </c>
      <c r="Z634" s="4">
        <v>0</v>
      </c>
      <c r="AA634" s="4">
        <v>0</v>
      </c>
      <c r="AB634" s="4">
        <v>0</v>
      </c>
      <c r="AC634" s="4">
        <v>0</v>
      </c>
      <c r="AD634" s="4">
        <v>0</v>
      </c>
      <c r="AE634" s="4">
        <v>0</v>
      </c>
      <c r="AF634" s="1">
        <v>365570</v>
      </c>
      <c r="AG634" s="1">
        <v>5</v>
      </c>
      <c r="AH634"/>
    </row>
    <row r="635" spans="1:34" x14ac:dyDescent="0.25">
      <c r="A635" t="s">
        <v>964</v>
      </c>
      <c r="B635" t="s">
        <v>891</v>
      </c>
      <c r="C635" t="s">
        <v>1224</v>
      </c>
      <c r="D635" t="s">
        <v>1040</v>
      </c>
      <c r="E635" s="4">
        <v>38.260869565217391</v>
      </c>
      <c r="F635" s="4">
        <f>Nurse[[#This Row],[Total Nurse Staff Hours]]/Nurse[[#This Row],[MDS Census]]</f>
        <v>3.2905681818181822</v>
      </c>
      <c r="G635" s="4">
        <f>Nurse[[#This Row],[Total Direct Care Staff Hours]]/Nurse[[#This Row],[MDS Census]]</f>
        <v>3.0648579545454551</v>
      </c>
      <c r="H635" s="4">
        <f>Nurse[[#This Row],[Total RN Hours (w/ Admin, DON)]]/Nurse[[#This Row],[MDS Census]]</f>
        <v>0.80340909090909096</v>
      </c>
      <c r="I635" s="4">
        <f>Nurse[[#This Row],[RN Hours (excl. Admin, DON)]]/Nurse[[#This Row],[MDS Census]]</f>
        <v>0.57769886363636369</v>
      </c>
      <c r="J635" s="4">
        <f>SUM(Nurse[[#This Row],[RN Hours (excl. Admin, DON)]],Nurse[[#This Row],[RN Admin Hours]],Nurse[[#This Row],[RN DON Hours]],Nurse[[#This Row],[LPN Hours (excl. Admin)]],Nurse[[#This Row],[LPN Admin Hours]],Nurse[[#This Row],[CNA Hours]],Nurse[[#This Row],[NA TR Hours]],Nurse[[#This Row],[Med Aide/Tech Hours]])</f>
        <v>125.9</v>
      </c>
      <c r="K635" s="4">
        <f>SUM(Nurse[[#This Row],[RN Hours (excl. Admin, DON)]],Nurse[[#This Row],[LPN Hours (excl. Admin)]],Nurse[[#This Row],[CNA Hours]],Nurse[[#This Row],[NA TR Hours]],Nurse[[#This Row],[Med Aide/Tech Hours]])</f>
        <v>117.26413043478263</v>
      </c>
      <c r="L635" s="4">
        <f>SUM(Nurse[[#This Row],[RN Hours (excl. Admin, DON)]],Nurse[[#This Row],[RN Admin Hours]],Nurse[[#This Row],[RN DON Hours]])</f>
        <v>30.739130434782609</v>
      </c>
      <c r="M635" s="4">
        <v>22.103260869565219</v>
      </c>
      <c r="N635" s="4">
        <v>3.1576086956521738</v>
      </c>
      <c r="O635" s="4">
        <v>5.4782608695652177</v>
      </c>
      <c r="P635" s="4">
        <f>SUM(Nurse[[#This Row],[LPN Hours (excl. Admin)]],Nurse[[#This Row],[LPN Admin Hours]])</f>
        <v>28.212717391304349</v>
      </c>
      <c r="Q635" s="4">
        <v>28.212717391304349</v>
      </c>
      <c r="R635" s="4">
        <v>0</v>
      </c>
      <c r="S635" s="4">
        <f>SUM(Nurse[[#This Row],[CNA Hours]],Nurse[[#This Row],[NA TR Hours]],Nurse[[#This Row],[Med Aide/Tech Hours]])</f>
        <v>66.948152173913059</v>
      </c>
      <c r="T635" s="4">
        <v>60.078586956521747</v>
      </c>
      <c r="U635" s="4">
        <v>6.8695652173913047</v>
      </c>
      <c r="V635" s="4">
        <v>0</v>
      </c>
      <c r="W6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35" s="4">
        <v>0</v>
      </c>
      <c r="Y635" s="4">
        <v>0</v>
      </c>
      <c r="Z635" s="4">
        <v>0</v>
      </c>
      <c r="AA635" s="4">
        <v>0</v>
      </c>
      <c r="AB635" s="4">
        <v>0</v>
      </c>
      <c r="AC635" s="4">
        <v>0</v>
      </c>
      <c r="AD635" s="4">
        <v>0</v>
      </c>
      <c r="AE635" s="4">
        <v>0</v>
      </c>
      <c r="AF635" s="1">
        <v>366449</v>
      </c>
      <c r="AG635" s="1">
        <v>5</v>
      </c>
      <c r="AH635"/>
    </row>
    <row r="636" spans="1:34" x14ac:dyDescent="0.25">
      <c r="A636" t="s">
        <v>964</v>
      </c>
      <c r="B636" t="s">
        <v>608</v>
      </c>
      <c r="C636" t="s">
        <v>1108</v>
      </c>
      <c r="D636" t="s">
        <v>1040</v>
      </c>
      <c r="E636" s="4">
        <v>67.065217391304344</v>
      </c>
      <c r="F636" s="4">
        <f>Nurse[[#This Row],[Total Nurse Staff Hours]]/Nurse[[#This Row],[MDS Census]]</f>
        <v>3.8377374392220416</v>
      </c>
      <c r="G636" s="4">
        <f>Nurse[[#This Row],[Total Direct Care Staff Hours]]/Nurse[[#This Row],[MDS Census]]</f>
        <v>3.2389529983792538</v>
      </c>
      <c r="H636" s="4">
        <f>Nurse[[#This Row],[Total RN Hours (w/ Admin, DON)]]/Nurse[[#This Row],[MDS Census]]</f>
        <v>0.99161750405186377</v>
      </c>
      <c r="I636" s="4">
        <f>Nurse[[#This Row],[RN Hours (excl. Admin, DON)]]/Nurse[[#This Row],[MDS Census]]</f>
        <v>0.49190113452188006</v>
      </c>
      <c r="J636" s="4">
        <f>SUM(Nurse[[#This Row],[RN Hours (excl. Admin, DON)]],Nurse[[#This Row],[RN Admin Hours]],Nurse[[#This Row],[RN DON Hours]],Nurse[[#This Row],[LPN Hours (excl. Admin)]],Nurse[[#This Row],[LPN Admin Hours]],Nurse[[#This Row],[CNA Hours]],Nurse[[#This Row],[NA TR Hours]],Nurse[[#This Row],[Med Aide/Tech Hours]])</f>
        <v>257.37869565217386</v>
      </c>
      <c r="K636" s="4">
        <f>SUM(Nurse[[#This Row],[RN Hours (excl. Admin, DON)]],Nurse[[#This Row],[LPN Hours (excl. Admin)]],Nurse[[#This Row],[CNA Hours]],Nurse[[#This Row],[NA TR Hours]],Nurse[[#This Row],[Med Aide/Tech Hours]])</f>
        <v>217.22108695652167</v>
      </c>
      <c r="L636" s="4">
        <f>SUM(Nurse[[#This Row],[RN Hours (excl. Admin, DON)]],Nurse[[#This Row],[RN Admin Hours]],Nurse[[#This Row],[RN DON Hours]])</f>
        <v>66.503043478260864</v>
      </c>
      <c r="M636" s="4">
        <v>32.989456521739129</v>
      </c>
      <c r="N636" s="4">
        <v>27.339673913043477</v>
      </c>
      <c r="O636" s="4">
        <v>6.1739130434782608</v>
      </c>
      <c r="P636" s="4">
        <f>SUM(Nurse[[#This Row],[LPN Hours (excl. Admin)]],Nurse[[#This Row],[LPN Admin Hours]])</f>
        <v>43.762173913043476</v>
      </c>
      <c r="Q636" s="4">
        <v>37.118152173913039</v>
      </c>
      <c r="R636" s="4">
        <v>6.6440217391304346</v>
      </c>
      <c r="S636" s="4">
        <f>SUM(Nurse[[#This Row],[CNA Hours]],Nurse[[#This Row],[NA TR Hours]],Nurse[[#This Row],[Med Aide/Tech Hours]])</f>
        <v>147.1134782608695</v>
      </c>
      <c r="T636" s="4">
        <v>135.71673913043472</v>
      </c>
      <c r="U636" s="4">
        <v>11.396739130434783</v>
      </c>
      <c r="V636" s="4">
        <v>0</v>
      </c>
      <c r="W6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36" s="4">
        <v>0</v>
      </c>
      <c r="Y636" s="4">
        <v>0</v>
      </c>
      <c r="Z636" s="4">
        <v>0</v>
      </c>
      <c r="AA636" s="4">
        <v>0</v>
      </c>
      <c r="AB636" s="4">
        <v>0</v>
      </c>
      <c r="AC636" s="4">
        <v>0</v>
      </c>
      <c r="AD636" s="4">
        <v>0</v>
      </c>
      <c r="AE636" s="4">
        <v>0</v>
      </c>
      <c r="AF636" s="1">
        <v>366093</v>
      </c>
      <c r="AG636" s="1">
        <v>5</v>
      </c>
      <c r="AH636"/>
    </row>
    <row r="637" spans="1:34" x14ac:dyDescent="0.25">
      <c r="A637" t="s">
        <v>964</v>
      </c>
      <c r="B637" t="s">
        <v>86</v>
      </c>
      <c r="C637" t="s">
        <v>1222</v>
      </c>
      <c r="D637" t="s">
        <v>1039</v>
      </c>
      <c r="E637" s="4">
        <v>74.717391304347828</v>
      </c>
      <c r="F637" s="4">
        <f>Nurse[[#This Row],[Total Nurse Staff Hours]]/Nurse[[#This Row],[MDS Census]]</f>
        <v>3.1585728833284841</v>
      </c>
      <c r="G637" s="4">
        <f>Nurse[[#This Row],[Total Direct Care Staff Hours]]/Nurse[[#This Row],[MDS Census]]</f>
        <v>2.7582237416351472</v>
      </c>
      <c r="H637" s="4">
        <f>Nurse[[#This Row],[Total RN Hours (w/ Admin, DON)]]/Nurse[[#This Row],[MDS Census]]</f>
        <v>0.41908932208321209</v>
      </c>
      <c r="I637" s="4">
        <f>Nurse[[#This Row],[RN Hours (excl. Admin, DON)]]/Nurse[[#This Row],[MDS Census]]</f>
        <v>0.17236252545824848</v>
      </c>
      <c r="J637" s="4">
        <f>SUM(Nurse[[#This Row],[RN Hours (excl. Admin, DON)]],Nurse[[#This Row],[RN Admin Hours]],Nurse[[#This Row],[RN DON Hours]],Nurse[[#This Row],[LPN Hours (excl. Admin)]],Nurse[[#This Row],[LPN Admin Hours]],Nurse[[#This Row],[CNA Hours]],Nurse[[#This Row],[NA TR Hours]],Nurse[[#This Row],[Med Aide/Tech Hours]])</f>
        <v>236.00032608695653</v>
      </c>
      <c r="K637" s="4">
        <f>SUM(Nurse[[#This Row],[RN Hours (excl. Admin, DON)]],Nurse[[#This Row],[LPN Hours (excl. Admin)]],Nurse[[#This Row],[CNA Hours]],Nurse[[#This Row],[NA TR Hours]],Nurse[[#This Row],[Med Aide/Tech Hours]])</f>
        <v>206.08728260869566</v>
      </c>
      <c r="L637" s="4">
        <f>SUM(Nurse[[#This Row],[RN Hours (excl. Admin, DON)]],Nurse[[#This Row],[RN Admin Hours]],Nurse[[#This Row],[RN DON Hours]])</f>
        <v>31.313260869565216</v>
      </c>
      <c r="M637" s="4">
        <v>12.878478260869565</v>
      </c>
      <c r="N637" s="4">
        <v>12.260869565217391</v>
      </c>
      <c r="O637" s="4">
        <v>6.1739130434782608</v>
      </c>
      <c r="P637" s="4">
        <f>SUM(Nurse[[#This Row],[LPN Hours (excl. Admin)]],Nurse[[#This Row],[LPN Admin Hours]])</f>
        <v>75.167934782608683</v>
      </c>
      <c r="Q637" s="4">
        <v>63.689673913043464</v>
      </c>
      <c r="R637" s="4">
        <v>11.478260869565217</v>
      </c>
      <c r="S637" s="4">
        <f>SUM(Nurse[[#This Row],[CNA Hours]],Nurse[[#This Row],[NA TR Hours]],Nurse[[#This Row],[Med Aide/Tech Hours]])</f>
        <v>129.51913043478262</v>
      </c>
      <c r="T637" s="4">
        <v>129.51913043478262</v>
      </c>
      <c r="U637" s="4">
        <v>0</v>
      </c>
      <c r="V637" s="4">
        <v>0</v>
      </c>
      <c r="W6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73.741630434782621</v>
      </c>
      <c r="X637" s="4">
        <v>3.7230434782608701</v>
      </c>
      <c r="Y637" s="4">
        <v>0</v>
      </c>
      <c r="Z637" s="4">
        <v>0</v>
      </c>
      <c r="AA637" s="4">
        <v>20.319021739130442</v>
      </c>
      <c r="AB637" s="4">
        <v>0</v>
      </c>
      <c r="AC637" s="4">
        <v>49.69956521739131</v>
      </c>
      <c r="AD637" s="4">
        <v>0</v>
      </c>
      <c r="AE637" s="4">
        <v>0</v>
      </c>
      <c r="AF637" s="1">
        <v>365275</v>
      </c>
      <c r="AG637" s="1">
        <v>5</v>
      </c>
      <c r="AH637"/>
    </row>
    <row r="638" spans="1:34" x14ac:dyDescent="0.25">
      <c r="A638" t="s">
        <v>964</v>
      </c>
      <c r="B638" t="s">
        <v>405</v>
      </c>
      <c r="C638" t="s">
        <v>1078</v>
      </c>
      <c r="D638" t="s">
        <v>1064</v>
      </c>
      <c r="E638" s="4">
        <v>62.293478260869563</v>
      </c>
      <c r="F638" s="4">
        <f>Nurse[[#This Row],[Total Nurse Staff Hours]]/Nurse[[#This Row],[MDS Census]]</f>
        <v>3.1542924445995468</v>
      </c>
      <c r="G638" s="4">
        <f>Nurse[[#This Row],[Total Direct Care Staff Hours]]/Nurse[[#This Row],[MDS Census]]</f>
        <v>2.647792706333973</v>
      </c>
      <c r="H638" s="4">
        <f>Nurse[[#This Row],[Total RN Hours (w/ Admin, DON)]]/Nurse[[#This Row],[MDS Census]]</f>
        <v>0.50562729017623465</v>
      </c>
      <c r="I638" s="4">
        <f>Nurse[[#This Row],[RN Hours (excl. Admin, DON)]]/Nurse[[#This Row],[MDS Census]]</f>
        <v>0.23521200488570931</v>
      </c>
      <c r="J638" s="4">
        <f>SUM(Nurse[[#This Row],[RN Hours (excl. Admin, DON)]],Nurse[[#This Row],[RN Admin Hours]],Nurse[[#This Row],[RN DON Hours]],Nurse[[#This Row],[LPN Hours (excl. Admin)]],Nurse[[#This Row],[LPN Admin Hours]],Nurse[[#This Row],[CNA Hours]],Nurse[[#This Row],[NA TR Hours]],Nurse[[#This Row],[Med Aide/Tech Hours]])</f>
        <v>196.49184782608697</v>
      </c>
      <c r="K638" s="4">
        <f>SUM(Nurse[[#This Row],[RN Hours (excl. Admin, DON)]],Nurse[[#This Row],[LPN Hours (excl. Admin)]],Nurse[[#This Row],[CNA Hours]],Nurse[[#This Row],[NA TR Hours]],Nurse[[#This Row],[Med Aide/Tech Hours]])</f>
        <v>164.94021739130434</v>
      </c>
      <c r="L638" s="4">
        <f>SUM(Nurse[[#This Row],[RN Hours (excl. Admin, DON)]],Nurse[[#This Row],[RN Admin Hours]],Nurse[[#This Row],[RN DON Hours]])</f>
        <v>31.497282608695656</v>
      </c>
      <c r="M638" s="4">
        <v>14.652173913043478</v>
      </c>
      <c r="N638" s="4">
        <v>16.845108695652176</v>
      </c>
      <c r="O638" s="4">
        <v>0</v>
      </c>
      <c r="P638" s="4">
        <f>SUM(Nurse[[#This Row],[LPN Hours (excl. Admin)]],Nurse[[#This Row],[LPN Admin Hours]])</f>
        <v>39.173913043478258</v>
      </c>
      <c r="Q638" s="4">
        <v>24.467391304347824</v>
      </c>
      <c r="R638" s="4">
        <v>14.706521739130435</v>
      </c>
      <c r="S638" s="4">
        <f>SUM(Nurse[[#This Row],[CNA Hours]],Nurse[[#This Row],[NA TR Hours]],Nurse[[#This Row],[Med Aide/Tech Hours]])</f>
        <v>125.82065217391305</v>
      </c>
      <c r="T638" s="4">
        <v>125.82065217391305</v>
      </c>
      <c r="U638" s="4">
        <v>0</v>
      </c>
      <c r="V638" s="4">
        <v>0</v>
      </c>
      <c r="W6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38" s="4">
        <v>0</v>
      </c>
      <c r="Y638" s="4">
        <v>0</v>
      </c>
      <c r="Z638" s="4">
        <v>0</v>
      </c>
      <c r="AA638" s="4">
        <v>0</v>
      </c>
      <c r="AB638" s="4">
        <v>0</v>
      </c>
      <c r="AC638" s="4">
        <v>0</v>
      </c>
      <c r="AD638" s="4">
        <v>0</v>
      </c>
      <c r="AE638" s="4">
        <v>0</v>
      </c>
      <c r="AF638" s="1">
        <v>365766</v>
      </c>
      <c r="AG638" s="1">
        <v>5</v>
      </c>
      <c r="AH638"/>
    </row>
    <row r="639" spans="1:34" x14ac:dyDescent="0.25">
      <c r="A639" t="s">
        <v>964</v>
      </c>
      <c r="B639" t="s">
        <v>139</v>
      </c>
      <c r="C639" t="s">
        <v>1083</v>
      </c>
      <c r="D639" t="s">
        <v>991</v>
      </c>
      <c r="E639" s="4">
        <v>60.260869565217391</v>
      </c>
      <c r="F639" s="4">
        <f>Nurse[[#This Row],[Total Nurse Staff Hours]]/Nurse[[#This Row],[MDS Census]]</f>
        <v>4.3110569985569986</v>
      </c>
      <c r="G639" s="4">
        <f>Nurse[[#This Row],[Total Direct Care Staff Hours]]/Nurse[[#This Row],[MDS Census]]</f>
        <v>4.0218253968253972</v>
      </c>
      <c r="H639" s="4">
        <f>Nurse[[#This Row],[Total RN Hours (w/ Admin, DON)]]/Nurse[[#This Row],[MDS Census]]</f>
        <v>1.0130321067821066</v>
      </c>
      <c r="I639" s="4">
        <f>Nurse[[#This Row],[RN Hours (excl. Admin, DON)]]/Nurse[[#This Row],[MDS Census]]</f>
        <v>0.72380050505050497</v>
      </c>
      <c r="J639" s="4">
        <f>SUM(Nurse[[#This Row],[RN Hours (excl. Admin, DON)]],Nurse[[#This Row],[RN Admin Hours]],Nurse[[#This Row],[RN DON Hours]],Nurse[[#This Row],[LPN Hours (excl. Admin)]],Nurse[[#This Row],[LPN Admin Hours]],Nurse[[#This Row],[CNA Hours]],Nurse[[#This Row],[NA TR Hours]],Nurse[[#This Row],[Med Aide/Tech Hours]])</f>
        <v>259.78804347826087</v>
      </c>
      <c r="K639" s="4">
        <f>SUM(Nurse[[#This Row],[RN Hours (excl. Admin, DON)]],Nurse[[#This Row],[LPN Hours (excl. Admin)]],Nurse[[#This Row],[CNA Hours]],Nurse[[#This Row],[NA TR Hours]],Nurse[[#This Row],[Med Aide/Tech Hours]])</f>
        <v>242.35869565217391</v>
      </c>
      <c r="L639" s="4">
        <f>SUM(Nurse[[#This Row],[RN Hours (excl. Admin, DON)]],Nurse[[#This Row],[RN Admin Hours]],Nurse[[#This Row],[RN DON Hours]])</f>
        <v>61.046195652173907</v>
      </c>
      <c r="M639" s="4">
        <v>43.616847826086953</v>
      </c>
      <c r="N639" s="4">
        <v>11.690217391304348</v>
      </c>
      <c r="O639" s="4">
        <v>5.7391304347826084</v>
      </c>
      <c r="P639" s="4">
        <f>SUM(Nurse[[#This Row],[LPN Hours (excl. Admin)]],Nurse[[#This Row],[LPN Admin Hours]])</f>
        <v>74.029891304347828</v>
      </c>
      <c r="Q639" s="4">
        <v>74.029891304347828</v>
      </c>
      <c r="R639" s="4">
        <v>0</v>
      </c>
      <c r="S639" s="4">
        <f>SUM(Nurse[[#This Row],[CNA Hours]],Nurse[[#This Row],[NA TR Hours]],Nurse[[#This Row],[Med Aide/Tech Hours]])</f>
        <v>124.71195652173913</v>
      </c>
      <c r="T639" s="4">
        <v>124.71195652173913</v>
      </c>
      <c r="U639" s="4">
        <v>0</v>
      </c>
      <c r="V639" s="4">
        <v>0</v>
      </c>
      <c r="W6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39" s="4">
        <v>0</v>
      </c>
      <c r="Y639" s="4">
        <v>0</v>
      </c>
      <c r="Z639" s="4">
        <v>0</v>
      </c>
      <c r="AA639" s="4">
        <v>0</v>
      </c>
      <c r="AB639" s="4">
        <v>0</v>
      </c>
      <c r="AC639" s="4">
        <v>0</v>
      </c>
      <c r="AD639" s="4">
        <v>0</v>
      </c>
      <c r="AE639" s="4">
        <v>0</v>
      </c>
      <c r="AF639" s="1">
        <v>365363</v>
      </c>
      <c r="AG639" s="1">
        <v>5</v>
      </c>
      <c r="AH639"/>
    </row>
    <row r="640" spans="1:34" x14ac:dyDescent="0.25">
      <c r="A640" t="s">
        <v>964</v>
      </c>
      <c r="B640" t="s">
        <v>707</v>
      </c>
      <c r="C640" t="s">
        <v>1321</v>
      </c>
      <c r="D640" t="s">
        <v>1032</v>
      </c>
      <c r="E640" s="4">
        <v>140.41304347826087</v>
      </c>
      <c r="F640" s="4">
        <f>Nurse[[#This Row],[Total Nurse Staff Hours]]/Nurse[[#This Row],[MDS Census]]</f>
        <v>4.4015993187799953</v>
      </c>
      <c r="G640" s="4">
        <f>Nurse[[#This Row],[Total Direct Care Staff Hours]]/Nurse[[#This Row],[MDS Census]]</f>
        <v>3.9651517262734157</v>
      </c>
      <c r="H640" s="4">
        <f>Nurse[[#This Row],[Total RN Hours (w/ Admin, DON)]]/Nurse[[#This Row],[MDS Census]]</f>
        <v>1.1803189348196312</v>
      </c>
      <c r="I640" s="4">
        <f>Nurse[[#This Row],[RN Hours (excl. Admin, DON)]]/Nurse[[#This Row],[MDS Census]]</f>
        <v>0.8304977550704441</v>
      </c>
      <c r="J640" s="4">
        <f>SUM(Nurse[[#This Row],[RN Hours (excl. Admin, DON)]],Nurse[[#This Row],[RN Admin Hours]],Nurse[[#This Row],[RN DON Hours]],Nurse[[#This Row],[LPN Hours (excl. Admin)]],Nurse[[#This Row],[LPN Admin Hours]],Nurse[[#This Row],[CNA Hours]],Nurse[[#This Row],[NA TR Hours]],Nurse[[#This Row],[Med Aide/Tech Hours]])</f>
        <v>618.04195652173894</v>
      </c>
      <c r="K640" s="4">
        <f>SUM(Nurse[[#This Row],[RN Hours (excl. Admin, DON)]],Nurse[[#This Row],[LPN Hours (excl. Admin)]],Nurse[[#This Row],[CNA Hours]],Nurse[[#This Row],[NA TR Hours]],Nurse[[#This Row],[Med Aide/Tech Hours]])</f>
        <v>556.75902173913028</v>
      </c>
      <c r="L640" s="4">
        <f>SUM(Nurse[[#This Row],[RN Hours (excl. Admin, DON)]],Nurse[[#This Row],[RN Admin Hours]],Nurse[[#This Row],[RN DON Hours]])</f>
        <v>165.73217391304345</v>
      </c>
      <c r="M640" s="4">
        <v>116.61271739130432</v>
      </c>
      <c r="N640" s="4">
        <v>43.53467391304347</v>
      </c>
      <c r="O640" s="4">
        <v>5.584782608695658</v>
      </c>
      <c r="P640" s="4">
        <f>SUM(Nurse[[#This Row],[LPN Hours (excl. Admin)]],Nurse[[#This Row],[LPN Admin Hours]])</f>
        <v>133.16217391304346</v>
      </c>
      <c r="Q640" s="4">
        <v>120.99869565217391</v>
      </c>
      <c r="R640" s="4">
        <v>12.163478260869566</v>
      </c>
      <c r="S640" s="4">
        <f>SUM(Nurse[[#This Row],[CNA Hours]],Nurse[[#This Row],[NA TR Hours]],Nurse[[#This Row],[Med Aide/Tech Hours]])</f>
        <v>319.14760869565214</v>
      </c>
      <c r="T640" s="4">
        <v>306.06336956521733</v>
      </c>
      <c r="U640" s="4">
        <v>13.084239130434783</v>
      </c>
      <c r="V640" s="4">
        <v>0</v>
      </c>
      <c r="W6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183.44347826086948</v>
      </c>
      <c r="X640" s="4">
        <v>28.886086956521744</v>
      </c>
      <c r="Y640" s="4">
        <v>7.6094565217391343</v>
      </c>
      <c r="Z640" s="4">
        <v>0</v>
      </c>
      <c r="AA640" s="4">
        <v>40.001413043478252</v>
      </c>
      <c r="AB640" s="4">
        <v>0</v>
      </c>
      <c r="AC640" s="4">
        <v>106.94652173913038</v>
      </c>
      <c r="AD640" s="4">
        <v>0</v>
      </c>
      <c r="AE640" s="4">
        <v>0</v>
      </c>
      <c r="AF640" s="1">
        <v>366229</v>
      </c>
      <c r="AG640" s="1">
        <v>5</v>
      </c>
      <c r="AH640"/>
    </row>
    <row r="641" spans="1:34" x14ac:dyDescent="0.25">
      <c r="A641" t="s">
        <v>964</v>
      </c>
      <c r="B641" t="s">
        <v>4</v>
      </c>
      <c r="C641" t="s">
        <v>1085</v>
      </c>
      <c r="D641" t="s">
        <v>1038</v>
      </c>
      <c r="E641" s="4">
        <v>24.369565217391305</v>
      </c>
      <c r="F641" s="4">
        <f>Nurse[[#This Row],[Total Nurse Staff Hours]]/Nurse[[#This Row],[MDS Census]]</f>
        <v>3.3207582515611063</v>
      </c>
      <c r="G641" s="4">
        <f>Nurse[[#This Row],[Total Direct Care Staff Hours]]/Nurse[[#This Row],[MDS Census]]</f>
        <v>2.7652274754683321</v>
      </c>
      <c r="H641" s="4">
        <f>Nurse[[#This Row],[Total RN Hours (w/ Admin, DON)]]/Nurse[[#This Row],[MDS Census]]</f>
        <v>0.54413024085637818</v>
      </c>
      <c r="I641" s="4">
        <f>Nurse[[#This Row],[RN Hours (excl. Admin, DON)]]/Nurse[[#This Row],[MDS Census]]</f>
        <v>0.10991971454058876</v>
      </c>
      <c r="J641" s="4">
        <f>SUM(Nurse[[#This Row],[RN Hours (excl. Admin, DON)]],Nurse[[#This Row],[RN Admin Hours]],Nurse[[#This Row],[RN DON Hours]],Nurse[[#This Row],[LPN Hours (excl. Admin)]],Nurse[[#This Row],[LPN Admin Hours]],Nurse[[#This Row],[CNA Hours]],Nurse[[#This Row],[NA TR Hours]],Nurse[[#This Row],[Med Aide/Tech Hours]])</f>
        <v>80.925434782608704</v>
      </c>
      <c r="K641" s="4">
        <f>SUM(Nurse[[#This Row],[RN Hours (excl. Admin, DON)]],Nurse[[#This Row],[LPN Hours (excl. Admin)]],Nurse[[#This Row],[CNA Hours]],Nurse[[#This Row],[NA TR Hours]],Nurse[[#This Row],[Med Aide/Tech Hours]])</f>
        <v>67.38739130434783</v>
      </c>
      <c r="L641" s="4">
        <f>SUM(Nurse[[#This Row],[RN Hours (excl. Admin, DON)]],Nurse[[#This Row],[RN Admin Hours]],Nurse[[#This Row],[RN DON Hours]])</f>
        <v>13.260217391304348</v>
      </c>
      <c r="M641" s="4">
        <v>2.6786956521739129</v>
      </c>
      <c r="N641" s="4">
        <v>5.1521739130434785</v>
      </c>
      <c r="O641" s="4">
        <v>5.4293478260869561</v>
      </c>
      <c r="P641" s="4">
        <f>SUM(Nurse[[#This Row],[LPN Hours (excl. Admin)]],Nurse[[#This Row],[LPN Admin Hours]])</f>
        <v>26.432065217391305</v>
      </c>
      <c r="Q641" s="4">
        <v>23.475543478260871</v>
      </c>
      <c r="R641" s="4">
        <v>2.9565217391304346</v>
      </c>
      <c r="S641" s="4">
        <f>SUM(Nurse[[#This Row],[CNA Hours]],Nurse[[#This Row],[NA TR Hours]],Nurse[[#This Row],[Med Aide/Tech Hours]])</f>
        <v>41.233152173913048</v>
      </c>
      <c r="T641" s="4">
        <v>41.233152173913048</v>
      </c>
      <c r="U641" s="4">
        <v>0</v>
      </c>
      <c r="V641" s="4">
        <v>0</v>
      </c>
      <c r="W6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3.3710869565217392</v>
      </c>
      <c r="X641" s="4">
        <v>0.45500000000000002</v>
      </c>
      <c r="Y641" s="4">
        <v>0</v>
      </c>
      <c r="Z641" s="4">
        <v>0</v>
      </c>
      <c r="AA641" s="4">
        <v>0.7095652173913044</v>
      </c>
      <c r="AB641" s="4">
        <v>0</v>
      </c>
      <c r="AC641" s="4">
        <v>2.2065217391304346</v>
      </c>
      <c r="AD641" s="4">
        <v>0</v>
      </c>
      <c r="AE641" s="4">
        <v>0</v>
      </c>
      <c r="AF641" s="1">
        <v>366081</v>
      </c>
      <c r="AG641" s="1">
        <v>5</v>
      </c>
      <c r="AH641"/>
    </row>
    <row r="642" spans="1:34" x14ac:dyDescent="0.25">
      <c r="A642" t="s">
        <v>964</v>
      </c>
      <c r="B642" t="s">
        <v>731</v>
      </c>
      <c r="C642" t="s">
        <v>1213</v>
      </c>
      <c r="D642" t="s">
        <v>1008</v>
      </c>
      <c r="E642" s="4">
        <v>30.032608695652176</v>
      </c>
      <c r="F642" s="4">
        <f>Nurse[[#This Row],[Total Nurse Staff Hours]]/Nurse[[#This Row],[MDS Census]]</f>
        <v>1.5238508867173362</v>
      </c>
      <c r="G642" s="4">
        <f>Nurse[[#This Row],[Total Direct Care Staff Hours]]/Nurse[[#This Row],[MDS Census]]</f>
        <v>1.3082699963807456</v>
      </c>
      <c r="H642" s="4">
        <f>Nurse[[#This Row],[Total RN Hours (w/ Admin, DON)]]/Nurse[[#This Row],[MDS Census]]</f>
        <v>0.47318132464712265</v>
      </c>
      <c r="I642" s="4">
        <f>Nurse[[#This Row],[RN Hours (excl. Admin, DON)]]/Nurse[[#This Row],[MDS Census]]</f>
        <v>0.25760043431053203</v>
      </c>
      <c r="J642" s="4">
        <f>SUM(Nurse[[#This Row],[RN Hours (excl. Admin, DON)]],Nurse[[#This Row],[RN Admin Hours]],Nurse[[#This Row],[RN DON Hours]],Nurse[[#This Row],[LPN Hours (excl. Admin)]],Nurse[[#This Row],[LPN Admin Hours]],Nurse[[#This Row],[CNA Hours]],Nurse[[#This Row],[NA TR Hours]],Nurse[[#This Row],[Med Aide/Tech Hours]])</f>
        <v>45.765217391304347</v>
      </c>
      <c r="K642" s="4">
        <f>SUM(Nurse[[#This Row],[RN Hours (excl. Admin, DON)]],Nurse[[#This Row],[LPN Hours (excl. Admin)]],Nurse[[#This Row],[CNA Hours]],Nurse[[#This Row],[NA TR Hours]],Nurse[[#This Row],[Med Aide/Tech Hours]])</f>
        <v>39.290760869565219</v>
      </c>
      <c r="L642" s="4">
        <f>SUM(Nurse[[#This Row],[RN Hours (excl. Admin, DON)]],Nurse[[#This Row],[RN Admin Hours]],Nurse[[#This Row],[RN DON Hours]])</f>
        <v>14.21086956521739</v>
      </c>
      <c r="M642" s="4">
        <v>7.7364130434782608</v>
      </c>
      <c r="N642" s="4">
        <v>2.0543478260869565</v>
      </c>
      <c r="O642" s="4">
        <v>4.420108695652174</v>
      </c>
      <c r="P642" s="4">
        <f>SUM(Nurse[[#This Row],[LPN Hours (excl. Admin)]],Nurse[[#This Row],[LPN Admin Hours]])</f>
        <v>11.448369565217391</v>
      </c>
      <c r="Q642" s="4">
        <v>11.448369565217391</v>
      </c>
      <c r="R642" s="4">
        <v>0</v>
      </c>
      <c r="S642" s="4">
        <f>SUM(Nurse[[#This Row],[CNA Hours]],Nurse[[#This Row],[NA TR Hours]],Nurse[[#This Row],[Med Aide/Tech Hours]])</f>
        <v>20.105978260869566</v>
      </c>
      <c r="T642" s="4">
        <v>20.105978260869566</v>
      </c>
      <c r="U642" s="4">
        <v>0</v>
      </c>
      <c r="V642" s="4">
        <v>0</v>
      </c>
      <c r="W6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42" s="4">
        <v>0</v>
      </c>
      <c r="Y642" s="4">
        <v>0</v>
      </c>
      <c r="Z642" s="4">
        <v>0</v>
      </c>
      <c r="AA642" s="4">
        <v>0</v>
      </c>
      <c r="AB642" s="4">
        <v>0</v>
      </c>
      <c r="AC642" s="4">
        <v>0</v>
      </c>
      <c r="AD642" s="4">
        <v>0</v>
      </c>
      <c r="AE642" s="4">
        <v>0</v>
      </c>
      <c r="AF642" s="1">
        <v>366256</v>
      </c>
      <c r="AG642" s="1">
        <v>5</v>
      </c>
      <c r="AH642"/>
    </row>
    <row r="643" spans="1:34" x14ac:dyDescent="0.25">
      <c r="A643" t="s">
        <v>964</v>
      </c>
      <c r="B643" t="s">
        <v>547</v>
      </c>
      <c r="C643" t="s">
        <v>1189</v>
      </c>
      <c r="D643" t="s">
        <v>1029</v>
      </c>
      <c r="E643" s="4">
        <v>68.608695652173907</v>
      </c>
      <c r="F643" s="4">
        <f>Nurse[[#This Row],[Total Nurse Staff Hours]]/Nurse[[#This Row],[MDS Census]]</f>
        <v>4.1165763624841576</v>
      </c>
      <c r="G643" s="4">
        <f>Nurse[[#This Row],[Total Direct Care Staff Hours]]/Nurse[[#This Row],[MDS Census]]</f>
        <v>3.50575411913815</v>
      </c>
      <c r="H643" s="4">
        <f>Nurse[[#This Row],[Total RN Hours (w/ Admin, DON)]]/Nurse[[#This Row],[MDS Census]]</f>
        <v>0.73238117870722419</v>
      </c>
      <c r="I643" s="4">
        <f>Nurse[[#This Row],[RN Hours (excl. Admin, DON)]]/Nurse[[#This Row],[MDS Census]]</f>
        <v>0.12155893536121674</v>
      </c>
      <c r="J643" s="4">
        <f>SUM(Nurse[[#This Row],[RN Hours (excl. Admin, DON)]],Nurse[[#This Row],[RN Admin Hours]],Nurse[[#This Row],[RN DON Hours]],Nurse[[#This Row],[LPN Hours (excl. Admin)]],Nurse[[#This Row],[LPN Admin Hours]],Nurse[[#This Row],[CNA Hours]],Nurse[[#This Row],[NA TR Hours]],Nurse[[#This Row],[Med Aide/Tech Hours]])</f>
        <v>282.4329347826087</v>
      </c>
      <c r="K643" s="4">
        <f>SUM(Nurse[[#This Row],[RN Hours (excl. Admin, DON)]],Nurse[[#This Row],[LPN Hours (excl. Admin)]],Nurse[[#This Row],[CNA Hours]],Nurse[[#This Row],[NA TR Hours]],Nurse[[#This Row],[Med Aide/Tech Hours]])</f>
        <v>240.52521739130435</v>
      </c>
      <c r="L643" s="4">
        <f>SUM(Nurse[[#This Row],[RN Hours (excl. Admin, DON)]],Nurse[[#This Row],[RN Admin Hours]],Nurse[[#This Row],[RN DON Hours]])</f>
        <v>50.247717391304334</v>
      </c>
      <c r="M643" s="4">
        <v>8.34</v>
      </c>
      <c r="N643" s="4">
        <v>37.125108695652159</v>
      </c>
      <c r="O643" s="4">
        <v>4.7826086956521738</v>
      </c>
      <c r="P643" s="4">
        <f>SUM(Nurse[[#This Row],[LPN Hours (excl. Admin)]],Nurse[[#This Row],[LPN Admin Hours]])</f>
        <v>58.981413043478263</v>
      </c>
      <c r="Q643" s="4">
        <v>58.981413043478263</v>
      </c>
      <c r="R643" s="4">
        <v>0</v>
      </c>
      <c r="S643" s="4">
        <f>SUM(Nurse[[#This Row],[CNA Hours]],Nurse[[#This Row],[NA TR Hours]],Nurse[[#This Row],[Med Aide/Tech Hours]])</f>
        <v>173.20380434782609</v>
      </c>
      <c r="T643" s="4">
        <v>173.20380434782609</v>
      </c>
      <c r="U643" s="4">
        <v>0</v>
      </c>
      <c r="V643" s="4">
        <v>0</v>
      </c>
      <c r="W6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11.739130434782609</v>
      </c>
      <c r="X643" s="4">
        <v>0.21739130434782608</v>
      </c>
      <c r="Y643" s="4">
        <v>0</v>
      </c>
      <c r="Z643" s="4">
        <v>0</v>
      </c>
      <c r="AA643" s="4">
        <v>1.6141304347826086</v>
      </c>
      <c r="AB643" s="4">
        <v>0</v>
      </c>
      <c r="AC643" s="4">
        <v>9.9076086956521738</v>
      </c>
      <c r="AD643" s="4">
        <v>0</v>
      </c>
      <c r="AE643" s="4">
        <v>0</v>
      </c>
      <c r="AF643" s="1">
        <v>365997</v>
      </c>
      <c r="AG643" s="1">
        <v>5</v>
      </c>
      <c r="AH643"/>
    </row>
    <row r="644" spans="1:34" x14ac:dyDescent="0.25">
      <c r="A644" t="s">
        <v>964</v>
      </c>
      <c r="B644" t="s">
        <v>399</v>
      </c>
      <c r="C644" t="s">
        <v>1219</v>
      </c>
      <c r="D644" t="s">
        <v>1032</v>
      </c>
      <c r="E644" s="4">
        <v>70.641304347826093</v>
      </c>
      <c r="F644" s="4">
        <f>Nurse[[#This Row],[Total Nurse Staff Hours]]/Nurse[[#This Row],[MDS Census]]</f>
        <v>3.4949022926604094</v>
      </c>
      <c r="G644" s="4">
        <f>Nurse[[#This Row],[Total Direct Care Staff Hours]]/Nurse[[#This Row],[MDS Census]]</f>
        <v>3.3524188336667184</v>
      </c>
      <c r="H644" s="4">
        <f>Nurse[[#This Row],[Total RN Hours (w/ Admin, DON)]]/Nurse[[#This Row],[MDS Census]]</f>
        <v>0.58666717956608705</v>
      </c>
      <c r="I644" s="4">
        <f>Nurse[[#This Row],[RN Hours (excl. Admin, DON)]]/Nurse[[#This Row],[MDS Census]]</f>
        <v>0.44418372057239569</v>
      </c>
      <c r="J644" s="4">
        <f>SUM(Nurse[[#This Row],[RN Hours (excl. Admin, DON)]],Nurse[[#This Row],[RN Admin Hours]],Nurse[[#This Row],[RN DON Hours]],Nurse[[#This Row],[LPN Hours (excl. Admin)]],Nurse[[#This Row],[LPN Admin Hours]],Nurse[[#This Row],[CNA Hours]],Nurse[[#This Row],[NA TR Hours]],Nurse[[#This Row],[Med Aide/Tech Hours]])</f>
        <v>246.88445652173917</v>
      </c>
      <c r="K644" s="4">
        <f>SUM(Nurse[[#This Row],[RN Hours (excl. Admin, DON)]],Nurse[[#This Row],[LPN Hours (excl. Admin)]],Nurse[[#This Row],[CNA Hours]],Nurse[[#This Row],[NA TR Hours]],Nurse[[#This Row],[Med Aide/Tech Hours]])</f>
        <v>236.81923913043482</v>
      </c>
      <c r="L644" s="4">
        <f>SUM(Nurse[[#This Row],[RN Hours (excl. Admin, DON)]],Nurse[[#This Row],[RN Admin Hours]],Nurse[[#This Row],[RN DON Hours]])</f>
        <v>41.442934782608695</v>
      </c>
      <c r="M644" s="4">
        <v>31.377717391304348</v>
      </c>
      <c r="N644" s="4">
        <v>4.9347826086956523</v>
      </c>
      <c r="O644" s="4">
        <v>5.1304347826086953</v>
      </c>
      <c r="P644" s="4">
        <f>SUM(Nurse[[#This Row],[LPN Hours (excl. Admin)]],Nurse[[#This Row],[LPN Admin Hours]])</f>
        <v>69.749891304347841</v>
      </c>
      <c r="Q644" s="4">
        <v>69.749891304347841</v>
      </c>
      <c r="R644" s="4">
        <v>0</v>
      </c>
      <c r="S644" s="4">
        <f>SUM(Nurse[[#This Row],[CNA Hours]],Nurse[[#This Row],[NA TR Hours]],Nurse[[#This Row],[Med Aide/Tech Hours]])</f>
        <v>135.69163043478264</v>
      </c>
      <c r="T644" s="4">
        <v>135.69163043478264</v>
      </c>
      <c r="U644" s="4">
        <v>0</v>
      </c>
      <c r="V644" s="4">
        <v>0</v>
      </c>
      <c r="W6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10.101847826086955</v>
      </c>
      <c r="X644" s="4">
        <v>0</v>
      </c>
      <c r="Y644" s="4">
        <v>0</v>
      </c>
      <c r="Z644" s="4">
        <v>0</v>
      </c>
      <c r="AA644" s="4">
        <v>5.7308695652173904</v>
      </c>
      <c r="AB644" s="4">
        <v>0</v>
      </c>
      <c r="AC644" s="4">
        <v>4.3709782608695642</v>
      </c>
      <c r="AD644" s="4">
        <v>0</v>
      </c>
      <c r="AE644" s="4">
        <v>0</v>
      </c>
      <c r="AF644" s="1">
        <v>365758</v>
      </c>
      <c r="AG644" s="1">
        <v>5</v>
      </c>
      <c r="AH644"/>
    </row>
    <row r="645" spans="1:34" x14ac:dyDescent="0.25">
      <c r="A645" t="s">
        <v>964</v>
      </c>
      <c r="B645" t="s">
        <v>423</v>
      </c>
      <c r="C645" t="s">
        <v>1340</v>
      </c>
      <c r="D645" t="s">
        <v>1055</v>
      </c>
      <c r="E645" s="4">
        <v>57.422535211267608</v>
      </c>
      <c r="F645" s="4">
        <f>Nurse[[#This Row],[Total Nurse Staff Hours]]/Nurse[[#This Row],[MDS Census]]</f>
        <v>4.4518395879323025</v>
      </c>
      <c r="G645" s="4">
        <f>Nurse[[#This Row],[Total Direct Care Staff Hours]]/Nurse[[#This Row],[MDS Census]]</f>
        <v>4.2481358842285992</v>
      </c>
      <c r="H645" s="4">
        <f>Nurse[[#This Row],[Total RN Hours (w/ Admin, DON)]]/Nurse[[#This Row],[MDS Census]]</f>
        <v>0.72295805739514352</v>
      </c>
      <c r="I645" s="4">
        <f>Nurse[[#This Row],[RN Hours (excl. Admin, DON)]]/Nurse[[#This Row],[MDS Census]]</f>
        <v>0.5192543536914398</v>
      </c>
      <c r="J645" s="4">
        <f>SUM(Nurse[[#This Row],[RN Hours (excl. Admin, DON)]],Nurse[[#This Row],[RN Admin Hours]],Nurse[[#This Row],[RN DON Hours]],Nurse[[#This Row],[LPN Hours (excl. Admin)]],Nurse[[#This Row],[LPN Admin Hours]],Nurse[[#This Row],[CNA Hours]],Nurse[[#This Row],[NA TR Hours]],Nurse[[#This Row],[Med Aide/Tech Hours]])</f>
        <v>255.63591549295774</v>
      </c>
      <c r="K645" s="4">
        <f>SUM(Nurse[[#This Row],[RN Hours (excl. Admin, DON)]],Nurse[[#This Row],[LPN Hours (excl. Admin)]],Nurse[[#This Row],[CNA Hours]],Nurse[[#This Row],[NA TR Hours]],Nurse[[#This Row],[Med Aide/Tech Hours]])</f>
        <v>243.93873239436618</v>
      </c>
      <c r="L645" s="4">
        <f>SUM(Nurse[[#This Row],[RN Hours (excl. Admin, DON)]],Nurse[[#This Row],[RN Admin Hours]],Nurse[[#This Row],[RN DON Hours]])</f>
        <v>41.514084507042256</v>
      </c>
      <c r="M645" s="4">
        <v>29.816901408450704</v>
      </c>
      <c r="N645" s="4">
        <v>11.69718309859155</v>
      </c>
      <c r="O645" s="4">
        <v>0</v>
      </c>
      <c r="P645" s="4">
        <f>SUM(Nurse[[#This Row],[LPN Hours (excl. Admin)]],Nurse[[#This Row],[LPN Admin Hours]])</f>
        <v>73.620704225352114</v>
      </c>
      <c r="Q645" s="4">
        <v>73.620704225352114</v>
      </c>
      <c r="R645" s="4">
        <v>0</v>
      </c>
      <c r="S645" s="4">
        <f>SUM(Nurse[[#This Row],[CNA Hours]],Nurse[[#This Row],[NA TR Hours]],Nurse[[#This Row],[Med Aide/Tech Hours]])</f>
        <v>140.50112676056338</v>
      </c>
      <c r="T645" s="4">
        <v>140.50112676056338</v>
      </c>
      <c r="U645" s="4">
        <v>0</v>
      </c>
      <c r="V645" s="4">
        <v>0</v>
      </c>
      <c r="W6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32.621830985915494</v>
      </c>
      <c r="X645" s="4">
        <v>7.323943661971831</v>
      </c>
      <c r="Y645" s="4">
        <v>0</v>
      </c>
      <c r="Z645" s="4">
        <v>0</v>
      </c>
      <c r="AA645" s="4">
        <v>11.962253521126762</v>
      </c>
      <c r="AB645" s="4">
        <v>0</v>
      </c>
      <c r="AC645" s="4">
        <v>13.335633802816902</v>
      </c>
      <c r="AD645" s="4">
        <v>0</v>
      </c>
      <c r="AE645" s="4">
        <v>0</v>
      </c>
      <c r="AF645" s="1">
        <v>365794</v>
      </c>
      <c r="AG645" s="1">
        <v>5</v>
      </c>
      <c r="AH645"/>
    </row>
    <row r="646" spans="1:34" x14ac:dyDescent="0.25">
      <c r="A646" t="s">
        <v>964</v>
      </c>
      <c r="B646" t="s">
        <v>197</v>
      </c>
      <c r="C646" t="s">
        <v>1127</v>
      </c>
      <c r="D646" t="s">
        <v>1036</v>
      </c>
      <c r="E646" s="4">
        <v>48.032608695652172</v>
      </c>
      <c r="F646" s="4">
        <f>Nurse[[#This Row],[Total Nurse Staff Hours]]/Nurse[[#This Row],[MDS Census]]</f>
        <v>4.3334012219959268</v>
      </c>
      <c r="G646" s="4">
        <f>Nurse[[#This Row],[Total Direct Care Staff Hours]]/Nurse[[#This Row],[MDS Census]]</f>
        <v>4.1965489929848383</v>
      </c>
      <c r="H646" s="4">
        <f>Nurse[[#This Row],[Total RN Hours (w/ Admin, DON)]]/Nurse[[#This Row],[MDS Census]]</f>
        <v>0.6388662593346911</v>
      </c>
      <c r="I646" s="4">
        <f>Nurse[[#This Row],[RN Hours (excl. Admin, DON)]]/Nurse[[#This Row],[MDS Census]]</f>
        <v>0.5020140303236027</v>
      </c>
      <c r="J646" s="4">
        <f>SUM(Nurse[[#This Row],[RN Hours (excl. Admin, DON)]],Nurse[[#This Row],[RN Admin Hours]],Nurse[[#This Row],[RN DON Hours]],Nurse[[#This Row],[LPN Hours (excl. Admin)]],Nurse[[#This Row],[LPN Admin Hours]],Nurse[[#This Row],[CNA Hours]],Nurse[[#This Row],[NA TR Hours]],Nurse[[#This Row],[Med Aide/Tech Hours]])</f>
        <v>208.14456521739129</v>
      </c>
      <c r="K646" s="4">
        <f>SUM(Nurse[[#This Row],[RN Hours (excl. Admin, DON)]],Nurse[[#This Row],[LPN Hours (excl. Admin)]],Nurse[[#This Row],[CNA Hours]],Nurse[[#This Row],[NA TR Hours]],Nurse[[#This Row],[Med Aide/Tech Hours]])</f>
        <v>201.57119565217391</v>
      </c>
      <c r="L646" s="4">
        <f>SUM(Nurse[[#This Row],[RN Hours (excl. Admin, DON)]],Nurse[[#This Row],[RN Admin Hours]],Nurse[[#This Row],[RN DON Hours]])</f>
        <v>30.686413043478261</v>
      </c>
      <c r="M646" s="4">
        <v>24.11304347826087</v>
      </c>
      <c r="N646" s="4">
        <v>1.9538043478260869</v>
      </c>
      <c r="O646" s="4">
        <v>4.6195652173913047</v>
      </c>
      <c r="P646" s="4">
        <f>SUM(Nurse[[#This Row],[LPN Hours (excl. Admin)]],Nurse[[#This Row],[LPN Admin Hours]])</f>
        <v>41.323369565217391</v>
      </c>
      <c r="Q646" s="4">
        <v>41.323369565217391</v>
      </c>
      <c r="R646" s="4">
        <v>0</v>
      </c>
      <c r="S646" s="4">
        <f>SUM(Nurse[[#This Row],[CNA Hours]],Nurse[[#This Row],[NA TR Hours]],Nurse[[#This Row],[Med Aide/Tech Hours]])</f>
        <v>136.13478260869564</v>
      </c>
      <c r="T646" s="4">
        <v>85.214673913043484</v>
      </c>
      <c r="U646" s="4">
        <v>50.920108695652168</v>
      </c>
      <c r="V646" s="4">
        <v>0</v>
      </c>
      <c r="W6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46" s="4">
        <v>0</v>
      </c>
      <c r="Y646" s="4">
        <v>0</v>
      </c>
      <c r="Z646" s="4">
        <v>0</v>
      </c>
      <c r="AA646" s="4">
        <v>0</v>
      </c>
      <c r="AB646" s="4">
        <v>0</v>
      </c>
      <c r="AC646" s="4">
        <v>0</v>
      </c>
      <c r="AD646" s="4">
        <v>0</v>
      </c>
      <c r="AE646" s="4">
        <v>0</v>
      </c>
      <c r="AF646" s="1">
        <v>365452</v>
      </c>
      <c r="AG646" s="1">
        <v>5</v>
      </c>
      <c r="AH646"/>
    </row>
    <row r="647" spans="1:34" x14ac:dyDescent="0.25">
      <c r="A647" t="s">
        <v>964</v>
      </c>
      <c r="B647" t="s">
        <v>375</v>
      </c>
      <c r="C647" t="s">
        <v>1096</v>
      </c>
      <c r="D647" t="s">
        <v>1034</v>
      </c>
      <c r="E647" s="4">
        <v>139.34782608695653</v>
      </c>
      <c r="F647" s="4">
        <f>Nurse[[#This Row],[Total Nurse Staff Hours]]/Nurse[[#This Row],[MDS Census]]</f>
        <v>3.7001092043681743</v>
      </c>
      <c r="G647" s="4">
        <f>Nurse[[#This Row],[Total Direct Care Staff Hours]]/Nurse[[#This Row],[MDS Census]]</f>
        <v>3.4454352574102951</v>
      </c>
      <c r="H647" s="4">
        <f>Nurse[[#This Row],[Total RN Hours (w/ Admin, DON)]]/Nurse[[#This Row],[MDS Census]]</f>
        <v>0.47080655226209034</v>
      </c>
      <c r="I647" s="4">
        <f>Nurse[[#This Row],[RN Hours (excl. Admin, DON)]]/Nurse[[#This Row],[MDS Census]]</f>
        <v>0.43281903276131029</v>
      </c>
      <c r="J647" s="4">
        <f>SUM(Nurse[[#This Row],[RN Hours (excl. Admin, DON)]],Nurse[[#This Row],[RN Admin Hours]],Nurse[[#This Row],[RN DON Hours]],Nurse[[#This Row],[LPN Hours (excl. Admin)]],Nurse[[#This Row],[LPN Admin Hours]],Nurse[[#This Row],[CNA Hours]],Nurse[[#This Row],[NA TR Hours]],Nurse[[#This Row],[Med Aide/Tech Hours]])</f>
        <v>515.60217391304343</v>
      </c>
      <c r="K647" s="4">
        <f>SUM(Nurse[[#This Row],[RN Hours (excl. Admin, DON)]],Nurse[[#This Row],[LPN Hours (excl. Admin)]],Nurse[[#This Row],[CNA Hours]],Nurse[[#This Row],[NA TR Hours]],Nurse[[#This Row],[Med Aide/Tech Hours]])</f>
        <v>480.11391304347814</v>
      </c>
      <c r="L647" s="4">
        <f>SUM(Nurse[[#This Row],[RN Hours (excl. Admin, DON)]],Nurse[[#This Row],[RN Admin Hours]],Nurse[[#This Row],[RN DON Hours]])</f>
        <v>65.605869565217375</v>
      </c>
      <c r="M647" s="4">
        <v>60.312391304347805</v>
      </c>
      <c r="N647" s="4">
        <v>0.16304347826086957</v>
      </c>
      <c r="O647" s="4">
        <v>5.1304347826086953</v>
      </c>
      <c r="P647" s="4">
        <f>SUM(Nurse[[#This Row],[LPN Hours (excl. Admin)]],Nurse[[#This Row],[LPN Admin Hours]])</f>
        <v>175.38239130434778</v>
      </c>
      <c r="Q647" s="4">
        <v>145.18760869565213</v>
      </c>
      <c r="R647" s="4">
        <v>30.194782608695654</v>
      </c>
      <c r="S647" s="4">
        <f>SUM(Nurse[[#This Row],[CNA Hours]],Nurse[[#This Row],[NA TR Hours]],Nurse[[#This Row],[Med Aide/Tech Hours]])</f>
        <v>274.61391304347825</v>
      </c>
      <c r="T647" s="4">
        <v>214.43869565217389</v>
      </c>
      <c r="U647" s="4">
        <v>60.175217391304344</v>
      </c>
      <c r="V647" s="4">
        <v>0</v>
      </c>
      <c r="W6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53.473913043478284</v>
      </c>
      <c r="X647" s="4">
        <v>1.4623913043478263</v>
      </c>
      <c r="Y647" s="4">
        <v>0</v>
      </c>
      <c r="Z647" s="4">
        <v>0</v>
      </c>
      <c r="AA647" s="4">
        <v>52.011521739130458</v>
      </c>
      <c r="AB647" s="4">
        <v>0</v>
      </c>
      <c r="AC647" s="4">
        <v>0</v>
      </c>
      <c r="AD647" s="4">
        <v>0</v>
      </c>
      <c r="AE647" s="4">
        <v>0</v>
      </c>
      <c r="AF647" s="1">
        <v>365727</v>
      </c>
      <c r="AG647" s="1">
        <v>5</v>
      </c>
      <c r="AH647"/>
    </row>
    <row r="648" spans="1:34" x14ac:dyDescent="0.25">
      <c r="A648" t="s">
        <v>964</v>
      </c>
      <c r="B648" t="s">
        <v>256</v>
      </c>
      <c r="C648" t="s">
        <v>1240</v>
      </c>
      <c r="D648" t="s">
        <v>1046</v>
      </c>
      <c r="E648" s="4">
        <v>74.858695652173907</v>
      </c>
      <c r="F648" s="4">
        <f>Nurse[[#This Row],[Total Nurse Staff Hours]]/Nurse[[#This Row],[MDS Census]]</f>
        <v>3.5104181791781617</v>
      </c>
      <c r="G648" s="4">
        <f>Nurse[[#This Row],[Total Direct Care Staff Hours]]/Nurse[[#This Row],[MDS Census]]</f>
        <v>3.1140191665456665</v>
      </c>
      <c r="H648" s="4">
        <f>Nurse[[#This Row],[Total RN Hours (w/ Admin, DON)]]/Nurse[[#This Row],[MDS Census]]</f>
        <v>0.68513140699869324</v>
      </c>
      <c r="I648" s="4">
        <f>Nurse[[#This Row],[RN Hours (excl. Admin, DON)]]/Nurse[[#This Row],[MDS Census]]</f>
        <v>0.52334107739218827</v>
      </c>
      <c r="J648" s="4">
        <f>SUM(Nurse[[#This Row],[RN Hours (excl. Admin, DON)]],Nurse[[#This Row],[RN Admin Hours]],Nurse[[#This Row],[RN DON Hours]],Nurse[[#This Row],[LPN Hours (excl. Admin)]],Nurse[[#This Row],[LPN Admin Hours]],Nurse[[#This Row],[CNA Hours]],Nurse[[#This Row],[NA TR Hours]],Nurse[[#This Row],[Med Aide/Tech Hours]])</f>
        <v>262.7853260869565</v>
      </c>
      <c r="K648" s="4">
        <f>SUM(Nurse[[#This Row],[RN Hours (excl. Admin, DON)]],Nurse[[#This Row],[LPN Hours (excl. Admin)]],Nurse[[#This Row],[CNA Hours]],Nurse[[#This Row],[NA TR Hours]],Nurse[[#This Row],[Med Aide/Tech Hours]])</f>
        <v>233.11141304347828</v>
      </c>
      <c r="L648" s="4">
        <f>SUM(Nurse[[#This Row],[RN Hours (excl. Admin, DON)]],Nurse[[#This Row],[RN Admin Hours]],Nurse[[#This Row],[RN DON Hours]])</f>
        <v>51.288043478260867</v>
      </c>
      <c r="M648" s="4">
        <v>39.176630434782609</v>
      </c>
      <c r="N648" s="4">
        <v>7.2418478260869561</v>
      </c>
      <c r="O648" s="4">
        <v>4.8695652173913047</v>
      </c>
      <c r="P648" s="4">
        <f>SUM(Nurse[[#This Row],[LPN Hours (excl. Admin)]],Nurse[[#This Row],[LPN Admin Hours]])</f>
        <v>61.127717391304351</v>
      </c>
      <c r="Q648" s="4">
        <v>43.565217391304351</v>
      </c>
      <c r="R648" s="4">
        <v>17.5625</v>
      </c>
      <c r="S648" s="4">
        <f>SUM(Nurse[[#This Row],[CNA Hours]],Nurse[[#This Row],[NA TR Hours]],Nurse[[#This Row],[Med Aide/Tech Hours]])</f>
        <v>150.36956521739131</v>
      </c>
      <c r="T648" s="4">
        <v>150.36956521739131</v>
      </c>
      <c r="U648" s="4">
        <v>0</v>
      </c>
      <c r="V648" s="4">
        <v>0</v>
      </c>
      <c r="W6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26.467391304347824</v>
      </c>
      <c r="X648" s="4">
        <v>4.0326086956521738</v>
      </c>
      <c r="Y648" s="4">
        <v>0</v>
      </c>
      <c r="Z648" s="4">
        <v>0</v>
      </c>
      <c r="AA648" s="4">
        <v>0.84510869565217395</v>
      </c>
      <c r="AB648" s="4">
        <v>0</v>
      </c>
      <c r="AC648" s="4">
        <v>21.589673913043477</v>
      </c>
      <c r="AD648" s="4">
        <v>0</v>
      </c>
      <c r="AE648" s="4">
        <v>0</v>
      </c>
      <c r="AF648" s="1">
        <v>365556</v>
      </c>
      <c r="AG648" s="1">
        <v>5</v>
      </c>
      <c r="AH648"/>
    </row>
    <row r="649" spans="1:34" x14ac:dyDescent="0.25">
      <c r="A649" t="s">
        <v>964</v>
      </c>
      <c r="B649" t="s">
        <v>315</v>
      </c>
      <c r="C649" t="s">
        <v>1310</v>
      </c>
      <c r="D649" t="s">
        <v>1005</v>
      </c>
      <c r="E649" s="4">
        <v>72.934782608695656</v>
      </c>
      <c r="F649" s="4">
        <f>Nurse[[#This Row],[Total Nurse Staff Hours]]/Nurse[[#This Row],[MDS Census]]</f>
        <v>3.2622578241430702</v>
      </c>
      <c r="G649" s="4">
        <f>Nurse[[#This Row],[Total Direct Care Staff Hours]]/Nurse[[#This Row],[MDS Census]]</f>
        <v>3.0261922503725782</v>
      </c>
      <c r="H649" s="4">
        <f>Nurse[[#This Row],[Total RN Hours (w/ Admin, DON)]]/Nurse[[#This Row],[MDS Census]]</f>
        <v>0.49254843517138591</v>
      </c>
      <c r="I649" s="4">
        <f>Nurse[[#This Row],[RN Hours (excl. Admin, DON)]]/Nurse[[#This Row],[MDS Census]]</f>
        <v>0.25648286140089416</v>
      </c>
      <c r="J649" s="4">
        <f>SUM(Nurse[[#This Row],[RN Hours (excl. Admin, DON)]],Nurse[[#This Row],[RN Admin Hours]],Nurse[[#This Row],[RN DON Hours]],Nurse[[#This Row],[LPN Hours (excl. Admin)]],Nurse[[#This Row],[LPN Admin Hours]],Nurse[[#This Row],[CNA Hours]],Nurse[[#This Row],[NA TR Hours]],Nurse[[#This Row],[Med Aide/Tech Hours]])</f>
        <v>237.93206521739131</v>
      </c>
      <c r="K649" s="4">
        <f>SUM(Nurse[[#This Row],[RN Hours (excl. Admin, DON)]],Nurse[[#This Row],[LPN Hours (excl. Admin)]],Nurse[[#This Row],[CNA Hours]],Nurse[[#This Row],[NA TR Hours]],Nurse[[#This Row],[Med Aide/Tech Hours]])</f>
        <v>220.7146739130435</v>
      </c>
      <c r="L649" s="4">
        <f>SUM(Nurse[[#This Row],[RN Hours (excl. Admin, DON)]],Nurse[[#This Row],[RN Admin Hours]],Nurse[[#This Row],[RN DON Hours]])</f>
        <v>35.923913043478258</v>
      </c>
      <c r="M649" s="4">
        <v>18.706521739130434</v>
      </c>
      <c r="N649" s="4">
        <v>11.478260869565217</v>
      </c>
      <c r="O649" s="4">
        <v>5.7391304347826084</v>
      </c>
      <c r="P649" s="4">
        <f>SUM(Nurse[[#This Row],[LPN Hours (excl. Admin)]],Nurse[[#This Row],[LPN Admin Hours]])</f>
        <v>47.497282608695649</v>
      </c>
      <c r="Q649" s="4">
        <v>47.497282608695649</v>
      </c>
      <c r="R649" s="4">
        <v>0</v>
      </c>
      <c r="S649" s="4">
        <f>SUM(Nurse[[#This Row],[CNA Hours]],Nurse[[#This Row],[NA TR Hours]],Nurse[[#This Row],[Med Aide/Tech Hours]])</f>
        <v>154.5108695652174</v>
      </c>
      <c r="T649" s="4">
        <v>154.5108695652174</v>
      </c>
      <c r="U649" s="4">
        <v>0</v>
      </c>
      <c r="V649" s="4">
        <v>0</v>
      </c>
      <c r="W6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49" s="4">
        <v>0</v>
      </c>
      <c r="Y649" s="4">
        <v>0</v>
      </c>
      <c r="Z649" s="4">
        <v>0</v>
      </c>
      <c r="AA649" s="4">
        <v>0</v>
      </c>
      <c r="AB649" s="4">
        <v>0</v>
      </c>
      <c r="AC649" s="4">
        <v>0</v>
      </c>
      <c r="AD649" s="4">
        <v>0</v>
      </c>
      <c r="AE649" s="4">
        <v>0</v>
      </c>
      <c r="AF649" s="1">
        <v>365636</v>
      </c>
      <c r="AG649" s="1">
        <v>5</v>
      </c>
      <c r="AH649"/>
    </row>
    <row r="650" spans="1:34" x14ac:dyDescent="0.25">
      <c r="A650" t="s">
        <v>964</v>
      </c>
      <c r="B650" t="s">
        <v>522</v>
      </c>
      <c r="C650" t="s">
        <v>1272</v>
      </c>
      <c r="D650" t="s">
        <v>993</v>
      </c>
      <c r="E650" s="4">
        <v>33.728260869565219</v>
      </c>
      <c r="F650" s="4">
        <f>Nurse[[#This Row],[Total Nurse Staff Hours]]/Nurse[[#This Row],[MDS Census]]</f>
        <v>2.8806703190460836</v>
      </c>
      <c r="G650" s="4">
        <f>Nurse[[#This Row],[Total Direct Care Staff Hours]]/Nurse[[#This Row],[MDS Census]]</f>
        <v>2.3872510473735087</v>
      </c>
      <c r="H650" s="4">
        <f>Nurse[[#This Row],[Total RN Hours (w/ Admin, DON)]]/Nurse[[#This Row],[MDS Census]]</f>
        <v>0.55919755075733157</v>
      </c>
      <c r="I650" s="4">
        <f>Nurse[[#This Row],[RN Hours (excl. Admin, DON)]]/Nurse[[#This Row],[MDS Census]]</f>
        <v>0.29912665162745727</v>
      </c>
      <c r="J650" s="4">
        <f>SUM(Nurse[[#This Row],[RN Hours (excl. Admin, DON)]],Nurse[[#This Row],[RN Admin Hours]],Nurse[[#This Row],[RN DON Hours]],Nurse[[#This Row],[LPN Hours (excl. Admin)]],Nurse[[#This Row],[LPN Admin Hours]],Nurse[[#This Row],[CNA Hours]],Nurse[[#This Row],[NA TR Hours]],Nurse[[#This Row],[Med Aide/Tech Hours]])</f>
        <v>97.159999999999982</v>
      </c>
      <c r="K650" s="4">
        <f>SUM(Nurse[[#This Row],[RN Hours (excl. Admin, DON)]],Nurse[[#This Row],[LPN Hours (excl. Admin)]],Nurse[[#This Row],[CNA Hours]],Nurse[[#This Row],[NA TR Hours]],Nurse[[#This Row],[Med Aide/Tech Hours]])</f>
        <v>80.517826086956504</v>
      </c>
      <c r="L650" s="4">
        <f>SUM(Nurse[[#This Row],[RN Hours (excl. Admin, DON)]],Nurse[[#This Row],[RN Admin Hours]],Nurse[[#This Row],[RN DON Hours]])</f>
        <v>18.860760869565215</v>
      </c>
      <c r="M650" s="4">
        <v>10.089021739130434</v>
      </c>
      <c r="N650" s="4">
        <v>1.826086956521739</v>
      </c>
      <c r="O650" s="4">
        <v>6.9456521739130439</v>
      </c>
      <c r="P650" s="4">
        <f>SUM(Nurse[[#This Row],[LPN Hours (excl. Admin)]],Nurse[[#This Row],[LPN Admin Hours]])</f>
        <v>35.589239130434777</v>
      </c>
      <c r="Q650" s="4">
        <v>27.718804347826079</v>
      </c>
      <c r="R650" s="4">
        <v>7.8704347826086947</v>
      </c>
      <c r="S650" s="4">
        <f>SUM(Nurse[[#This Row],[CNA Hours]],Nurse[[#This Row],[NA TR Hours]],Nurse[[#This Row],[Med Aide/Tech Hours]])</f>
        <v>42.70999999999998</v>
      </c>
      <c r="T650" s="4">
        <v>41.152826086956502</v>
      </c>
      <c r="U650" s="4">
        <v>1.5571739130434781</v>
      </c>
      <c r="V650" s="4">
        <v>0</v>
      </c>
      <c r="W6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12.60163043478261</v>
      </c>
      <c r="X650" s="4">
        <v>0.85869565217391308</v>
      </c>
      <c r="Y650" s="4">
        <v>0</v>
      </c>
      <c r="Z650" s="4">
        <v>0</v>
      </c>
      <c r="AA650" s="4">
        <v>4.3097826086956523</v>
      </c>
      <c r="AB650" s="4">
        <v>0</v>
      </c>
      <c r="AC650" s="4">
        <v>7.4331521739130437</v>
      </c>
      <c r="AD650" s="4">
        <v>0</v>
      </c>
      <c r="AE650" s="4">
        <v>0</v>
      </c>
      <c r="AF650" s="1">
        <v>365961</v>
      </c>
      <c r="AG650" s="1">
        <v>5</v>
      </c>
      <c r="AH650"/>
    </row>
    <row r="651" spans="1:34" x14ac:dyDescent="0.25">
      <c r="A651" t="s">
        <v>964</v>
      </c>
      <c r="B651" t="s">
        <v>815</v>
      </c>
      <c r="C651" t="s">
        <v>1072</v>
      </c>
      <c r="D651" t="s">
        <v>1045</v>
      </c>
      <c r="E651" s="4">
        <v>64.032608695652172</v>
      </c>
      <c r="F651" s="4">
        <f>Nurse[[#This Row],[Total Nurse Staff Hours]]/Nurse[[#This Row],[MDS Census]]</f>
        <v>2.921999660499067</v>
      </c>
      <c r="G651" s="4">
        <f>Nurse[[#This Row],[Total Direct Care Staff Hours]]/Nurse[[#This Row],[MDS Census]]</f>
        <v>2.7578509590901374</v>
      </c>
      <c r="H651" s="4">
        <f>Nurse[[#This Row],[Total RN Hours (w/ Admin, DON)]]/Nurse[[#This Row],[MDS Census]]</f>
        <v>0.42161772194873537</v>
      </c>
      <c r="I651" s="4">
        <f>Nurse[[#This Row],[RN Hours (excl. Admin, DON)]]/Nurse[[#This Row],[MDS Census]]</f>
        <v>0.34149550161262943</v>
      </c>
      <c r="J651" s="4">
        <f>SUM(Nurse[[#This Row],[RN Hours (excl. Admin, DON)]],Nurse[[#This Row],[RN Admin Hours]],Nurse[[#This Row],[RN DON Hours]],Nurse[[#This Row],[LPN Hours (excl. Admin)]],Nurse[[#This Row],[LPN Admin Hours]],Nurse[[#This Row],[CNA Hours]],Nurse[[#This Row],[NA TR Hours]],Nurse[[#This Row],[Med Aide/Tech Hours]])</f>
        <v>187.10326086956525</v>
      </c>
      <c r="K651" s="4">
        <f>SUM(Nurse[[#This Row],[RN Hours (excl. Admin, DON)]],Nurse[[#This Row],[LPN Hours (excl. Admin)]],Nurse[[#This Row],[CNA Hours]],Nurse[[#This Row],[NA TR Hours]],Nurse[[#This Row],[Med Aide/Tech Hours]])</f>
        <v>176.59239130434781</v>
      </c>
      <c r="L651" s="4">
        <f>SUM(Nurse[[#This Row],[RN Hours (excl. Admin, DON)]],Nurse[[#This Row],[RN Admin Hours]],Nurse[[#This Row],[RN DON Hours]])</f>
        <v>26.997282608695652</v>
      </c>
      <c r="M651" s="4">
        <v>21.866847826086957</v>
      </c>
      <c r="N651" s="4">
        <v>0</v>
      </c>
      <c r="O651" s="4">
        <v>5.1304347826086953</v>
      </c>
      <c r="P651" s="4">
        <f>SUM(Nurse[[#This Row],[LPN Hours (excl. Admin)]],Nurse[[#This Row],[LPN Admin Hours]])</f>
        <v>43.225543478260867</v>
      </c>
      <c r="Q651" s="4">
        <v>37.845108695652172</v>
      </c>
      <c r="R651" s="4">
        <v>5.3804347826086953</v>
      </c>
      <c r="S651" s="4">
        <f>SUM(Nurse[[#This Row],[CNA Hours]],Nurse[[#This Row],[NA TR Hours]],Nurse[[#This Row],[Med Aide/Tech Hours]])</f>
        <v>116.8804347826087</v>
      </c>
      <c r="T651" s="4">
        <v>116.8804347826087</v>
      </c>
      <c r="U651" s="4">
        <v>0</v>
      </c>
      <c r="V651" s="4">
        <v>0</v>
      </c>
      <c r="W6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51" s="4">
        <v>0</v>
      </c>
      <c r="Y651" s="4">
        <v>0</v>
      </c>
      <c r="Z651" s="4">
        <v>0</v>
      </c>
      <c r="AA651" s="4">
        <v>0</v>
      </c>
      <c r="AB651" s="4">
        <v>0</v>
      </c>
      <c r="AC651" s="4">
        <v>0</v>
      </c>
      <c r="AD651" s="4">
        <v>0</v>
      </c>
      <c r="AE651" s="4">
        <v>0</v>
      </c>
      <c r="AF651" s="1">
        <v>366366</v>
      </c>
      <c r="AG651" s="1">
        <v>5</v>
      </c>
      <c r="AH651"/>
    </row>
    <row r="652" spans="1:34" x14ac:dyDescent="0.25">
      <c r="A652" t="s">
        <v>964</v>
      </c>
      <c r="B652" t="s">
        <v>475</v>
      </c>
      <c r="C652" t="s">
        <v>1346</v>
      </c>
      <c r="D652" t="s">
        <v>1010</v>
      </c>
      <c r="E652" s="4">
        <v>39.163043478260867</v>
      </c>
      <c r="F652" s="4">
        <f>Nurse[[#This Row],[Total Nurse Staff Hours]]/Nurse[[#This Row],[MDS Census]]</f>
        <v>3.0435442686650012</v>
      </c>
      <c r="G652" s="4">
        <f>Nurse[[#This Row],[Total Direct Care Staff Hours]]/Nurse[[#This Row],[MDS Census]]</f>
        <v>2.7221371079655841</v>
      </c>
      <c r="H652" s="4">
        <f>Nurse[[#This Row],[Total RN Hours (w/ Admin, DON)]]/Nurse[[#This Row],[MDS Census]]</f>
        <v>0.48928115459339439</v>
      </c>
      <c r="I652" s="4">
        <f>Nurse[[#This Row],[RN Hours (excl. Admin, DON)]]/Nurse[[#This Row],[MDS Census]]</f>
        <v>0.37604218706633363</v>
      </c>
      <c r="J652" s="4">
        <f>SUM(Nurse[[#This Row],[RN Hours (excl. Admin, DON)]],Nurse[[#This Row],[RN Admin Hours]],Nurse[[#This Row],[RN DON Hours]],Nurse[[#This Row],[LPN Hours (excl. Admin)]],Nurse[[#This Row],[LPN Admin Hours]],Nurse[[#This Row],[CNA Hours]],Nurse[[#This Row],[NA TR Hours]],Nurse[[#This Row],[Med Aide/Tech Hours]])</f>
        <v>119.19445652173911</v>
      </c>
      <c r="K652" s="4">
        <f>SUM(Nurse[[#This Row],[RN Hours (excl. Admin, DON)]],Nurse[[#This Row],[LPN Hours (excl. Admin)]],Nurse[[#This Row],[CNA Hours]],Nurse[[#This Row],[NA TR Hours]],Nurse[[#This Row],[Med Aide/Tech Hours]])</f>
        <v>106.60717391304347</v>
      </c>
      <c r="L652" s="4">
        <f>SUM(Nurse[[#This Row],[RN Hours (excl. Admin, DON)]],Nurse[[#This Row],[RN Admin Hours]],Nurse[[#This Row],[RN DON Hours]])</f>
        <v>19.161739130434782</v>
      </c>
      <c r="M652" s="4">
        <v>14.72695652173913</v>
      </c>
      <c r="N652" s="4">
        <v>0</v>
      </c>
      <c r="O652" s="4">
        <v>4.4347826086956523</v>
      </c>
      <c r="P652" s="4">
        <f>SUM(Nurse[[#This Row],[LPN Hours (excl. Admin)]],Nurse[[#This Row],[LPN Admin Hours]])</f>
        <v>33.719021739130426</v>
      </c>
      <c r="Q652" s="4">
        <v>25.56652173913043</v>
      </c>
      <c r="R652" s="4">
        <v>8.1524999999999999</v>
      </c>
      <c r="S652" s="4">
        <f>SUM(Nurse[[#This Row],[CNA Hours]],Nurse[[#This Row],[NA TR Hours]],Nurse[[#This Row],[Med Aide/Tech Hours]])</f>
        <v>66.313695652173905</v>
      </c>
      <c r="T652" s="4">
        <v>66.313695652173905</v>
      </c>
      <c r="U652" s="4">
        <v>0</v>
      </c>
      <c r="V652" s="4">
        <v>0</v>
      </c>
      <c r="W6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52" s="4">
        <v>0</v>
      </c>
      <c r="Y652" s="4">
        <v>0</v>
      </c>
      <c r="Z652" s="4">
        <v>0</v>
      </c>
      <c r="AA652" s="4">
        <v>0</v>
      </c>
      <c r="AB652" s="4">
        <v>0</v>
      </c>
      <c r="AC652" s="4">
        <v>0</v>
      </c>
      <c r="AD652" s="4">
        <v>0</v>
      </c>
      <c r="AE652" s="4">
        <v>0</v>
      </c>
      <c r="AF652" s="1">
        <v>365878</v>
      </c>
      <c r="AG652" s="1">
        <v>5</v>
      </c>
      <c r="AH652"/>
    </row>
    <row r="653" spans="1:34" x14ac:dyDescent="0.25">
      <c r="A653" t="s">
        <v>964</v>
      </c>
      <c r="B653" t="s">
        <v>294</v>
      </c>
      <c r="C653" t="s">
        <v>1233</v>
      </c>
      <c r="D653" t="s">
        <v>1022</v>
      </c>
      <c r="E653" s="4">
        <v>67.032608695652172</v>
      </c>
      <c r="F653" s="4">
        <f>Nurse[[#This Row],[Total Nurse Staff Hours]]/Nurse[[#This Row],[MDS Census]]</f>
        <v>3.2445565104588954</v>
      </c>
      <c r="G653" s="4">
        <f>Nurse[[#This Row],[Total Direct Care Staff Hours]]/Nurse[[#This Row],[MDS Census]]</f>
        <v>2.965287822279878</v>
      </c>
      <c r="H653" s="4">
        <f>Nurse[[#This Row],[Total RN Hours (w/ Admin, DON)]]/Nurse[[#This Row],[MDS Census]]</f>
        <v>0.41248905464569491</v>
      </c>
      <c r="I653" s="4">
        <f>Nurse[[#This Row],[RN Hours (excl. Admin, DON)]]/Nurse[[#This Row],[MDS Census]]</f>
        <v>0.215432138803308</v>
      </c>
      <c r="J653" s="4">
        <f>SUM(Nurse[[#This Row],[RN Hours (excl. Admin, DON)]],Nurse[[#This Row],[RN Admin Hours]],Nurse[[#This Row],[RN DON Hours]],Nurse[[#This Row],[LPN Hours (excl. Admin)]],Nurse[[#This Row],[LPN Admin Hours]],Nurse[[#This Row],[CNA Hours]],Nurse[[#This Row],[NA TR Hours]],Nurse[[#This Row],[Med Aide/Tech Hours]])</f>
        <v>217.49108695652183</v>
      </c>
      <c r="K653" s="4">
        <f>SUM(Nurse[[#This Row],[RN Hours (excl. Admin, DON)]],Nurse[[#This Row],[LPN Hours (excl. Admin)]],Nurse[[#This Row],[CNA Hours]],Nurse[[#This Row],[NA TR Hours]],Nurse[[#This Row],[Med Aide/Tech Hours]])</f>
        <v>198.77097826086964</v>
      </c>
      <c r="L653" s="4">
        <f>SUM(Nurse[[#This Row],[RN Hours (excl. Admin, DON)]],Nurse[[#This Row],[RN Admin Hours]],Nurse[[#This Row],[RN DON Hours]])</f>
        <v>27.650217391304352</v>
      </c>
      <c r="M653" s="4">
        <v>14.440978260869569</v>
      </c>
      <c r="N653" s="4">
        <v>7.1114130434782608</v>
      </c>
      <c r="O653" s="4">
        <v>6.0978260869565215</v>
      </c>
      <c r="P653" s="4">
        <f>SUM(Nurse[[#This Row],[LPN Hours (excl. Admin)]],Nurse[[#This Row],[LPN Admin Hours]])</f>
        <v>75.260000000000005</v>
      </c>
      <c r="Q653" s="4">
        <v>69.749130434782614</v>
      </c>
      <c r="R653" s="4">
        <v>5.5108695652173916</v>
      </c>
      <c r="S653" s="4">
        <f>SUM(Nurse[[#This Row],[CNA Hours]],Nurse[[#This Row],[NA TR Hours]],Nurse[[#This Row],[Med Aide/Tech Hours]])</f>
        <v>114.58086956521747</v>
      </c>
      <c r="T653" s="4">
        <v>114.58086956521747</v>
      </c>
      <c r="U653" s="4">
        <v>0</v>
      </c>
      <c r="V653" s="4">
        <v>0</v>
      </c>
      <c r="W6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0.97826086956521741</v>
      </c>
      <c r="X653" s="4">
        <v>0</v>
      </c>
      <c r="Y653" s="4">
        <v>0.97826086956521741</v>
      </c>
      <c r="Z653" s="4">
        <v>0</v>
      </c>
      <c r="AA653" s="4">
        <v>0</v>
      </c>
      <c r="AB653" s="4">
        <v>0</v>
      </c>
      <c r="AC653" s="4">
        <v>0</v>
      </c>
      <c r="AD653" s="4">
        <v>0</v>
      </c>
      <c r="AE653" s="4">
        <v>0</v>
      </c>
      <c r="AF653" s="1">
        <v>365607</v>
      </c>
      <c r="AG653" s="1">
        <v>5</v>
      </c>
      <c r="AH653"/>
    </row>
    <row r="654" spans="1:34" x14ac:dyDescent="0.25">
      <c r="A654" t="s">
        <v>964</v>
      </c>
      <c r="B654" t="s">
        <v>80</v>
      </c>
      <c r="C654" t="s">
        <v>1233</v>
      </c>
      <c r="D654" t="s">
        <v>1022</v>
      </c>
      <c r="E654" s="4">
        <v>71.74647887323944</v>
      </c>
      <c r="F654" s="4">
        <f>Nurse[[#This Row],[Total Nurse Staff Hours]]/Nurse[[#This Row],[MDS Census]]</f>
        <v>3.3302925009815469</v>
      </c>
      <c r="G654" s="4">
        <f>Nurse[[#This Row],[Total Direct Care Staff Hours]]/Nurse[[#This Row],[MDS Census]]</f>
        <v>2.7437396937573619</v>
      </c>
      <c r="H654" s="4">
        <f>Nurse[[#This Row],[Total RN Hours (w/ Admin, DON)]]/Nurse[[#This Row],[MDS Census]]</f>
        <v>0.64662347860227731</v>
      </c>
      <c r="I654" s="4">
        <f>Nurse[[#This Row],[RN Hours (excl. Admin, DON)]]/Nurse[[#This Row],[MDS Census]]</f>
        <v>0.11768747546132707</v>
      </c>
      <c r="J654" s="4">
        <f>SUM(Nurse[[#This Row],[RN Hours (excl. Admin, DON)]],Nurse[[#This Row],[RN Admin Hours]],Nurse[[#This Row],[RN DON Hours]],Nurse[[#This Row],[LPN Hours (excl. Admin)]],Nurse[[#This Row],[LPN Admin Hours]],Nurse[[#This Row],[CNA Hours]],Nurse[[#This Row],[NA TR Hours]],Nurse[[#This Row],[Med Aide/Tech Hours]])</f>
        <v>238.93676056338029</v>
      </c>
      <c r="K654" s="4">
        <f>SUM(Nurse[[#This Row],[RN Hours (excl. Admin, DON)]],Nurse[[#This Row],[LPN Hours (excl. Admin)]],Nurse[[#This Row],[CNA Hours]],Nurse[[#This Row],[NA TR Hours]],Nurse[[#This Row],[Med Aide/Tech Hours]])</f>
        <v>196.853661971831</v>
      </c>
      <c r="L654" s="4">
        <f>SUM(Nurse[[#This Row],[RN Hours (excl. Admin, DON)]],Nurse[[#This Row],[RN Admin Hours]],Nurse[[#This Row],[RN DON Hours]])</f>
        <v>46.392957746478885</v>
      </c>
      <c r="M654" s="4">
        <v>8.4436619718309878</v>
      </c>
      <c r="N654" s="4">
        <v>33.963380281690149</v>
      </c>
      <c r="O654" s="4">
        <v>3.9859154929577465</v>
      </c>
      <c r="P654" s="4">
        <f>SUM(Nurse[[#This Row],[LPN Hours (excl. Admin)]],Nurse[[#This Row],[LPN Admin Hours]])</f>
        <v>54.452253521126757</v>
      </c>
      <c r="Q654" s="4">
        <v>50.318450704225349</v>
      </c>
      <c r="R654" s="4">
        <v>4.1338028169014081</v>
      </c>
      <c r="S654" s="4">
        <f>SUM(Nurse[[#This Row],[CNA Hours]],Nurse[[#This Row],[NA TR Hours]],Nurse[[#This Row],[Med Aide/Tech Hours]])</f>
        <v>138.09154929577466</v>
      </c>
      <c r="T654" s="4">
        <v>138.09154929577466</v>
      </c>
      <c r="U654" s="4">
        <v>0</v>
      </c>
      <c r="V654" s="4">
        <v>0</v>
      </c>
      <c r="W6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10.100140845070422</v>
      </c>
      <c r="X654" s="4">
        <v>0.11619718309859155</v>
      </c>
      <c r="Y654" s="4">
        <v>1.4788732394366197</v>
      </c>
      <c r="Z654" s="4">
        <v>0</v>
      </c>
      <c r="AA654" s="4">
        <v>8.5050704225352103</v>
      </c>
      <c r="AB654" s="4">
        <v>0</v>
      </c>
      <c r="AC654" s="4">
        <v>0</v>
      </c>
      <c r="AD654" s="4">
        <v>0</v>
      </c>
      <c r="AE654" s="4">
        <v>0</v>
      </c>
      <c r="AF654" s="1">
        <v>365265</v>
      </c>
      <c r="AG654" s="1">
        <v>5</v>
      </c>
      <c r="AH654"/>
    </row>
    <row r="655" spans="1:34" x14ac:dyDescent="0.25">
      <c r="A655" t="s">
        <v>964</v>
      </c>
      <c r="B655" t="s">
        <v>359</v>
      </c>
      <c r="C655" t="s">
        <v>1219</v>
      </c>
      <c r="D655" t="s">
        <v>1032</v>
      </c>
      <c r="E655" s="4">
        <v>166.46739130434781</v>
      </c>
      <c r="F655" s="4">
        <f>Nurse[[#This Row],[Total Nurse Staff Hours]]/Nurse[[#This Row],[MDS Census]]</f>
        <v>4.5650133855697037</v>
      </c>
      <c r="G655" s="4">
        <f>Nurse[[#This Row],[Total Direct Care Staff Hours]]/Nurse[[#This Row],[MDS Census]]</f>
        <v>4.1805021221025136</v>
      </c>
      <c r="H655" s="4">
        <f>Nurse[[#This Row],[Total RN Hours (w/ Admin, DON)]]/Nurse[[#This Row],[MDS Census]]</f>
        <v>0.75768005223636969</v>
      </c>
      <c r="I655" s="4">
        <f>Nurse[[#This Row],[RN Hours (excl. Admin, DON)]]/Nurse[[#This Row],[MDS Census]]</f>
        <v>0.57534182174338888</v>
      </c>
      <c r="J655" s="4">
        <f>SUM(Nurse[[#This Row],[RN Hours (excl. Admin, DON)]],Nurse[[#This Row],[RN Admin Hours]],Nurse[[#This Row],[RN DON Hours]],Nurse[[#This Row],[LPN Hours (excl. Admin)]],Nurse[[#This Row],[LPN Admin Hours]],Nurse[[#This Row],[CNA Hours]],Nurse[[#This Row],[NA TR Hours]],Nurse[[#This Row],[Med Aide/Tech Hours]])</f>
        <v>759.92586956521745</v>
      </c>
      <c r="K655" s="4">
        <f>SUM(Nurse[[#This Row],[RN Hours (excl. Admin, DON)]],Nurse[[#This Row],[LPN Hours (excl. Admin)]],Nurse[[#This Row],[CNA Hours]],Nurse[[#This Row],[NA TR Hours]],Nurse[[#This Row],[Med Aide/Tech Hours]])</f>
        <v>695.91728260869559</v>
      </c>
      <c r="L655" s="4">
        <f>SUM(Nurse[[#This Row],[RN Hours (excl. Admin, DON)]],Nurse[[#This Row],[RN Admin Hours]],Nurse[[#This Row],[RN DON Hours]])</f>
        <v>126.12902173913045</v>
      </c>
      <c r="M655" s="4">
        <v>95.775652173913045</v>
      </c>
      <c r="N655" s="4">
        <v>23.445217391304364</v>
      </c>
      <c r="O655" s="4">
        <v>6.9081521739130443</v>
      </c>
      <c r="P655" s="4">
        <f>SUM(Nurse[[#This Row],[LPN Hours (excl. Admin)]],Nurse[[#This Row],[LPN Admin Hours]])</f>
        <v>185.68728260869568</v>
      </c>
      <c r="Q655" s="4">
        <v>152.03206521739133</v>
      </c>
      <c r="R655" s="4">
        <v>33.655217391304348</v>
      </c>
      <c r="S655" s="4">
        <f>SUM(Nurse[[#This Row],[CNA Hours]],Nurse[[#This Row],[NA TR Hours]],Nurse[[#This Row],[Med Aide/Tech Hours]])</f>
        <v>448.10956521739132</v>
      </c>
      <c r="T655" s="4">
        <v>355.46869565217389</v>
      </c>
      <c r="U655" s="4">
        <v>92.181630434782619</v>
      </c>
      <c r="V655" s="4">
        <v>0.45923913043478259</v>
      </c>
      <c r="W6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147.68967391304344</v>
      </c>
      <c r="X655" s="4">
        <v>25.291956521739127</v>
      </c>
      <c r="Y655" s="4">
        <v>2.10271739130435</v>
      </c>
      <c r="Z655" s="4">
        <v>0</v>
      </c>
      <c r="AA655" s="4">
        <v>18.580108695652171</v>
      </c>
      <c r="AB655" s="4">
        <v>0</v>
      </c>
      <c r="AC655" s="4">
        <v>101.71489130434779</v>
      </c>
      <c r="AD655" s="4">
        <v>0</v>
      </c>
      <c r="AE655" s="4">
        <v>0</v>
      </c>
      <c r="AF655" s="1">
        <v>365706</v>
      </c>
      <c r="AG655" s="1">
        <v>5</v>
      </c>
      <c r="AH655"/>
    </row>
    <row r="656" spans="1:34" x14ac:dyDescent="0.25">
      <c r="A656" t="s">
        <v>964</v>
      </c>
      <c r="B656" t="s">
        <v>61</v>
      </c>
      <c r="C656" t="s">
        <v>1213</v>
      </c>
      <c r="D656" t="s">
        <v>1008</v>
      </c>
      <c r="E656" s="4">
        <v>55.358695652173914</v>
      </c>
      <c r="F656" s="4">
        <f>Nurse[[#This Row],[Total Nurse Staff Hours]]/Nurse[[#This Row],[MDS Census]]</f>
        <v>3.3162634989200872</v>
      </c>
      <c r="G656" s="4">
        <f>Nurse[[#This Row],[Total Direct Care Staff Hours]]/Nurse[[#This Row],[MDS Census]]</f>
        <v>3.2200530139407042</v>
      </c>
      <c r="H656" s="4">
        <f>Nurse[[#This Row],[Total RN Hours (w/ Admin, DON)]]/Nurse[[#This Row],[MDS Census]]</f>
        <v>0.28789711368545062</v>
      </c>
      <c r="I656" s="4">
        <f>Nurse[[#This Row],[RN Hours (excl. Admin, DON)]]/Nurse[[#This Row],[MDS Census]]</f>
        <v>0.20700176713135679</v>
      </c>
      <c r="J656" s="4">
        <f>SUM(Nurse[[#This Row],[RN Hours (excl. Admin, DON)]],Nurse[[#This Row],[RN Admin Hours]],Nurse[[#This Row],[RN DON Hours]],Nurse[[#This Row],[LPN Hours (excl. Admin)]],Nurse[[#This Row],[LPN Admin Hours]],Nurse[[#This Row],[CNA Hours]],Nurse[[#This Row],[NA TR Hours]],Nurse[[#This Row],[Med Aide/Tech Hours]])</f>
        <v>183.58402173913049</v>
      </c>
      <c r="K656" s="4">
        <f>SUM(Nurse[[#This Row],[RN Hours (excl. Admin, DON)]],Nurse[[#This Row],[LPN Hours (excl. Admin)]],Nurse[[#This Row],[CNA Hours]],Nurse[[#This Row],[NA TR Hours]],Nurse[[#This Row],[Med Aide/Tech Hours]])</f>
        <v>178.25793478260877</v>
      </c>
      <c r="L656" s="4">
        <f>SUM(Nurse[[#This Row],[RN Hours (excl. Admin, DON)]],Nurse[[#This Row],[RN Admin Hours]],Nurse[[#This Row],[RN DON Hours]])</f>
        <v>15.937608695652175</v>
      </c>
      <c r="M656" s="4">
        <v>11.459347826086958</v>
      </c>
      <c r="N656" s="4">
        <v>0.47826086956521741</v>
      </c>
      <c r="O656" s="4">
        <v>4</v>
      </c>
      <c r="P656" s="4">
        <f>SUM(Nurse[[#This Row],[LPN Hours (excl. Admin)]],Nurse[[#This Row],[LPN Admin Hours]])</f>
        <v>62.045000000000002</v>
      </c>
      <c r="Q656" s="4">
        <v>61.197173913043478</v>
      </c>
      <c r="R656" s="4">
        <v>0.84782608695652173</v>
      </c>
      <c r="S656" s="4">
        <f>SUM(Nurse[[#This Row],[CNA Hours]],Nurse[[#This Row],[NA TR Hours]],Nurse[[#This Row],[Med Aide/Tech Hours]])</f>
        <v>105.60141304347832</v>
      </c>
      <c r="T656" s="4">
        <v>104.00630434782614</v>
      </c>
      <c r="U656" s="4">
        <v>1.5951086956521738</v>
      </c>
      <c r="V656" s="4">
        <v>0</v>
      </c>
      <c r="W6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49.804999999999993</v>
      </c>
      <c r="X656" s="4">
        <v>2.2206521739130434</v>
      </c>
      <c r="Y656" s="4">
        <v>0</v>
      </c>
      <c r="Z656" s="4">
        <v>0</v>
      </c>
      <c r="AA656" s="4">
        <v>25.731630434782609</v>
      </c>
      <c r="AB656" s="4">
        <v>0</v>
      </c>
      <c r="AC656" s="4">
        <v>21.852717391304342</v>
      </c>
      <c r="AD656" s="4">
        <v>0</v>
      </c>
      <c r="AE656" s="4">
        <v>0</v>
      </c>
      <c r="AF656" s="1">
        <v>365196</v>
      </c>
      <c r="AG656" s="1">
        <v>5</v>
      </c>
      <c r="AH656"/>
    </row>
    <row r="657" spans="1:34" x14ac:dyDescent="0.25">
      <c r="A657" t="s">
        <v>964</v>
      </c>
      <c r="B657" t="s">
        <v>163</v>
      </c>
      <c r="C657" t="s">
        <v>1250</v>
      </c>
      <c r="D657" t="s">
        <v>1034</v>
      </c>
      <c r="E657" s="4">
        <v>103.15217391304348</v>
      </c>
      <c r="F657" s="4">
        <f>Nurse[[#This Row],[Total Nurse Staff Hours]]/Nurse[[#This Row],[MDS Census]]</f>
        <v>3.4326143308746038</v>
      </c>
      <c r="G657" s="4">
        <f>Nurse[[#This Row],[Total Direct Care Staff Hours]]/Nurse[[#This Row],[MDS Census]]</f>
        <v>3.1235258166491033</v>
      </c>
      <c r="H657" s="4">
        <f>Nurse[[#This Row],[Total RN Hours (w/ Admin, DON)]]/Nurse[[#This Row],[MDS Census]]</f>
        <v>0.47397576396206537</v>
      </c>
      <c r="I657" s="4">
        <f>Nurse[[#This Row],[RN Hours (excl. Admin, DON)]]/Nurse[[#This Row],[MDS Census]]</f>
        <v>0.30959220231822976</v>
      </c>
      <c r="J657" s="4">
        <f>SUM(Nurse[[#This Row],[RN Hours (excl. Admin, DON)]],Nurse[[#This Row],[RN Admin Hours]],Nurse[[#This Row],[RN DON Hours]],Nurse[[#This Row],[LPN Hours (excl. Admin)]],Nurse[[#This Row],[LPN Admin Hours]],Nurse[[#This Row],[CNA Hours]],Nurse[[#This Row],[NA TR Hours]],Nurse[[#This Row],[Med Aide/Tech Hours]])</f>
        <v>354.08163043478254</v>
      </c>
      <c r="K657" s="4">
        <f>SUM(Nurse[[#This Row],[RN Hours (excl. Admin, DON)]],Nurse[[#This Row],[LPN Hours (excl. Admin)]],Nurse[[#This Row],[CNA Hours]],Nurse[[#This Row],[NA TR Hours]],Nurse[[#This Row],[Med Aide/Tech Hours]])</f>
        <v>322.19847826086948</v>
      </c>
      <c r="L657" s="4">
        <f>SUM(Nurse[[#This Row],[RN Hours (excl. Admin, DON)]],Nurse[[#This Row],[RN Admin Hours]],Nurse[[#This Row],[RN DON Hours]])</f>
        <v>48.891630434782613</v>
      </c>
      <c r="M657" s="4">
        <v>31.935108695652183</v>
      </c>
      <c r="N657" s="4">
        <v>5.9130434782608692</v>
      </c>
      <c r="O657" s="4">
        <v>11.043478260869565</v>
      </c>
      <c r="P657" s="4">
        <f>SUM(Nurse[[#This Row],[LPN Hours (excl. Admin)]],Nurse[[#This Row],[LPN Admin Hours]])</f>
        <v>134.27999999999997</v>
      </c>
      <c r="Q657" s="4">
        <v>119.35336956521738</v>
      </c>
      <c r="R657" s="4">
        <v>14.926630434782609</v>
      </c>
      <c r="S657" s="4">
        <f>SUM(Nurse[[#This Row],[CNA Hours]],Nurse[[#This Row],[NA TR Hours]],Nurse[[#This Row],[Med Aide/Tech Hours]])</f>
        <v>170.90999999999991</v>
      </c>
      <c r="T657" s="4">
        <v>170.90999999999991</v>
      </c>
      <c r="U657" s="4">
        <v>0</v>
      </c>
      <c r="V657" s="4">
        <v>0</v>
      </c>
      <c r="W6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57" s="4">
        <v>0</v>
      </c>
      <c r="Y657" s="4">
        <v>0</v>
      </c>
      <c r="Z657" s="4">
        <v>0</v>
      </c>
      <c r="AA657" s="4">
        <v>0</v>
      </c>
      <c r="AB657" s="4">
        <v>0</v>
      </c>
      <c r="AC657" s="4">
        <v>0</v>
      </c>
      <c r="AD657" s="4">
        <v>0</v>
      </c>
      <c r="AE657" s="4">
        <v>0</v>
      </c>
      <c r="AF657" s="1">
        <v>365406</v>
      </c>
      <c r="AG657" s="1">
        <v>5</v>
      </c>
      <c r="AH657"/>
    </row>
    <row r="658" spans="1:34" x14ac:dyDescent="0.25">
      <c r="A658" t="s">
        <v>964</v>
      </c>
      <c r="B658" t="s">
        <v>36</v>
      </c>
      <c r="C658" t="s">
        <v>1219</v>
      </c>
      <c r="D658" t="s">
        <v>1032</v>
      </c>
      <c r="E658" s="4">
        <v>144.91304347826087</v>
      </c>
      <c r="F658" s="4">
        <f>Nurse[[#This Row],[Total Nurse Staff Hours]]/Nurse[[#This Row],[MDS Census]]</f>
        <v>3.9259240924092405</v>
      </c>
      <c r="G658" s="4">
        <f>Nurse[[#This Row],[Total Direct Care Staff Hours]]/Nurse[[#This Row],[MDS Census]]</f>
        <v>3.6075517551755167</v>
      </c>
      <c r="H658" s="4">
        <f>Nurse[[#This Row],[Total RN Hours (w/ Admin, DON)]]/Nurse[[#This Row],[MDS Census]]</f>
        <v>0.8692446744674468</v>
      </c>
      <c r="I658" s="4">
        <f>Nurse[[#This Row],[RN Hours (excl. Admin, DON)]]/Nurse[[#This Row],[MDS Census]]</f>
        <v>0.67021902190219029</v>
      </c>
      <c r="J658" s="4">
        <f>SUM(Nurse[[#This Row],[RN Hours (excl. Admin, DON)]],Nurse[[#This Row],[RN Admin Hours]],Nurse[[#This Row],[RN DON Hours]],Nurse[[#This Row],[LPN Hours (excl. Admin)]],Nurse[[#This Row],[LPN Admin Hours]],Nurse[[#This Row],[CNA Hours]],Nurse[[#This Row],[NA TR Hours]],Nurse[[#This Row],[Med Aide/Tech Hours]])</f>
        <v>568.91760869565212</v>
      </c>
      <c r="K658" s="4">
        <f>SUM(Nurse[[#This Row],[RN Hours (excl. Admin, DON)]],Nurse[[#This Row],[LPN Hours (excl. Admin)]],Nurse[[#This Row],[CNA Hours]],Nurse[[#This Row],[NA TR Hours]],Nurse[[#This Row],[Med Aide/Tech Hours]])</f>
        <v>522.78130434782599</v>
      </c>
      <c r="L658" s="4">
        <f>SUM(Nurse[[#This Row],[RN Hours (excl. Admin, DON)]],Nurse[[#This Row],[RN Admin Hours]],Nurse[[#This Row],[RN DON Hours]])</f>
        <v>125.96489130434783</v>
      </c>
      <c r="M658" s="4">
        <v>97.123478260869575</v>
      </c>
      <c r="N658" s="4">
        <v>23.34358695652173</v>
      </c>
      <c r="O658" s="4">
        <v>5.4978260869565272</v>
      </c>
      <c r="P658" s="4">
        <f>SUM(Nurse[[#This Row],[LPN Hours (excl. Admin)]],Nurse[[#This Row],[LPN Admin Hours]])</f>
        <v>134.29423913043473</v>
      </c>
      <c r="Q658" s="4">
        <v>116.99934782608692</v>
      </c>
      <c r="R658" s="4">
        <v>17.294891304347829</v>
      </c>
      <c r="S658" s="4">
        <f>SUM(Nurse[[#This Row],[CNA Hours]],Nurse[[#This Row],[NA TR Hours]],Nurse[[#This Row],[Med Aide/Tech Hours]])</f>
        <v>308.65847826086951</v>
      </c>
      <c r="T658" s="4">
        <v>215.63543478260866</v>
      </c>
      <c r="U658" s="4">
        <v>87.506739130434781</v>
      </c>
      <c r="V658" s="4">
        <v>5.5163043478260869</v>
      </c>
      <c r="W6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72.657717391304345</v>
      </c>
      <c r="X658" s="4">
        <v>10.569130434782611</v>
      </c>
      <c r="Y658" s="4">
        <v>5.2369565217391321</v>
      </c>
      <c r="Z658" s="4">
        <v>0</v>
      </c>
      <c r="AA658" s="4">
        <v>14.137934782608696</v>
      </c>
      <c r="AB658" s="4">
        <v>0</v>
      </c>
      <c r="AC658" s="4">
        <v>42.713695652173911</v>
      </c>
      <c r="AD658" s="4">
        <v>0</v>
      </c>
      <c r="AE658" s="4">
        <v>0</v>
      </c>
      <c r="AF658" s="1">
        <v>365084</v>
      </c>
      <c r="AG658" s="1">
        <v>5</v>
      </c>
      <c r="AH658"/>
    </row>
    <row r="659" spans="1:34" x14ac:dyDescent="0.25">
      <c r="A659" t="s">
        <v>964</v>
      </c>
      <c r="B659" t="s">
        <v>319</v>
      </c>
      <c r="C659" t="s">
        <v>1206</v>
      </c>
      <c r="D659" t="s">
        <v>1048</v>
      </c>
      <c r="E659" s="4">
        <v>58.315217391304351</v>
      </c>
      <c r="F659" s="4">
        <f>Nurse[[#This Row],[Total Nurse Staff Hours]]/Nurse[[#This Row],[MDS Census]]</f>
        <v>2.901252562907735</v>
      </c>
      <c r="G659" s="4">
        <f>Nurse[[#This Row],[Total Direct Care Staff Hours]]/Nurse[[#This Row],[MDS Census]]</f>
        <v>2.685409133271202</v>
      </c>
      <c r="H659" s="4">
        <f>Nurse[[#This Row],[Total RN Hours (w/ Admin, DON)]]/Nurse[[#This Row],[MDS Census]]</f>
        <v>0.83961975768872299</v>
      </c>
      <c r="I659" s="4">
        <f>Nurse[[#This Row],[RN Hours (excl. Admin, DON)]]/Nurse[[#This Row],[MDS Census]]</f>
        <v>0.62377632805218997</v>
      </c>
      <c r="J659" s="4">
        <f>SUM(Nurse[[#This Row],[RN Hours (excl. Admin, DON)]],Nurse[[#This Row],[RN Admin Hours]],Nurse[[#This Row],[RN DON Hours]],Nurse[[#This Row],[LPN Hours (excl. Admin)]],Nurse[[#This Row],[LPN Admin Hours]],Nurse[[#This Row],[CNA Hours]],Nurse[[#This Row],[NA TR Hours]],Nurse[[#This Row],[Med Aide/Tech Hours]])</f>
        <v>169.18717391304347</v>
      </c>
      <c r="K659" s="4">
        <f>SUM(Nurse[[#This Row],[RN Hours (excl. Admin, DON)]],Nurse[[#This Row],[LPN Hours (excl. Admin)]],Nurse[[#This Row],[CNA Hours]],Nurse[[#This Row],[NA TR Hours]],Nurse[[#This Row],[Med Aide/Tech Hours]])</f>
        <v>156.60021739130434</v>
      </c>
      <c r="L659" s="4">
        <f>SUM(Nurse[[#This Row],[RN Hours (excl. Admin, DON)]],Nurse[[#This Row],[RN Admin Hours]],Nurse[[#This Row],[RN DON Hours]])</f>
        <v>48.962608695652165</v>
      </c>
      <c r="M659" s="4">
        <v>36.375652173913039</v>
      </c>
      <c r="N659" s="4">
        <v>9.804347826086957</v>
      </c>
      <c r="O659" s="4">
        <v>2.7826086956521738</v>
      </c>
      <c r="P659" s="4">
        <f>SUM(Nurse[[#This Row],[LPN Hours (excl. Admin)]],Nurse[[#This Row],[LPN Admin Hours]])</f>
        <v>27.512391304347808</v>
      </c>
      <c r="Q659" s="4">
        <v>27.512391304347808</v>
      </c>
      <c r="R659" s="4">
        <v>0</v>
      </c>
      <c r="S659" s="4">
        <f>SUM(Nurse[[#This Row],[CNA Hours]],Nurse[[#This Row],[NA TR Hours]],Nurse[[#This Row],[Med Aide/Tech Hours]])</f>
        <v>92.712173913043486</v>
      </c>
      <c r="T659" s="4">
        <v>92.712173913043486</v>
      </c>
      <c r="U659" s="4">
        <v>0</v>
      </c>
      <c r="V659" s="4">
        <v>0</v>
      </c>
      <c r="W6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12.690217391304348</v>
      </c>
      <c r="X659" s="4">
        <v>8.429347826086957</v>
      </c>
      <c r="Y659" s="4">
        <v>1.4782608695652173</v>
      </c>
      <c r="Z659" s="4">
        <v>2.7826086956521738</v>
      </c>
      <c r="AA659" s="4">
        <v>0</v>
      </c>
      <c r="AB659" s="4">
        <v>0</v>
      </c>
      <c r="AC659" s="4">
        <v>0</v>
      </c>
      <c r="AD659" s="4">
        <v>0</v>
      </c>
      <c r="AE659" s="4">
        <v>0</v>
      </c>
      <c r="AF659" s="1">
        <v>365643</v>
      </c>
      <c r="AG659" s="1">
        <v>5</v>
      </c>
      <c r="AH659"/>
    </row>
    <row r="660" spans="1:34" x14ac:dyDescent="0.25">
      <c r="A660" t="s">
        <v>964</v>
      </c>
      <c r="B660" t="s">
        <v>277</v>
      </c>
      <c r="C660" t="s">
        <v>1206</v>
      </c>
      <c r="D660" t="s">
        <v>1048</v>
      </c>
      <c r="E660" s="4">
        <v>68.782608695652172</v>
      </c>
      <c r="F660" s="4">
        <f>Nurse[[#This Row],[Total Nurse Staff Hours]]/Nurse[[#This Row],[MDS Census]]</f>
        <v>3.2289585967130212</v>
      </c>
      <c r="G660" s="4">
        <f>Nurse[[#This Row],[Total Direct Care Staff Hours]]/Nurse[[#This Row],[MDS Census]]</f>
        <v>3.0027812895069528</v>
      </c>
      <c r="H660" s="4">
        <f>Nurse[[#This Row],[Total RN Hours (w/ Admin, DON)]]/Nurse[[#This Row],[MDS Census]]</f>
        <v>0.28609513274336285</v>
      </c>
      <c r="I660" s="4">
        <f>Nurse[[#This Row],[RN Hours (excl. Admin, DON)]]/Nurse[[#This Row],[MDS Census]]</f>
        <v>0.14462073324905184</v>
      </c>
      <c r="J660" s="4">
        <f>SUM(Nurse[[#This Row],[RN Hours (excl. Admin, DON)]],Nurse[[#This Row],[RN Admin Hours]],Nurse[[#This Row],[RN DON Hours]],Nurse[[#This Row],[LPN Hours (excl. Admin)]],Nurse[[#This Row],[LPN Admin Hours]],Nurse[[#This Row],[CNA Hours]],Nurse[[#This Row],[NA TR Hours]],Nurse[[#This Row],[Med Aide/Tech Hours]])</f>
        <v>222.09619565217389</v>
      </c>
      <c r="K660" s="4">
        <f>SUM(Nurse[[#This Row],[RN Hours (excl. Admin, DON)]],Nurse[[#This Row],[LPN Hours (excl. Admin)]],Nurse[[#This Row],[CNA Hours]],Nurse[[#This Row],[NA TR Hours]],Nurse[[#This Row],[Med Aide/Tech Hours]])</f>
        <v>206.53913043478258</v>
      </c>
      <c r="L660" s="4">
        <f>SUM(Nurse[[#This Row],[RN Hours (excl. Admin, DON)]],Nurse[[#This Row],[RN Admin Hours]],Nurse[[#This Row],[RN DON Hours]])</f>
        <v>19.678369565217391</v>
      </c>
      <c r="M660" s="4">
        <v>9.9473913043478266</v>
      </c>
      <c r="N660" s="4">
        <v>3.9918478260869565</v>
      </c>
      <c r="O660" s="4">
        <v>5.7391304347826084</v>
      </c>
      <c r="P660" s="4">
        <f>SUM(Nurse[[#This Row],[LPN Hours (excl. Admin)]],Nurse[[#This Row],[LPN Admin Hours]])</f>
        <v>70.583913043478248</v>
      </c>
      <c r="Q660" s="4">
        <v>64.757826086956513</v>
      </c>
      <c r="R660" s="4">
        <v>5.8260869565217392</v>
      </c>
      <c r="S660" s="4">
        <f>SUM(Nurse[[#This Row],[CNA Hours]],Nurse[[#This Row],[NA TR Hours]],Nurse[[#This Row],[Med Aide/Tech Hours]])</f>
        <v>131.83391304347825</v>
      </c>
      <c r="T660" s="4">
        <v>131.83391304347825</v>
      </c>
      <c r="U660" s="4">
        <v>0</v>
      </c>
      <c r="V660" s="4">
        <v>0</v>
      </c>
      <c r="W6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60" s="4">
        <v>0</v>
      </c>
      <c r="Y660" s="4">
        <v>0</v>
      </c>
      <c r="Z660" s="4">
        <v>0</v>
      </c>
      <c r="AA660" s="4">
        <v>0</v>
      </c>
      <c r="AB660" s="4">
        <v>0</v>
      </c>
      <c r="AC660" s="4">
        <v>0</v>
      </c>
      <c r="AD660" s="4">
        <v>0</v>
      </c>
      <c r="AE660" s="4">
        <v>0</v>
      </c>
      <c r="AF660" s="1">
        <v>365584</v>
      </c>
      <c r="AG660" s="1">
        <v>5</v>
      </c>
      <c r="AH660"/>
    </row>
    <row r="661" spans="1:34" x14ac:dyDescent="0.25">
      <c r="A661" t="s">
        <v>964</v>
      </c>
      <c r="B661" t="s">
        <v>301</v>
      </c>
      <c r="C661" t="s">
        <v>1069</v>
      </c>
      <c r="D661" t="s">
        <v>989</v>
      </c>
      <c r="E661" s="4">
        <v>80.25</v>
      </c>
      <c r="F661" s="4">
        <f>Nurse[[#This Row],[Total Nurse Staff Hours]]/Nurse[[#This Row],[MDS Census]]</f>
        <v>2.8200717865366385</v>
      </c>
      <c r="G661" s="4">
        <f>Nurse[[#This Row],[Total Direct Care Staff Hours]]/Nurse[[#This Row],[MDS Census]]</f>
        <v>2.6082337803061089</v>
      </c>
      <c r="H661" s="4">
        <f>Nurse[[#This Row],[Total RN Hours (w/ Admin, DON)]]/Nurse[[#This Row],[MDS Census]]</f>
        <v>0.51586753352295811</v>
      </c>
      <c r="I661" s="4">
        <f>Nurse[[#This Row],[RN Hours (excl. Admin, DON)]]/Nurse[[#This Row],[MDS Census]]</f>
        <v>0.30402952729242849</v>
      </c>
      <c r="J661" s="4">
        <f>SUM(Nurse[[#This Row],[RN Hours (excl. Admin, DON)]],Nurse[[#This Row],[RN Admin Hours]],Nurse[[#This Row],[RN DON Hours]],Nurse[[#This Row],[LPN Hours (excl. Admin)]],Nurse[[#This Row],[LPN Admin Hours]],Nurse[[#This Row],[CNA Hours]],Nurse[[#This Row],[NA TR Hours]],Nurse[[#This Row],[Med Aide/Tech Hours]])</f>
        <v>226.31076086956523</v>
      </c>
      <c r="K661" s="4">
        <f>SUM(Nurse[[#This Row],[RN Hours (excl. Admin, DON)]],Nurse[[#This Row],[LPN Hours (excl. Admin)]],Nurse[[#This Row],[CNA Hours]],Nurse[[#This Row],[NA TR Hours]],Nurse[[#This Row],[Med Aide/Tech Hours]])</f>
        <v>209.31076086956523</v>
      </c>
      <c r="L661" s="4">
        <f>SUM(Nurse[[#This Row],[RN Hours (excl. Admin, DON)]],Nurse[[#This Row],[RN Admin Hours]],Nurse[[#This Row],[RN DON Hours]])</f>
        <v>41.398369565217386</v>
      </c>
      <c r="M661" s="4">
        <v>24.398369565217386</v>
      </c>
      <c r="N661" s="4">
        <v>11.260869565217391</v>
      </c>
      <c r="O661" s="4">
        <v>5.7391304347826084</v>
      </c>
      <c r="P661" s="4">
        <f>SUM(Nurse[[#This Row],[LPN Hours (excl. Admin)]],Nurse[[#This Row],[LPN Admin Hours]])</f>
        <v>48.10847826086956</v>
      </c>
      <c r="Q661" s="4">
        <v>48.10847826086956</v>
      </c>
      <c r="R661" s="4">
        <v>0</v>
      </c>
      <c r="S661" s="4">
        <f>SUM(Nurse[[#This Row],[CNA Hours]],Nurse[[#This Row],[NA TR Hours]],Nurse[[#This Row],[Med Aide/Tech Hours]])</f>
        <v>136.80391304347827</v>
      </c>
      <c r="T661" s="4">
        <v>136.80391304347827</v>
      </c>
      <c r="U661" s="4">
        <v>0</v>
      </c>
      <c r="V661" s="4">
        <v>0</v>
      </c>
      <c r="W6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61" s="4">
        <v>0</v>
      </c>
      <c r="Y661" s="4">
        <v>0</v>
      </c>
      <c r="Z661" s="4">
        <v>0</v>
      </c>
      <c r="AA661" s="4">
        <v>0</v>
      </c>
      <c r="AB661" s="4">
        <v>0</v>
      </c>
      <c r="AC661" s="4">
        <v>0</v>
      </c>
      <c r="AD661" s="4">
        <v>0</v>
      </c>
      <c r="AE661" s="4">
        <v>0</v>
      </c>
      <c r="AF661" s="1">
        <v>365618</v>
      </c>
      <c r="AG661" s="1">
        <v>5</v>
      </c>
      <c r="AH661"/>
    </row>
    <row r="662" spans="1:34" x14ac:dyDescent="0.25">
      <c r="A662" t="s">
        <v>964</v>
      </c>
      <c r="B662" t="s">
        <v>272</v>
      </c>
      <c r="C662" t="s">
        <v>1090</v>
      </c>
      <c r="D662" t="s">
        <v>998</v>
      </c>
      <c r="E662" s="4">
        <v>65.782608695652172</v>
      </c>
      <c r="F662" s="4">
        <f>Nurse[[#This Row],[Total Nurse Staff Hours]]/Nurse[[#This Row],[MDS Census]]</f>
        <v>2.7835839391936554</v>
      </c>
      <c r="G662" s="4">
        <f>Nurse[[#This Row],[Total Direct Care Staff Hours]]/Nurse[[#This Row],[MDS Census]]</f>
        <v>2.5366820885657635</v>
      </c>
      <c r="H662" s="4">
        <f>Nurse[[#This Row],[Total RN Hours (w/ Admin, DON)]]/Nurse[[#This Row],[MDS Census]]</f>
        <v>0.4417134831460674</v>
      </c>
      <c r="I662" s="4">
        <f>Nurse[[#This Row],[RN Hours (excl. Admin, DON)]]/Nurse[[#This Row],[MDS Census]]</f>
        <v>0.20377561136814276</v>
      </c>
      <c r="J662" s="4">
        <f>SUM(Nurse[[#This Row],[RN Hours (excl. Admin, DON)]],Nurse[[#This Row],[RN Admin Hours]],Nurse[[#This Row],[RN DON Hours]],Nurse[[#This Row],[LPN Hours (excl. Admin)]],Nurse[[#This Row],[LPN Admin Hours]],Nurse[[#This Row],[CNA Hours]],Nurse[[#This Row],[NA TR Hours]],Nurse[[#This Row],[Med Aide/Tech Hours]])</f>
        <v>183.11141304347828</v>
      </c>
      <c r="K662" s="4">
        <f>SUM(Nurse[[#This Row],[RN Hours (excl. Admin, DON)]],Nurse[[#This Row],[LPN Hours (excl. Admin)]],Nurse[[#This Row],[CNA Hours]],Nurse[[#This Row],[NA TR Hours]],Nurse[[#This Row],[Med Aide/Tech Hours]])</f>
        <v>166.86956521739131</v>
      </c>
      <c r="L662" s="4">
        <f>SUM(Nurse[[#This Row],[RN Hours (excl. Admin, DON)]],Nurse[[#This Row],[RN Admin Hours]],Nurse[[#This Row],[RN DON Hours]])</f>
        <v>29.057065217391301</v>
      </c>
      <c r="M662" s="4">
        <v>13.404891304347826</v>
      </c>
      <c r="N662" s="4">
        <v>9.883152173913043</v>
      </c>
      <c r="O662" s="4">
        <v>5.7690217391304346</v>
      </c>
      <c r="P662" s="4">
        <f>SUM(Nurse[[#This Row],[LPN Hours (excl. Admin)]],Nurse[[#This Row],[LPN Admin Hours]])</f>
        <v>57.021739130434781</v>
      </c>
      <c r="Q662" s="4">
        <v>56.432065217391305</v>
      </c>
      <c r="R662" s="4">
        <v>0.58967391304347827</v>
      </c>
      <c r="S662" s="4">
        <f>SUM(Nurse[[#This Row],[CNA Hours]],Nurse[[#This Row],[NA TR Hours]],Nurse[[#This Row],[Med Aide/Tech Hours]])</f>
        <v>97.032608695652172</v>
      </c>
      <c r="T662" s="4">
        <v>96.956521739130437</v>
      </c>
      <c r="U662" s="4">
        <v>7.6086956521739135E-2</v>
      </c>
      <c r="V662" s="4">
        <v>0</v>
      </c>
      <c r="W6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32.964673913043477</v>
      </c>
      <c r="X662" s="4">
        <v>2.9510869565217392</v>
      </c>
      <c r="Y662" s="4">
        <v>0</v>
      </c>
      <c r="Z662" s="4">
        <v>0</v>
      </c>
      <c r="AA662" s="4">
        <v>7.4347826086956523</v>
      </c>
      <c r="AB662" s="4">
        <v>0</v>
      </c>
      <c r="AC662" s="4">
        <v>22.578804347826086</v>
      </c>
      <c r="AD662" s="4">
        <v>0</v>
      </c>
      <c r="AE662" s="4">
        <v>0</v>
      </c>
      <c r="AF662" s="1">
        <v>365577</v>
      </c>
      <c r="AG662" s="1">
        <v>5</v>
      </c>
      <c r="AH662"/>
    </row>
    <row r="663" spans="1:34" x14ac:dyDescent="0.25">
      <c r="A663" t="s">
        <v>964</v>
      </c>
      <c r="B663" t="s">
        <v>779</v>
      </c>
      <c r="C663" t="s">
        <v>1128</v>
      </c>
      <c r="D663" t="s">
        <v>1026</v>
      </c>
      <c r="E663" s="4">
        <v>54.543478260869563</v>
      </c>
      <c r="F663" s="4">
        <f>Nurse[[#This Row],[Total Nurse Staff Hours]]/Nurse[[#This Row],[MDS Census]]</f>
        <v>4.1111837385412509</v>
      </c>
      <c r="G663" s="4">
        <f>Nurse[[#This Row],[Total Direct Care Staff Hours]]/Nurse[[#This Row],[MDS Census]]</f>
        <v>3.8408130729374248</v>
      </c>
      <c r="H663" s="4">
        <f>Nurse[[#This Row],[Total RN Hours (w/ Admin, DON)]]/Nurse[[#This Row],[MDS Census]]</f>
        <v>0.41949780789159036</v>
      </c>
      <c r="I663" s="4">
        <f>Nurse[[#This Row],[RN Hours (excl. Admin, DON)]]/Nurse[[#This Row],[MDS Census]]</f>
        <v>0.23646472698286175</v>
      </c>
      <c r="J663" s="4">
        <f>SUM(Nurse[[#This Row],[RN Hours (excl. Admin, DON)]],Nurse[[#This Row],[RN Admin Hours]],Nurse[[#This Row],[RN DON Hours]],Nurse[[#This Row],[LPN Hours (excl. Admin)]],Nurse[[#This Row],[LPN Admin Hours]],Nurse[[#This Row],[CNA Hours]],Nurse[[#This Row],[NA TR Hours]],Nurse[[#This Row],[Med Aide/Tech Hours]])</f>
        <v>224.23826086956518</v>
      </c>
      <c r="K663" s="4">
        <f>SUM(Nurse[[#This Row],[RN Hours (excl. Admin, DON)]],Nurse[[#This Row],[LPN Hours (excl. Admin)]],Nurse[[#This Row],[CNA Hours]],Nurse[[#This Row],[NA TR Hours]],Nurse[[#This Row],[Med Aide/Tech Hours]])</f>
        <v>209.49130434782606</v>
      </c>
      <c r="L663" s="4">
        <f>SUM(Nurse[[#This Row],[RN Hours (excl. Admin, DON)]],Nurse[[#This Row],[RN Admin Hours]],Nurse[[#This Row],[RN DON Hours]])</f>
        <v>22.880869565217395</v>
      </c>
      <c r="M663" s="4">
        <v>12.897608695652176</v>
      </c>
      <c r="N663" s="4">
        <v>4.0532608695652179</v>
      </c>
      <c r="O663" s="4">
        <v>5.93</v>
      </c>
      <c r="P663" s="4">
        <f>SUM(Nurse[[#This Row],[LPN Hours (excl. Admin)]],Nurse[[#This Row],[LPN Admin Hours]])</f>
        <v>63.050434782608697</v>
      </c>
      <c r="Q663" s="4">
        <v>58.286739130434782</v>
      </c>
      <c r="R663" s="4">
        <v>4.7636956521739124</v>
      </c>
      <c r="S663" s="4">
        <f>SUM(Nurse[[#This Row],[CNA Hours]],Nurse[[#This Row],[NA TR Hours]],Nurse[[#This Row],[Med Aide/Tech Hours]])</f>
        <v>138.3069565217391</v>
      </c>
      <c r="T663" s="4">
        <v>133.66239130434778</v>
      </c>
      <c r="U663" s="4">
        <v>4.6445652173913059</v>
      </c>
      <c r="V663" s="4">
        <v>0</v>
      </c>
      <c r="W6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47.78652173913045</v>
      </c>
      <c r="X663" s="4">
        <v>3.3954347826086964</v>
      </c>
      <c r="Y663" s="4">
        <v>5.9565217391304354E-2</v>
      </c>
      <c r="Z663" s="4">
        <v>0</v>
      </c>
      <c r="AA663" s="4">
        <v>10.380108695652178</v>
      </c>
      <c r="AB663" s="4">
        <v>0</v>
      </c>
      <c r="AC663" s="4">
        <v>33.951413043478276</v>
      </c>
      <c r="AD663" s="4">
        <v>0</v>
      </c>
      <c r="AE663" s="4">
        <v>0</v>
      </c>
      <c r="AF663" s="1">
        <v>366317</v>
      </c>
      <c r="AG663" s="1">
        <v>5</v>
      </c>
      <c r="AH663"/>
    </row>
    <row r="664" spans="1:34" x14ac:dyDescent="0.25">
      <c r="A664" t="s">
        <v>964</v>
      </c>
      <c r="B664" t="s">
        <v>124</v>
      </c>
      <c r="C664" t="s">
        <v>1250</v>
      </c>
      <c r="D664" t="s">
        <v>1034</v>
      </c>
      <c r="E664" s="4">
        <v>84.032608695652172</v>
      </c>
      <c r="F664" s="4">
        <f>Nurse[[#This Row],[Total Nurse Staff Hours]]/Nurse[[#This Row],[MDS Census]]</f>
        <v>2.803408355969474</v>
      </c>
      <c r="G664" s="4">
        <f>Nurse[[#This Row],[Total Direct Care Staff Hours]]/Nurse[[#This Row],[MDS Census]]</f>
        <v>2.6151662139438629</v>
      </c>
      <c r="H664" s="4">
        <f>Nurse[[#This Row],[Total RN Hours (w/ Admin, DON)]]/Nurse[[#This Row],[MDS Census]]</f>
        <v>0.53277971801836765</v>
      </c>
      <c r="I664" s="4">
        <f>Nurse[[#This Row],[RN Hours (excl. Admin, DON)]]/Nurse[[#This Row],[MDS Census]]</f>
        <v>0.3950549734833787</v>
      </c>
      <c r="J664" s="4">
        <f>SUM(Nurse[[#This Row],[RN Hours (excl. Admin, DON)]],Nurse[[#This Row],[RN Admin Hours]],Nurse[[#This Row],[RN DON Hours]],Nurse[[#This Row],[LPN Hours (excl. Admin)]],Nurse[[#This Row],[LPN Admin Hours]],Nurse[[#This Row],[CNA Hours]],Nurse[[#This Row],[NA TR Hours]],Nurse[[#This Row],[Med Aide/Tech Hours]])</f>
        <v>235.57771739130439</v>
      </c>
      <c r="K664" s="4">
        <f>SUM(Nurse[[#This Row],[RN Hours (excl. Admin, DON)]],Nurse[[#This Row],[LPN Hours (excl. Admin)]],Nurse[[#This Row],[CNA Hours]],Nurse[[#This Row],[NA TR Hours]],Nurse[[#This Row],[Med Aide/Tech Hours]])</f>
        <v>219.75923913043482</v>
      </c>
      <c r="L664" s="4">
        <f>SUM(Nurse[[#This Row],[RN Hours (excl. Admin, DON)]],Nurse[[#This Row],[RN Admin Hours]],Nurse[[#This Row],[RN DON Hours]])</f>
        <v>44.770869565217396</v>
      </c>
      <c r="M664" s="4">
        <v>33.197500000000005</v>
      </c>
      <c r="N664" s="4">
        <v>7.3967391304347823</v>
      </c>
      <c r="O664" s="4">
        <v>4.1766304347826084</v>
      </c>
      <c r="P664" s="4">
        <f>SUM(Nurse[[#This Row],[LPN Hours (excl. Admin)]],Nurse[[#This Row],[LPN Admin Hours]])</f>
        <v>71.822065217391312</v>
      </c>
      <c r="Q664" s="4">
        <v>67.576956521739135</v>
      </c>
      <c r="R664" s="4">
        <v>4.2451086956521751</v>
      </c>
      <c r="S664" s="4">
        <f>SUM(Nurse[[#This Row],[CNA Hours]],Nurse[[#This Row],[NA TR Hours]],Nurse[[#This Row],[Med Aide/Tech Hours]])</f>
        <v>118.98478260869568</v>
      </c>
      <c r="T664" s="4">
        <v>117.36434782608698</v>
      </c>
      <c r="U664" s="4">
        <v>1.6204347826086951</v>
      </c>
      <c r="V664" s="4">
        <v>0</v>
      </c>
      <c r="W6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63.846195652173918</v>
      </c>
      <c r="X664" s="4">
        <v>0</v>
      </c>
      <c r="Y664" s="4">
        <v>2.6086956521739131</v>
      </c>
      <c r="Z664" s="4">
        <v>3.4538043478260869</v>
      </c>
      <c r="AA664" s="4">
        <v>21.11010869565218</v>
      </c>
      <c r="AB664" s="4">
        <v>0</v>
      </c>
      <c r="AC664" s="4">
        <v>36.673586956521739</v>
      </c>
      <c r="AD664" s="4">
        <v>0</v>
      </c>
      <c r="AE664" s="4">
        <v>0</v>
      </c>
      <c r="AF664" s="1">
        <v>365340</v>
      </c>
      <c r="AG664" s="1">
        <v>5</v>
      </c>
      <c r="AH664"/>
    </row>
    <row r="665" spans="1:34" x14ac:dyDescent="0.25">
      <c r="A665" t="s">
        <v>964</v>
      </c>
      <c r="B665" t="s">
        <v>302</v>
      </c>
      <c r="C665" t="s">
        <v>1304</v>
      </c>
      <c r="D665" t="s">
        <v>996</v>
      </c>
      <c r="E665" s="4">
        <v>61.076086956521742</v>
      </c>
      <c r="F665" s="4">
        <f>Nurse[[#This Row],[Total Nurse Staff Hours]]/Nurse[[#This Row],[MDS Census]]</f>
        <v>2.9272450613988252</v>
      </c>
      <c r="G665" s="4">
        <f>Nurse[[#This Row],[Total Direct Care Staff Hours]]/Nurse[[#This Row],[MDS Census]]</f>
        <v>2.6736696921160341</v>
      </c>
      <c r="H665" s="4">
        <f>Nurse[[#This Row],[Total RN Hours (w/ Admin, DON)]]/Nurse[[#This Row],[MDS Census]]</f>
        <v>0.40876312511122986</v>
      </c>
      <c r="I665" s="4">
        <f>Nurse[[#This Row],[RN Hours (excl. Admin, DON)]]/Nurse[[#This Row],[MDS Census]]</f>
        <v>0.17412528919736608</v>
      </c>
      <c r="J665" s="4">
        <f>SUM(Nurse[[#This Row],[RN Hours (excl. Admin, DON)]],Nurse[[#This Row],[RN Admin Hours]],Nurse[[#This Row],[RN DON Hours]],Nurse[[#This Row],[LPN Hours (excl. Admin)]],Nurse[[#This Row],[LPN Admin Hours]],Nurse[[#This Row],[CNA Hours]],Nurse[[#This Row],[NA TR Hours]],Nurse[[#This Row],[Med Aide/Tech Hours]])</f>
        <v>178.78467391304346</v>
      </c>
      <c r="K665" s="4">
        <f>SUM(Nurse[[#This Row],[RN Hours (excl. Admin, DON)]],Nurse[[#This Row],[LPN Hours (excl. Admin)]],Nurse[[#This Row],[CNA Hours]],Nurse[[#This Row],[NA TR Hours]],Nurse[[#This Row],[Med Aide/Tech Hours]])</f>
        <v>163.29728260869561</v>
      </c>
      <c r="L665" s="4">
        <f>SUM(Nurse[[#This Row],[RN Hours (excl. Admin, DON)]],Nurse[[#This Row],[RN Admin Hours]],Nurse[[#This Row],[RN DON Hours]])</f>
        <v>24.96565217391305</v>
      </c>
      <c r="M665" s="4">
        <v>10.634891304347827</v>
      </c>
      <c r="N665" s="4">
        <v>9.4611956521739167</v>
      </c>
      <c r="O665" s="4">
        <v>4.8695652173913047</v>
      </c>
      <c r="P665" s="4">
        <f>SUM(Nurse[[#This Row],[LPN Hours (excl. Admin)]],Nurse[[#This Row],[LPN Admin Hours]])</f>
        <v>44.635108695652164</v>
      </c>
      <c r="Q665" s="4">
        <v>43.478478260869558</v>
      </c>
      <c r="R665" s="4">
        <v>1.1566304347826089</v>
      </c>
      <c r="S665" s="4">
        <f>SUM(Nurse[[#This Row],[CNA Hours]],Nurse[[#This Row],[NA TR Hours]],Nurse[[#This Row],[Med Aide/Tech Hours]])</f>
        <v>109.18391304347826</v>
      </c>
      <c r="T665" s="4">
        <v>103.66956521739129</v>
      </c>
      <c r="U665" s="4">
        <v>5.5143478260869552</v>
      </c>
      <c r="V665" s="4">
        <v>0</v>
      </c>
      <c r="W6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11.564456521739132</v>
      </c>
      <c r="X665" s="4">
        <v>0</v>
      </c>
      <c r="Y665" s="4">
        <v>0</v>
      </c>
      <c r="Z665" s="4">
        <v>0</v>
      </c>
      <c r="AA665" s="4">
        <v>2.9658695652173916</v>
      </c>
      <c r="AB665" s="4">
        <v>0</v>
      </c>
      <c r="AC665" s="4">
        <v>8.5985869565217392</v>
      </c>
      <c r="AD665" s="4">
        <v>0</v>
      </c>
      <c r="AE665" s="4">
        <v>0</v>
      </c>
      <c r="AF665" s="1">
        <v>365619</v>
      </c>
      <c r="AG665" s="1">
        <v>5</v>
      </c>
      <c r="AH665"/>
    </row>
    <row r="666" spans="1:34" x14ac:dyDescent="0.25">
      <c r="A666" t="s">
        <v>964</v>
      </c>
      <c r="B666" t="s">
        <v>615</v>
      </c>
      <c r="C666" t="s">
        <v>1133</v>
      </c>
      <c r="D666" t="s">
        <v>982</v>
      </c>
      <c r="E666" s="4">
        <v>75.130434782608702</v>
      </c>
      <c r="F666" s="4">
        <f>Nurse[[#This Row],[Total Nurse Staff Hours]]/Nurse[[#This Row],[MDS Census]]</f>
        <v>3.7470934606481463</v>
      </c>
      <c r="G666" s="4">
        <f>Nurse[[#This Row],[Total Direct Care Staff Hours]]/Nurse[[#This Row],[MDS Census]]</f>
        <v>3.5320023148148132</v>
      </c>
      <c r="H666" s="4">
        <f>Nurse[[#This Row],[Total RN Hours (w/ Admin, DON)]]/Nurse[[#This Row],[MDS Census]]</f>
        <v>0.62513165509259228</v>
      </c>
      <c r="I666" s="4">
        <f>Nurse[[#This Row],[RN Hours (excl. Admin, DON)]]/Nurse[[#This Row],[MDS Census]]</f>
        <v>0.41004050925925895</v>
      </c>
      <c r="J666" s="4">
        <f>SUM(Nurse[[#This Row],[RN Hours (excl. Admin, DON)]],Nurse[[#This Row],[RN Admin Hours]],Nurse[[#This Row],[RN DON Hours]],Nurse[[#This Row],[LPN Hours (excl. Admin)]],Nurse[[#This Row],[LPN Admin Hours]],Nurse[[#This Row],[CNA Hours]],Nurse[[#This Row],[NA TR Hours]],Nurse[[#This Row],[Med Aide/Tech Hours]])</f>
        <v>281.52076086956509</v>
      </c>
      <c r="K666" s="4">
        <f>SUM(Nurse[[#This Row],[RN Hours (excl. Admin, DON)]],Nurse[[#This Row],[LPN Hours (excl. Admin)]],Nurse[[#This Row],[CNA Hours]],Nurse[[#This Row],[NA TR Hours]],Nurse[[#This Row],[Med Aide/Tech Hours]])</f>
        <v>265.36086956521729</v>
      </c>
      <c r="L666" s="4">
        <f>SUM(Nurse[[#This Row],[RN Hours (excl. Admin, DON)]],Nurse[[#This Row],[RN Admin Hours]],Nurse[[#This Row],[RN DON Hours]])</f>
        <v>46.966413043478241</v>
      </c>
      <c r="M666" s="4">
        <v>30.806521739130414</v>
      </c>
      <c r="N666" s="4">
        <v>11.116413043478261</v>
      </c>
      <c r="O666" s="4">
        <v>5.0434782608695654</v>
      </c>
      <c r="P666" s="4">
        <f>SUM(Nurse[[#This Row],[LPN Hours (excl. Admin)]],Nurse[[#This Row],[LPN Admin Hours]])</f>
        <v>78.527934782608682</v>
      </c>
      <c r="Q666" s="4">
        <v>78.527934782608682</v>
      </c>
      <c r="R666" s="4">
        <v>0</v>
      </c>
      <c r="S666" s="4">
        <f>SUM(Nurse[[#This Row],[CNA Hours]],Nurse[[#This Row],[NA TR Hours]],Nurse[[#This Row],[Med Aide/Tech Hours]])</f>
        <v>156.02641304347819</v>
      </c>
      <c r="T666" s="4">
        <v>129.65130434782603</v>
      </c>
      <c r="U666" s="4">
        <v>26.375108695652163</v>
      </c>
      <c r="V666" s="4">
        <v>0</v>
      </c>
      <c r="W6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127.98902173913045</v>
      </c>
      <c r="X666" s="4">
        <v>4.70804347826087</v>
      </c>
      <c r="Y666" s="4">
        <v>7.67</v>
      </c>
      <c r="Z666" s="4">
        <v>0</v>
      </c>
      <c r="AA666" s="4">
        <v>58.104021739130431</v>
      </c>
      <c r="AB666" s="4">
        <v>0</v>
      </c>
      <c r="AC666" s="4">
        <v>57.506956521739156</v>
      </c>
      <c r="AD666" s="4">
        <v>0</v>
      </c>
      <c r="AE666" s="4">
        <v>0</v>
      </c>
      <c r="AF666" s="1">
        <v>366100</v>
      </c>
      <c r="AG666" s="1">
        <v>5</v>
      </c>
      <c r="AH666"/>
    </row>
    <row r="667" spans="1:34" x14ac:dyDescent="0.25">
      <c r="A667" t="s">
        <v>964</v>
      </c>
      <c r="B667" t="s">
        <v>271</v>
      </c>
      <c r="C667" t="s">
        <v>1148</v>
      </c>
      <c r="D667" t="s">
        <v>1061</v>
      </c>
      <c r="E667" s="4">
        <v>70.902173913043484</v>
      </c>
      <c r="F667" s="4">
        <f>Nurse[[#This Row],[Total Nurse Staff Hours]]/Nurse[[#This Row],[MDS Census]]</f>
        <v>2.5352552506515402</v>
      </c>
      <c r="G667" s="4">
        <f>Nurse[[#This Row],[Total Direct Care Staff Hours]]/Nurse[[#This Row],[MDS Census]]</f>
        <v>2.2593086003372678</v>
      </c>
      <c r="H667" s="4">
        <f>Nurse[[#This Row],[Total RN Hours (w/ Admin, DON)]]/Nurse[[#This Row],[MDS Census]]</f>
        <v>0.45965813276099948</v>
      </c>
      <c r="I667" s="4">
        <f>Nurse[[#This Row],[RN Hours (excl. Admin, DON)]]/Nurse[[#This Row],[MDS Census]]</f>
        <v>0.18371148244672694</v>
      </c>
      <c r="J667" s="4">
        <f>SUM(Nurse[[#This Row],[RN Hours (excl. Admin, DON)]],Nurse[[#This Row],[RN Admin Hours]],Nurse[[#This Row],[RN DON Hours]],Nurse[[#This Row],[LPN Hours (excl. Admin)]],Nurse[[#This Row],[LPN Admin Hours]],Nurse[[#This Row],[CNA Hours]],Nurse[[#This Row],[NA TR Hours]],Nurse[[#This Row],[Med Aide/Tech Hours]])</f>
        <v>179.75510869565215</v>
      </c>
      <c r="K667" s="4">
        <f>SUM(Nurse[[#This Row],[RN Hours (excl. Admin, DON)]],Nurse[[#This Row],[LPN Hours (excl. Admin)]],Nurse[[#This Row],[CNA Hours]],Nurse[[#This Row],[NA TR Hours]],Nurse[[#This Row],[Med Aide/Tech Hours]])</f>
        <v>160.18989130434781</v>
      </c>
      <c r="L667" s="4">
        <f>SUM(Nurse[[#This Row],[RN Hours (excl. Admin, DON)]],Nurse[[#This Row],[RN Admin Hours]],Nurse[[#This Row],[RN DON Hours]])</f>
        <v>32.590760869565216</v>
      </c>
      <c r="M667" s="4">
        <v>13.025543478260868</v>
      </c>
      <c r="N667" s="4">
        <v>14.956521739130435</v>
      </c>
      <c r="O667" s="4">
        <v>4.6086956521739131</v>
      </c>
      <c r="P667" s="4">
        <f>SUM(Nurse[[#This Row],[LPN Hours (excl. Admin)]],Nurse[[#This Row],[LPN Admin Hours]])</f>
        <v>51.797826086956491</v>
      </c>
      <c r="Q667" s="4">
        <v>51.797826086956491</v>
      </c>
      <c r="R667" s="4">
        <v>0</v>
      </c>
      <c r="S667" s="4">
        <f>SUM(Nurse[[#This Row],[CNA Hours]],Nurse[[#This Row],[NA TR Hours]],Nurse[[#This Row],[Med Aide/Tech Hours]])</f>
        <v>95.366521739130448</v>
      </c>
      <c r="T667" s="4">
        <v>88.000000000000014</v>
      </c>
      <c r="U667" s="4">
        <v>7.3665217391304374</v>
      </c>
      <c r="V667" s="4">
        <v>0</v>
      </c>
      <c r="W6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33.155760869565221</v>
      </c>
      <c r="X667" s="4">
        <v>0</v>
      </c>
      <c r="Y667" s="4">
        <v>0</v>
      </c>
      <c r="Z667" s="4">
        <v>0</v>
      </c>
      <c r="AA667" s="4">
        <v>7.0788043478260869</v>
      </c>
      <c r="AB667" s="4">
        <v>0</v>
      </c>
      <c r="AC667" s="4">
        <v>26.076956521739131</v>
      </c>
      <c r="AD667" s="4">
        <v>0</v>
      </c>
      <c r="AE667" s="4">
        <v>0</v>
      </c>
      <c r="AF667" s="1">
        <v>365576</v>
      </c>
      <c r="AG667" s="1">
        <v>5</v>
      </c>
      <c r="AH667"/>
    </row>
    <row r="668" spans="1:34" x14ac:dyDescent="0.25">
      <c r="A668" t="s">
        <v>964</v>
      </c>
      <c r="B668" t="s">
        <v>861</v>
      </c>
      <c r="C668" t="s">
        <v>1121</v>
      </c>
      <c r="D668" t="s">
        <v>980</v>
      </c>
      <c r="E668" s="4">
        <v>91.032608695652172</v>
      </c>
      <c r="F668" s="4">
        <f>Nurse[[#This Row],[Total Nurse Staff Hours]]/Nurse[[#This Row],[MDS Census]]</f>
        <v>3.857900895522389</v>
      </c>
      <c r="G668" s="4">
        <f>Nurse[[#This Row],[Total Direct Care Staff Hours]]/Nurse[[#This Row],[MDS Census]]</f>
        <v>3.6594447761194036</v>
      </c>
      <c r="H668" s="4">
        <f>Nurse[[#This Row],[Total RN Hours (w/ Admin, DON)]]/Nurse[[#This Row],[MDS Census]]</f>
        <v>0.88864597014925328</v>
      </c>
      <c r="I668" s="4">
        <f>Nurse[[#This Row],[RN Hours (excl. Admin, DON)]]/Nurse[[#This Row],[MDS Census]]</f>
        <v>0.71867582089552184</v>
      </c>
      <c r="J668" s="4">
        <f>SUM(Nurse[[#This Row],[RN Hours (excl. Admin, DON)]],Nurse[[#This Row],[RN Admin Hours]],Nurse[[#This Row],[RN DON Hours]],Nurse[[#This Row],[LPN Hours (excl. Admin)]],Nurse[[#This Row],[LPN Admin Hours]],Nurse[[#This Row],[CNA Hours]],Nurse[[#This Row],[NA TR Hours]],Nurse[[#This Row],[Med Aide/Tech Hours]])</f>
        <v>351.19478260869573</v>
      </c>
      <c r="K668" s="4">
        <f>SUM(Nurse[[#This Row],[RN Hours (excl. Admin, DON)]],Nurse[[#This Row],[LPN Hours (excl. Admin)]],Nurse[[#This Row],[CNA Hours]],Nurse[[#This Row],[NA TR Hours]],Nurse[[#This Row],[Med Aide/Tech Hours]])</f>
        <v>333.12880434782613</v>
      </c>
      <c r="L668" s="4">
        <f>SUM(Nurse[[#This Row],[RN Hours (excl. Admin, DON)]],Nurse[[#This Row],[RN Admin Hours]],Nurse[[#This Row],[RN DON Hours]])</f>
        <v>80.89576086956518</v>
      </c>
      <c r="M668" s="4">
        <v>65.42293478260865</v>
      </c>
      <c r="N668" s="4">
        <v>10.956521739130435</v>
      </c>
      <c r="O668" s="4">
        <v>4.5163043478260869</v>
      </c>
      <c r="P668" s="4">
        <f>SUM(Nurse[[#This Row],[LPN Hours (excl. Admin)]],Nurse[[#This Row],[LPN Admin Hours]])</f>
        <v>99.634782608695673</v>
      </c>
      <c r="Q668" s="4">
        <v>97.041630434782633</v>
      </c>
      <c r="R668" s="4">
        <v>2.5931521739130439</v>
      </c>
      <c r="S668" s="4">
        <f>SUM(Nurse[[#This Row],[CNA Hours]],Nurse[[#This Row],[NA TR Hours]],Nurse[[#This Row],[Med Aide/Tech Hours]])</f>
        <v>170.66423913043485</v>
      </c>
      <c r="T668" s="4">
        <v>169.50043478260878</v>
      </c>
      <c r="U668" s="4">
        <v>1.1638043478260867</v>
      </c>
      <c r="V668" s="4">
        <v>0</v>
      </c>
      <c r="W6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1.5307608695652175</v>
      </c>
      <c r="X668" s="4">
        <v>0</v>
      </c>
      <c r="Y668" s="4">
        <v>0</v>
      </c>
      <c r="Z668" s="4">
        <v>0</v>
      </c>
      <c r="AA668" s="4">
        <v>0</v>
      </c>
      <c r="AB668" s="4">
        <v>0</v>
      </c>
      <c r="AC668" s="4">
        <v>1.5307608695652175</v>
      </c>
      <c r="AD668" s="4">
        <v>0</v>
      </c>
      <c r="AE668" s="4">
        <v>0</v>
      </c>
      <c r="AF668" s="1">
        <v>366418</v>
      </c>
      <c r="AG668" s="1">
        <v>5</v>
      </c>
      <c r="AH668"/>
    </row>
    <row r="669" spans="1:34" x14ac:dyDescent="0.25">
      <c r="A669" t="s">
        <v>964</v>
      </c>
      <c r="B669" t="s">
        <v>304</v>
      </c>
      <c r="C669" t="s">
        <v>1155</v>
      </c>
      <c r="D669" t="s">
        <v>1042</v>
      </c>
      <c r="E669" s="4">
        <v>80.847826086956516</v>
      </c>
      <c r="F669" s="4">
        <f>Nurse[[#This Row],[Total Nurse Staff Hours]]/Nurse[[#This Row],[MDS Census]]</f>
        <v>3.1030129066953491</v>
      </c>
      <c r="G669" s="4">
        <f>Nurse[[#This Row],[Total Direct Care Staff Hours]]/Nurse[[#This Row],[MDS Census]]</f>
        <v>2.9036058080129079</v>
      </c>
      <c r="H669" s="4">
        <f>Nurse[[#This Row],[Total RN Hours (w/ Admin, DON)]]/Nurse[[#This Row],[MDS Census]]</f>
        <v>0.66304248453885473</v>
      </c>
      <c r="I669" s="4">
        <f>Nurse[[#This Row],[RN Hours (excl. Admin, DON)]]/Nurse[[#This Row],[MDS Census]]</f>
        <v>0.50901317558483483</v>
      </c>
      <c r="J669" s="4">
        <f>SUM(Nurse[[#This Row],[RN Hours (excl. Admin, DON)]],Nurse[[#This Row],[RN Admin Hours]],Nurse[[#This Row],[RN DON Hours]],Nurse[[#This Row],[LPN Hours (excl. Admin)]],Nurse[[#This Row],[LPN Admin Hours]],Nurse[[#This Row],[CNA Hours]],Nurse[[#This Row],[NA TR Hours]],Nurse[[#This Row],[Med Aide/Tech Hours]])</f>
        <v>250.87184782608702</v>
      </c>
      <c r="K669" s="4">
        <f>SUM(Nurse[[#This Row],[RN Hours (excl. Admin, DON)]],Nurse[[#This Row],[LPN Hours (excl. Admin)]],Nurse[[#This Row],[CNA Hours]],Nurse[[#This Row],[NA TR Hours]],Nurse[[#This Row],[Med Aide/Tech Hours]])</f>
        <v>234.75021739130443</v>
      </c>
      <c r="L669" s="4">
        <f>SUM(Nurse[[#This Row],[RN Hours (excl. Admin, DON)]],Nurse[[#This Row],[RN Admin Hours]],Nurse[[#This Row],[RN DON Hours]])</f>
        <v>53.605543478260884</v>
      </c>
      <c r="M669" s="4">
        <v>41.152608695652191</v>
      </c>
      <c r="N669" s="4">
        <v>7.5833695652173905</v>
      </c>
      <c r="O669" s="4">
        <v>4.8695652173913047</v>
      </c>
      <c r="P669" s="4">
        <f>SUM(Nurse[[#This Row],[LPN Hours (excl. Admin)]],Nurse[[#This Row],[LPN Admin Hours]])</f>
        <v>66.286413043478277</v>
      </c>
      <c r="Q669" s="4">
        <v>62.617717391304367</v>
      </c>
      <c r="R669" s="4">
        <v>3.6686956521739136</v>
      </c>
      <c r="S669" s="4">
        <f>SUM(Nurse[[#This Row],[CNA Hours]],Nurse[[#This Row],[NA TR Hours]],Nurse[[#This Row],[Med Aide/Tech Hours]])</f>
        <v>130.97989130434786</v>
      </c>
      <c r="T669" s="4">
        <v>124.87271739130438</v>
      </c>
      <c r="U669" s="4">
        <v>6.1071739130434768</v>
      </c>
      <c r="V669" s="4">
        <v>0</v>
      </c>
      <c r="W6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50.230978260869577</v>
      </c>
      <c r="X669" s="4">
        <v>13.75967391304348</v>
      </c>
      <c r="Y669" s="4">
        <v>0</v>
      </c>
      <c r="Z669" s="4">
        <v>0</v>
      </c>
      <c r="AA669" s="4">
        <v>5.2698913043478282</v>
      </c>
      <c r="AB669" s="4">
        <v>0</v>
      </c>
      <c r="AC669" s="4">
        <v>31.201413043478272</v>
      </c>
      <c r="AD669" s="4">
        <v>0</v>
      </c>
      <c r="AE669" s="4">
        <v>0</v>
      </c>
      <c r="AF669" s="1">
        <v>365621</v>
      </c>
      <c r="AG669" s="1">
        <v>5</v>
      </c>
      <c r="AH669"/>
    </row>
    <row r="670" spans="1:34" x14ac:dyDescent="0.25">
      <c r="A670" t="s">
        <v>964</v>
      </c>
      <c r="B670" t="s">
        <v>299</v>
      </c>
      <c r="C670" t="s">
        <v>1247</v>
      </c>
      <c r="D670" t="s">
        <v>982</v>
      </c>
      <c r="E670" s="4">
        <v>81.043478260869563</v>
      </c>
      <c r="F670" s="4">
        <f>Nurse[[#This Row],[Total Nurse Staff Hours]]/Nurse[[#This Row],[MDS Census]]</f>
        <v>3.5772921137339062</v>
      </c>
      <c r="G670" s="4">
        <f>Nurse[[#This Row],[Total Direct Care Staff Hours]]/Nurse[[#This Row],[MDS Census]]</f>
        <v>3.3358758047210308</v>
      </c>
      <c r="H670" s="4">
        <f>Nurse[[#This Row],[Total RN Hours (w/ Admin, DON)]]/Nurse[[#This Row],[MDS Census]]</f>
        <v>0.49270922746781121</v>
      </c>
      <c r="I670" s="4">
        <f>Nurse[[#This Row],[RN Hours (excl. Admin, DON)]]/Nurse[[#This Row],[MDS Census]]</f>
        <v>0.25129291845493562</v>
      </c>
      <c r="J670" s="4">
        <f>SUM(Nurse[[#This Row],[RN Hours (excl. Admin, DON)]],Nurse[[#This Row],[RN Admin Hours]],Nurse[[#This Row],[RN DON Hours]],Nurse[[#This Row],[LPN Hours (excl. Admin)]],Nurse[[#This Row],[LPN Admin Hours]],Nurse[[#This Row],[CNA Hours]],Nurse[[#This Row],[NA TR Hours]],Nurse[[#This Row],[Med Aide/Tech Hours]])</f>
        <v>289.91619565217394</v>
      </c>
      <c r="K670" s="4">
        <f>SUM(Nurse[[#This Row],[RN Hours (excl. Admin, DON)]],Nurse[[#This Row],[LPN Hours (excl. Admin)]],Nurse[[#This Row],[CNA Hours]],Nurse[[#This Row],[NA TR Hours]],Nurse[[#This Row],[Med Aide/Tech Hours]])</f>
        <v>270.35097826086962</v>
      </c>
      <c r="L670" s="4">
        <f>SUM(Nurse[[#This Row],[RN Hours (excl. Admin, DON)]],Nurse[[#This Row],[RN Admin Hours]],Nurse[[#This Row],[RN DON Hours]])</f>
        <v>39.930869565217392</v>
      </c>
      <c r="M670" s="4">
        <v>20.365652173913041</v>
      </c>
      <c r="N670" s="4">
        <v>14.956521739130435</v>
      </c>
      <c r="O670" s="4">
        <v>4.6086956521739131</v>
      </c>
      <c r="P670" s="4">
        <f>SUM(Nurse[[#This Row],[LPN Hours (excl. Admin)]],Nurse[[#This Row],[LPN Admin Hours]])</f>
        <v>93.736739130434785</v>
      </c>
      <c r="Q670" s="4">
        <v>93.736739130434785</v>
      </c>
      <c r="R670" s="4">
        <v>0</v>
      </c>
      <c r="S670" s="4">
        <f>SUM(Nurse[[#This Row],[CNA Hours]],Nurse[[#This Row],[NA TR Hours]],Nurse[[#This Row],[Med Aide/Tech Hours]])</f>
        <v>156.24858695652179</v>
      </c>
      <c r="T670" s="4">
        <v>143.26250000000005</v>
      </c>
      <c r="U670" s="4">
        <v>12.986086956521737</v>
      </c>
      <c r="V670" s="4">
        <v>0</v>
      </c>
      <c r="W6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104.24152173913045</v>
      </c>
      <c r="X670" s="4">
        <v>6.6645652173913028</v>
      </c>
      <c r="Y670" s="4">
        <v>0</v>
      </c>
      <c r="Z670" s="4">
        <v>0</v>
      </c>
      <c r="AA670" s="4">
        <v>31.948804347826091</v>
      </c>
      <c r="AB670" s="4">
        <v>0</v>
      </c>
      <c r="AC670" s="4">
        <v>65.628152173913051</v>
      </c>
      <c r="AD670" s="4">
        <v>0</v>
      </c>
      <c r="AE670" s="4">
        <v>0</v>
      </c>
      <c r="AF670" s="1">
        <v>365616</v>
      </c>
      <c r="AG670" s="1">
        <v>5</v>
      </c>
      <c r="AH670"/>
    </row>
    <row r="671" spans="1:34" x14ac:dyDescent="0.25">
      <c r="A671" t="s">
        <v>964</v>
      </c>
      <c r="B671" t="s">
        <v>415</v>
      </c>
      <c r="C671" t="s">
        <v>1117</v>
      </c>
      <c r="D671" t="s">
        <v>986</v>
      </c>
      <c r="E671" s="4">
        <v>49.760869565217391</v>
      </c>
      <c r="F671" s="4">
        <f>Nurse[[#This Row],[Total Nurse Staff Hours]]/Nurse[[#This Row],[MDS Census]]</f>
        <v>3.6157841852337262</v>
      </c>
      <c r="G671" s="4">
        <f>Nurse[[#This Row],[Total Direct Care Staff Hours]]/Nurse[[#This Row],[MDS Census]]</f>
        <v>3.3631083442551333</v>
      </c>
      <c r="H671" s="4">
        <f>Nurse[[#This Row],[Total RN Hours (w/ Admin, DON)]]/Nurse[[#This Row],[MDS Census]]</f>
        <v>0.63296854521625157</v>
      </c>
      <c r="I671" s="4">
        <f>Nurse[[#This Row],[RN Hours (excl. Admin, DON)]]/Nurse[[#This Row],[MDS Census]]</f>
        <v>0.46572302315421577</v>
      </c>
      <c r="J671" s="4">
        <f>SUM(Nurse[[#This Row],[RN Hours (excl. Admin, DON)]],Nurse[[#This Row],[RN Admin Hours]],Nurse[[#This Row],[RN DON Hours]],Nurse[[#This Row],[LPN Hours (excl. Admin)]],Nurse[[#This Row],[LPN Admin Hours]],Nurse[[#This Row],[CNA Hours]],Nurse[[#This Row],[NA TR Hours]],Nurse[[#This Row],[Med Aide/Tech Hours]])</f>
        <v>179.92456521739129</v>
      </c>
      <c r="K671" s="4">
        <f>SUM(Nurse[[#This Row],[RN Hours (excl. Admin, DON)]],Nurse[[#This Row],[LPN Hours (excl. Admin)]],Nurse[[#This Row],[CNA Hours]],Nurse[[#This Row],[NA TR Hours]],Nurse[[#This Row],[Med Aide/Tech Hours]])</f>
        <v>167.35119565217391</v>
      </c>
      <c r="L671" s="4">
        <f>SUM(Nurse[[#This Row],[RN Hours (excl. Admin, DON)]],Nurse[[#This Row],[RN Admin Hours]],Nurse[[#This Row],[RN DON Hours]])</f>
        <v>31.497065217391302</v>
      </c>
      <c r="M671" s="4">
        <v>23.174782608695651</v>
      </c>
      <c r="N671" s="4">
        <v>4.3804347826086953</v>
      </c>
      <c r="O671" s="4">
        <v>3.9418478260869563</v>
      </c>
      <c r="P671" s="4">
        <f>SUM(Nurse[[#This Row],[LPN Hours (excl. Admin)]],Nurse[[#This Row],[LPN Admin Hours]])</f>
        <v>40.370434782608704</v>
      </c>
      <c r="Q671" s="4">
        <v>36.119347826086965</v>
      </c>
      <c r="R671" s="4">
        <v>4.2510869565217391</v>
      </c>
      <c r="S671" s="4">
        <f>SUM(Nurse[[#This Row],[CNA Hours]],Nurse[[#This Row],[NA TR Hours]],Nurse[[#This Row],[Med Aide/Tech Hours]])</f>
        <v>108.0570652173913</v>
      </c>
      <c r="T671" s="4">
        <v>103.0882608695652</v>
      </c>
      <c r="U671" s="4">
        <v>4.9688043478260875</v>
      </c>
      <c r="V671" s="4">
        <v>0</v>
      </c>
      <c r="W6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69.708152173913021</v>
      </c>
      <c r="X671" s="4">
        <v>0.26619565217391306</v>
      </c>
      <c r="Y671" s="4">
        <v>0</v>
      </c>
      <c r="Z671" s="4">
        <v>0</v>
      </c>
      <c r="AA671" s="4">
        <v>19.127065217391305</v>
      </c>
      <c r="AB671" s="4">
        <v>0</v>
      </c>
      <c r="AC671" s="4">
        <v>50.31489130434781</v>
      </c>
      <c r="AD671" s="4">
        <v>0</v>
      </c>
      <c r="AE671" s="4">
        <v>0</v>
      </c>
      <c r="AF671" s="1">
        <v>365780</v>
      </c>
      <c r="AG671" s="1">
        <v>5</v>
      </c>
      <c r="AH671"/>
    </row>
    <row r="672" spans="1:34" x14ac:dyDescent="0.25">
      <c r="A672" t="s">
        <v>964</v>
      </c>
      <c r="B672" t="s">
        <v>769</v>
      </c>
      <c r="C672" t="s">
        <v>1069</v>
      </c>
      <c r="D672" t="s">
        <v>989</v>
      </c>
      <c r="E672" s="4">
        <v>90.076086956521735</v>
      </c>
      <c r="F672" s="4">
        <f>Nurse[[#This Row],[Total Nurse Staff Hours]]/Nurse[[#This Row],[MDS Census]]</f>
        <v>3.6147423675636539</v>
      </c>
      <c r="G672" s="4">
        <f>Nurse[[#This Row],[Total Direct Care Staff Hours]]/Nurse[[#This Row],[MDS Census]]</f>
        <v>3.339094968022204</v>
      </c>
      <c r="H672" s="4">
        <f>Nurse[[#This Row],[Total RN Hours (w/ Admin, DON)]]/Nurse[[#This Row],[MDS Census]]</f>
        <v>0.5190382526849282</v>
      </c>
      <c r="I672" s="4">
        <f>Nurse[[#This Row],[RN Hours (excl. Admin, DON)]]/Nurse[[#This Row],[MDS Census]]</f>
        <v>0.29108241824544473</v>
      </c>
      <c r="J672" s="4">
        <f>SUM(Nurse[[#This Row],[RN Hours (excl. Admin, DON)]],Nurse[[#This Row],[RN Admin Hours]],Nurse[[#This Row],[RN DON Hours]],Nurse[[#This Row],[LPN Hours (excl. Admin)]],Nurse[[#This Row],[LPN Admin Hours]],Nurse[[#This Row],[CNA Hours]],Nurse[[#This Row],[NA TR Hours]],Nurse[[#This Row],[Med Aide/Tech Hours]])</f>
        <v>325.60184782608695</v>
      </c>
      <c r="K672" s="4">
        <f>SUM(Nurse[[#This Row],[RN Hours (excl. Admin, DON)]],Nurse[[#This Row],[LPN Hours (excl. Admin)]],Nurse[[#This Row],[CNA Hours]],Nurse[[#This Row],[NA TR Hours]],Nurse[[#This Row],[Med Aide/Tech Hours]])</f>
        <v>300.7726086956522</v>
      </c>
      <c r="L672" s="4">
        <f>SUM(Nurse[[#This Row],[RN Hours (excl. Admin, DON)]],Nurse[[#This Row],[RN Admin Hours]],Nurse[[#This Row],[RN DON Hours]])</f>
        <v>46.752934782608698</v>
      </c>
      <c r="M672" s="4">
        <v>26.219565217391306</v>
      </c>
      <c r="N672" s="4">
        <v>15.4029347826087</v>
      </c>
      <c r="O672" s="4">
        <v>5.1304347826086953</v>
      </c>
      <c r="P672" s="4">
        <f>SUM(Nurse[[#This Row],[LPN Hours (excl. Admin)]],Nurse[[#This Row],[LPN Admin Hours]])</f>
        <v>100.98543478260869</v>
      </c>
      <c r="Q672" s="4">
        <v>96.689565217391305</v>
      </c>
      <c r="R672" s="4">
        <v>4.2958695652173917</v>
      </c>
      <c r="S672" s="4">
        <f>SUM(Nurse[[#This Row],[CNA Hours]],Nurse[[#This Row],[NA TR Hours]],Nurse[[#This Row],[Med Aide/Tech Hours]])</f>
        <v>177.86347826086958</v>
      </c>
      <c r="T672" s="4">
        <v>162.01043478260871</v>
      </c>
      <c r="U672" s="4">
        <v>15.853043478260872</v>
      </c>
      <c r="V672" s="4">
        <v>0</v>
      </c>
      <c r="W6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8.1768478260869575</v>
      </c>
      <c r="X672" s="4">
        <v>0</v>
      </c>
      <c r="Y672" s="4">
        <v>0</v>
      </c>
      <c r="Z672" s="4">
        <v>0</v>
      </c>
      <c r="AA672" s="4">
        <v>2.3572826086956518</v>
      </c>
      <c r="AB672" s="4">
        <v>0</v>
      </c>
      <c r="AC672" s="4">
        <v>5.8195652173913057</v>
      </c>
      <c r="AD672" s="4">
        <v>0</v>
      </c>
      <c r="AE672" s="4">
        <v>0</v>
      </c>
      <c r="AF672" s="1">
        <v>366304</v>
      </c>
      <c r="AG672" s="1">
        <v>5</v>
      </c>
      <c r="AH672"/>
    </row>
    <row r="673" spans="1:34" x14ac:dyDescent="0.25">
      <c r="A673" t="s">
        <v>964</v>
      </c>
      <c r="B673" t="s">
        <v>247</v>
      </c>
      <c r="C673" t="s">
        <v>1286</v>
      </c>
      <c r="D673" t="s">
        <v>1049</v>
      </c>
      <c r="E673" s="4">
        <v>84.532608695652172</v>
      </c>
      <c r="F673" s="4">
        <f>Nurse[[#This Row],[Total Nurse Staff Hours]]/Nurse[[#This Row],[MDS Census]]</f>
        <v>3.2359071621447852</v>
      </c>
      <c r="G673" s="4">
        <f>Nurse[[#This Row],[Total Direct Care Staff Hours]]/Nurse[[#This Row],[MDS Census]]</f>
        <v>2.9859997428314253</v>
      </c>
      <c r="H673" s="4">
        <f>Nurse[[#This Row],[Total RN Hours (w/ Admin, DON)]]/Nurse[[#This Row],[MDS Census]]</f>
        <v>0.43643564356435649</v>
      </c>
      <c r="I673" s="4">
        <f>Nurse[[#This Row],[RN Hours (excl. Admin, DON)]]/Nurse[[#This Row],[MDS Census]]</f>
        <v>0.22722772277227721</v>
      </c>
      <c r="J673" s="4">
        <f>SUM(Nurse[[#This Row],[RN Hours (excl. Admin, DON)]],Nurse[[#This Row],[RN Admin Hours]],Nurse[[#This Row],[RN DON Hours]],Nurse[[#This Row],[LPN Hours (excl. Admin)]],Nurse[[#This Row],[LPN Admin Hours]],Nurse[[#This Row],[CNA Hours]],Nurse[[#This Row],[NA TR Hours]],Nurse[[#This Row],[Med Aide/Tech Hours]])</f>
        <v>273.53967391304343</v>
      </c>
      <c r="K673" s="4">
        <f>SUM(Nurse[[#This Row],[RN Hours (excl. Admin, DON)]],Nurse[[#This Row],[LPN Hours (excl. Admin)]],Nurse[[#This Row],[CNA Hours]],Nurse[[#This Row],[NA TR Hours]],Nurse[[#This Row],[Med Aide/Tech Hours]])</f>
        <v>252.4143478260869</v>
      </c>
      <c r="L673" s="4">
        <f>SUM(Nurse[[#This Row],[RN Hours (excl. Admin, DON)]],Nurse[[#This Row],[RN Admin Hours]],Nurse[[#This Row],[RN DON Hours]])</f>
        <v>36.893043478260871</v>
      </c>
      <c r="M673" s="4">
        <v>19.208152173913042</v>
      </c>
      <c r="N673" s="4">
        <v>12.244673913043481</v>
      </c>
      <c r="O673" s="4">
        <v>5.4402173913043477</v>
      </c>
      <c r="P673" s="4">
        <f>SUM(Nurse[[#This Row],[LPN Hours (excl. Admin)]],Nurse[[#This Row],[LPN Admin Hours]])</f>
        <v>96.486847826086958</v>
      </c>
      <c r="Q673" s="4">
        <v>93.046413043478267</v>
      </c>
      <c r="R673" s="4">
        <v>3.4404347826086963</v>
      </c>
      <c r="S673" s="4">
        <f>SUM(Nurse[[#This Row],[CNA Hours]],Nurse[[#This Row],[NA TR Hours]],Nurse[[#This Row],[Med Aide/Tech Hours]])</f>
        <v>140.15978260869559</v>
      </c>
      <c r="T673" s="4">
        <v>127.56510869565211</v>
      </c>
      <c r="U673" s="4">
        <v>12.594673913043479</v>
      </c>
      <c r="V673" s="4">
        <v>0</v>
      </c>
      <c r="W6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40.850869565217387</v>
      </c>
      <c r="X673" s="4">
        <v>0.12119565217391305</v>
      </c>
      <c r="Y673" s="4">
        <v>3.1480434782608704</v>
      </c>
      <c r="Z673" s="4">
        <v>0</v>
      </c>
      <c r="AA673" s="4">
        <v>30.174347826086951</v>
      </c>
      <c r="AB673" s="4">
        <v>0</v>
      </c>
      <c r="AC673" s="4">
        <v>7.4072826086956516</v>
      </c>
      <c r="AD673" s="4">
        <v>0</v>
      </c>
      <c r="AE673" s="4">
        <v>0</v>
      </c>
      <c r="AF673" s="1">
        <v>365535</v>
      </c>
      <c r="AG673" s="1">
        <v>5</v>
      </c>
      <c r="AH673"/>
    </row>
    <row r="674" spans="1:34" x14ac:dyDescent="0.25">
      <c r="A674" t="s">
        <v>964</v>
      </c>
      <c r="B674" t="s">
        <v>303</v>
      </c>
      <c r="C674" t="s">
        <v>1305</v>
      </c>
      <c r="D674" t="s">
        <v>987</v>
      </c>
      <c r="E674" s="4">
        <v>82.478260869565219</v>
      </c>
      <c r="F674" s="4">
        <f>Nurse[[#This Row],[Total Nurse Staff Hours]]/Nurse[[#This Row],[MDS Census]]</f>
        <v>3.6265524512387981</v>
      </c>
      <c r="G674" s="4">
        <f>Nurse[[#This Row],[Total Direct Care Staff Hours]]/Nurse[[#This Row],[MDS Census]]</f>
        <v>3.3368792830785448</v>
      </c>
      <c r="H674" s="4">
        <f>Nurse[[#This Row],[Total RN Hours (w/ Admin, DON)]]/Nurse[[#This Row],[MDS Census]]</f>
        <v>0.49758829731154458</v>
      </c>
      <c r="I674" s="4">
        <f>Nurse[[#This Row],[RN Hours (excl. Admin, DON)]]/Nurse[[#This Row],[MDS Census]]</f>
        <v>0.20791512915129154</v>
      </c>
      <c r="J674" s="4">
        <f>SUM(Nurse[[#This Row],[RN Hours (excl. Admin, DON)]],Nurse[[#This Row],[RN Admin Hours]],Nurse[[#This Row],[RN DON Hours]],Nurse[[#This Row],[LPN Hours (excl. Admin)]],Nurse[[#This Row],[LPN Admin Hours]],Nurse[[#This Row],[CNA Hours]],Nurse[[#This Row],[NA TR Hours]],Nurse[[#This Row],[Med Aide/Tech Hours]])</f>
        <v>299.11173913043478</v>
      </c>
      <c r="K674" s="4">
        <f>SUM(Nurse[[#This Row],[RN Hours (excl. Admin, DON)]],Nurse[[#This Row],[LPN Hours (excl. Admin)]],Nurse[[#This Row],[CNA Hours]],Nurse[[#This Row],[NA TR Hours]],Nurse[[#This Row],[Med Aide/Tech Hours]])</f>
        <v>275.21999999999997</v>
      </c>
      <c r="L674" s="4">
        <f>SUM(Nurse[[#This Row],[RN Hours (excl. Admin, DON)]],Nurse[[#This Row],[RN Admin Hours]],Nurse[[#This Row],[RN DON Hours]])</f>
        <v>41.040217391304353</v>
      </c>
      <c r="M674" s="4">
        <v>17.148478260869567</v>
      </c>
      <c r="N674" s="4">
        <v>19.109130434782614</v>
      </c>
      <c r="O674" s="4">
        <v>4.7826086956521738</v>
      </c>
      <c r="P674" s="4">
        <f>SUM(Nurse[[#This Row],[LPN Hours (excl. Admin)]],Nurse[[#This Row],[LPN Admin Hours]])</f>
        <v>98.664565217391257</v>
      </c>
      <c r="Q674" s="4">
        <v>98.664565217391257</v>
      </c>
      <c r="R674" s="4">
        <v>0</v>
      </c>
      <c r="S674" s="4">
        <f>SUM(Nurse[[#This Row],[CNA Hours]],Nurse[[#This Row],[NA TR Hours]],Nurse[[#This Row],[Med Aide/Tech Hours]])</f>
        <v>159.40695652173915</v>
      </c>
      <c r="T674" s="4">
        <v>144.96445652173915</v>
      </c>
      <c r="U674" s="4">
        <v>14.442500000000001</v>
      </c>
      <c r="V674" s="4">
        <v>0</v>
      </c>
      <c r="W6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113.55347826086958</v>
      </c>
      <c r="X674" s="4">
        <v>6.6093478260869576</v>
      </c>
      <c r="Y674" s="4">
        <v>10.608043478260869</v>
      </c>
      <c r="Z674" s="4">
        <v>0</v>
      </c>
      <c r="AA674" s="4">
        <v>22.527065217391304</v>
      </c>
      <c r="AB674" s="4">
        <v>0</v>
      </c>
      <c r="AC674" s="4">
        <v>73.809021739130444</v>
      </c>
      <c r="AD674" s="4">
        <v>0</v>
      </c>
      <c r="AE674" s="4">
        <v>0</v>
      </c>
      <c r="AF674" s="1">
        <v>365620</v>
      </c>
      <c r="AG674" s="1">
        <v>5</v>
      </c>
      <c r="AH674"/>
    </row>
    <row r="675" spans="1:34" x14ac:dyDescent="0.25">
      <c r="A675" t="s">
        <v>964</v>
      </c>
      <c r="B675" t="s">
        <v>878</v>
      </c>
      <c r="C675" t="s">
        <v>1128</v>
      </c>
      <c r="D675" t="s">
        <v>1026</v>
      </c>
      <c r="E675" s="4">
        <v>55.097826086956523</v>
      </c>
      <c r="F675" s="4">
        <f>Nurse[[#This Row],[Total Nurse Staff Hours]]/Nurse[[#This Row],[MDS Census]]</f>
        <v>4.5158926810021711</v>
      </c>
      <c r="G675" s="4">
        <f>Nurse[[#This Row],[Total Direct Care Staff Hours]]/Nurse[[#This Row],[MDS Census]]</f>
        <v>4.1851489445650039</v>
      </c>
      <c r="H675" s="4">
        <f>Nurse[[#This Row],[Total RN Hours (w/ Admin, DON)]]/Nurse[[#This Row],[MDS Census]]</f>
        <v>0.50433616097849676</v>
      </c>
      <c r="I675" s="4">
        <f>Nurse[[#This Row],[RN Hours (excl. Admin, DON)]]/Nurse[[#This Row],[MDS Census]]</f>
        <v>0.19314263168277762</v>
      </c>
      <c r="J675" s="4">
        <f>SUM(Nurse[[#This Row],[RN Hours (excl. Admin, DON)]],Nurse[[#This Row],[RN Admin Hours]],Nurse[[#This Row],[RN DON Hours]],Nurse[[#This Row],[LPN Hours (excl. Admin)]],Nurse[[#This Row],[LPN Admin Hours]],Nurse[[#This Row],[CNA Hours]],Nurse[[#This Row],[NA TR Hours]],Nurse[[#This Row],[Med Aide/Tech Hours]])</f>
        <v>248.81586956521744</v>
      </c>
      <c r="K675" s="4">
        <f>SUM(Nurse[[#This Row],[RN Hours (excl. Admin, DON)]],Nurse[[#This Row],[LPN Hours (excl. Admin)]],Nurse[[#This Row],[CNA Hours]],Nurse[[#This Row],[NA TR Hours]],Nurse[[#This Row],[Med Aide/Tech Hours]])</f>
        <v>230.59260869565222</v>
      </c>
      <c r="L675" s="4">
        <f>SUM(Nurse[[#This Row],[RN Hours (excl. Admin, DON)]],Nurse[[#This Row],[RN Admin Hours]],Nurse[[#This Row],[RN DON Hours]])</f>
        <v>27.787826086956521</v>
      </c>
      <c r="M675" s="4">
        <v>10.641739130434781</v>
      </c>
      <c r="N675" s="4">
        <v>14.624347826086957</v>
      </c>
      <c r="O675" s="4">
        <v>2.5217391304347827</v>
      </c>
      <c r="P675" s="4">
        <f>SUM(Nurse[[#This Row],[LPN Hours (excl. Admin)]],Nurse[[#This Row],[LPN Admin Hours]])</f>
        <v>95.974891304347864</v>
      </c>
      <c r="Q675" s="4">
        <v>94.897717391304383</v>
      </c>
      <c r="R675" s="4">
        <v>1.0771739130434781</v>
      </c>
      <c r="S675" s="4">
        <f>SUM(Nurse[[#This Row],[CNA Hours]],Nurse[[#This Row],[NA TR Hours]],Nurse[[#This Row],[Med Aide/Tech Hours]])</f>
        <v>125.05315217391305</v>
      </c>
      <c r="T675" s="4">
        <v>93.578695652173934</v>
      </c>
      <c r="U675" s="4">
        <v>31.474456521739121</v>
      </c>
      <c r="V675" s="4">
        <v>0</v>
      </c>
      <c r="W6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73.356739130434775</v>
      </c>
      <c r="X675" s="4">
        <v>2.9708695652173911</v>
      </c>
      <c r="Y675" s="4">
        <v>3.5825000000000005</v>
      </c>
      <c r="Z675" s="4">
        <v>0</v>
      </c>
      <c r="AA675" s="4">
        <v>39.762173913043469</v>
      </c>
      <c r="AB675" s="4">
        <v>1.0771739130434781</v>
      </c>
      <c r="AC675" s="4">
        <v>25.964021739130434</v>
      </c>
      <c r="AD675" s="4">
        <v>0</v>
      </c>
      <c r="AE675" s="4">
        <v>0</v>
      </c>
      <c r="AF675" s="1">
        <v>366436</v>
      </c>
      <c r="AG675" s="1">
        <v>5</v>
      </c>
      <c r="AH675"/>
    </row>
    <row r="676" spans="1:34" x14ac:dyDescent="0.25">
      <c r="A676" t="s">
        <v>964</v>
      </c>
      <c r="B676" t="s">
        <v>862</v>
      </c>
      <c r="C676" t="s">
        <v>1406</v>
      </c>
      <c r="D676" t="s">
        <v>1034</v>
      </c>
      <c r="E676" s="4">
        <v>88.804347826086953</v>
      </c>
      <c r="F676" s="4">
        <f>Nurse[[#This Row],[Total Nurse Staff Hours]]/Nurse[[#This Row],[MDS Census]]</f>
        <v>2.7498053855569156</v>
      </c>
      <c r="G676" s="4">
        <f>Nurse[[#This Row],[Total Direct Care Staff Hours]]/Nurse[[#This Row],[MDS Census]]</f>
        <v>2.4697796817625459</v>
      </c>
      <c r="H676" s="4">
        <f>Nurse[[#This Row],[Total RN Hours (w/ Admin, DON)]]/Nurse[[#This Row],[MDS Census]]</f>
        <v>0.94398041615667094</v>
      </c>
      <c r="I676" s="4">
        <f>Nurse[[#This Row],[RN Hours (excl. Admin, DON)]]/Nurse[[#This Row],[MDS Census]]</f>
        <v>0.71335985312117511</v>
      </c>
      <c r="J676" s="4">
        <f>SUM(Nurse[[#This Row],[RN Hours (excl. Admin, DON)]],Nurse[[#This Row],[RN Admin Hours]],Nurse[[#This Row],[RN DON Hours]],Nurse[[#This Row],[LPN Hours (excl. Admin)]],Nurse[[#This Row],[LPN Admin Hours]],Nurse[[#This Row],[CNA Hours]],Nurse[[#This Row],[NA TR Hours]],Nurse[[#This Row],[Med Aide/Tech Hours]])</f>
        <v>244.19467391304349</v>
      </c>
      <c r="K676" s="4">
        <f>SUM(Nurse[[#This Row],[RN Hours (excl. Admin, DON)]],Nurse[[#This Row],[LPN Hours (excl. Admin)]],Nurse[[#This Row],[CNA Hours]],Nurse[[#This Row],[NA TR Hours]],Nurse[[#This Row],[Med Aide/Tech Hours]])</f>
        <v>219.32717391304348</v>
      </c>
      <c r="L676" s="4">
        <f>SUM(Nurse[[#This Row],[RN Hours (excl. Admin, DON)]],Nurse[[#This Row],[RN Admin Hours]],Nurse[[#This Row],[RN DON Hours]])</f>
        <v>83.82956521739132</v>
      </c>
      <c r="M676" s="4">
        <v>63.349456521739135</v>
      </c>
      <c r="N676" s="4">
        <v>15.610543478260867</v>
      </c>
      <c r="O676" s="4">
        <v>4.8695652173913047</v>
      </c>
      <c r="P676" s="4">
        <f>SUM(Nurse[[#This Row],[LPN Hours (excl. Admin)]],Nurse[[#This Row],[LPN Admin Hours]])</f>
        <v>41.600760869565228</v>
      </c>
      <c r="Q676" s="4">
        <v>37.213369565217398</v>
      </c>
      <c r="R676" s="4">
        <v>4.387391304347827</v>
      </c>
      <c r="S676" s="4">
        <f>SUM(Nurse[[#This Row],[CNA Hours]],Nurse[[#This Row],[NA TR Hours]],Nurse[[#This Row],[Med Aide/Tech Hours]])</f>
        <v>118.76434782608695</v>
      </c>
      <c r="T676" s="4">
        <v>112.145</v>
      </c>
      <c r="U676" s="4">
        <v>6.6193478260869565</v>
      </c>
      <c r="V676" s="4">
        <v>0</v>
      </c>
      <c r="W6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50.273152173913033</v>
      </c>
      <c r="X676" s="4">
        <v>0.74663043478260871</v>
      </c>
      <c r="Y676" s="4">
        <v>0</v>
      </c>
      <c r="Z676" s="4">
        <v>0</v>
      </c>
      <c r="AA676" s="4">
        <v>15.212826086956523</v>
      </c>
      <c r="AB676" s="4">
        <v>0</v>
      </c>
      <c r="AC676" s="4">
        <v>34.313695652173905</v>
      </c>
      <c r="AD676" s="4">
        <v>0</v>
      </c>
      <c r="AE676" s="4">
        <v>0</v>
      </c>
      <c r="AF676" s="1">
        <v>366419</v>
      </c>
      <c r="AG676" s="1">
        <v>5</v>
      </c>
      <c r="AH676"/>
    </row>
    <row r="677" spans="1:34" x14ac:dyDescent="0.25">
      <c r="A677" t="s">
        <v>964</v>
      </c>
      <c r="B677" t="s">
        <v>296</v>
      </c>
      <c r="C677" t="s">
        <v>1266</v>
      </c>
      <c r="D677" t="s">
        <v>980</v>
      </c>
      <c r="E677" s="4">
        <v>87.543478260869563</v>
      </c>
      <c r="F677" s="4">
        <f>Nurse[[#This Row],[Total Nurse Staff Hours]]/Nurse[[#This Row],[MDS Census]]</f>
        <v>3.9071182021355848</v>
      </c>
      <c r="G677" s="4">
        <f>Nurse[[#This Row],[Total Direct Care Staff Hours]]/Nurse[[#This Row],[MDS Census]]</f>
        <v>3.621696051651353</v>
      </c>
      <c r="H677" s="4">
        <f>Nurse[[#This Row],[Total RN Hours (w/ Admin, DON)]]/Nurse[[#This Row],[MDS Census]]</f>
        <v>0.45386391854978891</v>
      </c>
      <c r="I677" s="4">
        <f>Nurse[[#This Row],[RN Hours (excl. Admin, DON)]]/Nurse[[#This Row],[MDS Census]]</f>
        <v>0.19196424137074744</v>
      </c>
      <c r="J677" s="4">
        <f>SUM(Nurse[[#This Row],[RN Hours (excl. Admin, DON)]],Nurse[[#This Row],[RN Admin Hours]],Nurse[[#This Row],[RN DON Hours]],Nurse[[#This Row],[LPN Hours (excl. Admin)]],Nurse[[#This Row],[LPN Admin Hours]],Nurse[[#This Row],[CNA Hours]],Nurse[[#This Row],[NA TR Hours]],Nurse[[#This Row],[Med Aide/Tech Hours]])</f>
        <v>342.04271739130434</v>
      </c>
      <c r="K677" s="4">
        <f>SUM(Nurse[[#This Row],[RN Hours (excl. Admin, DON)]],Nurse[[#This Row],[LPN Hours (excl. Admin)]],Nurse[[#This Row],[CNA Hours]],Nurse[[#This Row],[NA TR Hours]],Nurse[[#This Row],[Med Aide/Tech Hours]])</f>
        <v>317.05586956521734</v>
      </c>
      <c r="L677" s="4">
        <f>SUM(Nurse[[#This Row],[RN Hours (excl. Admin, DON)]],Nurse[[#This Row],[RN Admin Hours]],Nurse[[#This Row],[RN DON Hours]])</f>
        <v>39.732826086956521</v>
      </c>
      <c r="M677" s="4">
        <v>16.805217391304346</v>
      </c>
      <c r="N677" s="4">
        <v>17.310108695652175</v>
      </c>
      <c r="O677" s="4">
        <v>5.6174999999999997</v>
      </c>
      <c r="P677" s="4">
        <f>SUM(Nurse[[#This Row],[LPN Hours (excl. Admin)]],Nurse[[#This Row],[LPN Admin Hours]])</f>
        <v>111.62706521739126</v>
      </c>
      <c r="Q677" s="4">
        <v>109.56782608695649</v>
      </c>
      <c r="R677" s="4">
        <v>2.0592391304347823</v>
      </c>
      <c r="S677" s="4">
        <f>SUM(Nurse[[#This Row],[CNA Hours]],Nurse[[#This Row],[NA TR Hours]],Nurse[[#This Row],[Med Aide/Tech Hours]])</f>
        <v>190.68282608695654</v>
      </c>
      <c r="T677" s="4">
        <v>186.41423913043479</v>
      </c>
      <c r="U677" s="4">
        <v>4.2685869565217391</v>
      </c>
      <c r="V677" s="4">
        <v>0</v>
      </c>
      <c r="W6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49.878369565217383</v>
      </c>
      <c r="X677" s="4">
        <v>6.4894565217391316</v>
      </c>
      <c r="Y677" s="4">
        <v>10.135760869565216</v>
      </c>
      <c r="Z677" s="4">
        <v>0.48706521739130437</v>
      </c>
      <c r="AA677" s="4">
        <v>27.154565217391298</v>
      </c>
      <c r="AB677" s="4">
        <v>0</v>
      </c>
      <c r="AC677" s="4">
        <v>5.6115217391304348</v>
      </c>
      <c r="AD677" s="4">
        <v>0</v>
      </c>
      <c r="AE677" s="4">
        <v>0</v>
      </c>
      <c r="AF677" s="1">
        <v>365611</v>
      </c>
      <c r="AG677" s="1">
        <v>5</v>
      </c>
      <c r="AH677"/>
    </row>
    <row r="678" spans="1:34" x14ac:dyDescent="0.25">
      <c r="A678" t="s">
        <v>964</v>
      </c>
      <c r="B678" t="s">
        <v>104</v>
      </c>
      <c r="C678" t="s">
        <v>1243</v>
      </c>
      <c r="D678" t="s">
        <v>1003</v>
      </c>
      <c r="E678" s="4">
        <v>97.271739130434781</v>
      </c>
      <c r="F678" s="4">
        <f>Nurse[[#This Row],[Total Nurse Staff Hours]]/Nurse[[#This Row],[MDS Census]]</f>
        <v>3.4507129288188625</v>
      </c>
      <c r="G678" s="4">
        <f>Nurse[[#This Row],[Total Direct Care Staff Hours]]/Nurse[[#This Row],[MDS Census]]</f>
        <v>3.1851614705553697</v>
      </c>
      <c r="H678" s="4">
        <f>Nurse[[#This Row],[Total RN Hours (w/ Admin, DON)]]/Nurse[[#This Row],[MDS Census]]</f>
        <v>0.57223041680634701</v>
      </c>
      <c r="I678" s="4">
        <f>Nurse[[#This Row],[RN Hours (excl. Admin, DON)]]/Nurse[[#This Row],[MDS Census]]</f>
        <v>0.30667895854285387</v>
      </c>
      <c r="J678" s="4">
        <f>SUM(Nurse[[#This Row],[RN Hours (excl. Admin, DON)]],Nurse[[#This Row],[RN Admin Hours]],Nurse[[#This Row],[RN DON Hours]],Nurse[[#This Row],[LPN Hours (excl. Admin)]],Nurse[[#This Row],[LPN Admin Hours]],Nurse[[#This Row],[CNA Hours]],Nurse[[#This Row],[NA TR Hours]],Nurse[[#This Row],[Med Aide/Tech Hours]])</f>
        <v>335.65684782608696</v>
      </c>
      <c r="K678" s="4">
        <f>SUM(Nurse[[#This Row],[RN Hours (excl. Admin, DON)]],Nurse[[#This Row],[LPN Hours (excl. Admin)]],Nurse[[#This Row],[CNA Hours]],Nurse[[#This Row],[NA TR Hours]],Nurse[[#This Row],[Med Aide/Tech Hours]])</f>
        <v>309.82619565217396</v>
      </c>
      <c r="L678" s="4">
        <f>SUM(Nurse[[#This Row],[RN Hours (excl. Admin, DON)]],Nurse[[#This Row],[RN Admin Hours]],Nurse[[#This Row],[RN DON Hours]])</f>
        <v>55.661847826086948</v>
      </c>
      <c r="M678" s="4">
        <v>29.831195652173907</v>
      </c>
      <c r="N678" s="4">
        <v>20.439347826086959</v>
      </c>
      <c r="O678" s="4">
        <v>5.3913043478260869</v>
      </c>
      <c r="P678" s="4">
        <f>SUM(Nurse[[#This Row],[LPN Hours (excl. Admin)]],Nurse[[#This Row],[LPN Admin Hours]])</f>
        <v>101.32097826086957</v>
      </c>
      <c r="Q678" s="4">
        <v>101.32097826086957</v>
      </c>
      <c r="R678" s="4">
        <v>0</v>
      </c>
      <c r="S678" s="4">
        <f>SUM(Nurse[[#This Row],[CNA Hours]],Nurse[[#This Row],[NA TR Hours]],Nurse[[#This Row],[Med Aide/Tech Hours]])</f>
        <v>178.67402173913044</v>
      </c>
      <c r="T678" s="4">
        <v>160.7913043478261</v>
      </c>
      <c r="U678" s="4">
        <v>17.882717391304347</v>
      </c>
      <c r="V678" s="4">
        <v>0</v>
      </c>
      <c r="W6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107.93804347826085</v>
      </c>
      <c r="X678" s="4">
        <v>0.16826086956521741</v>
      </c>
      <c r="Y678" s="4">
        <v>0</v>
      </c>
      <c r="Z678" s="4">
        <v>0</v>
      </c>
      <c r="AA678" s="4">
        <v>41.427608695652175</v>
      </c>
      <c r="AB678" s="4">
        <v>0</v>
      </c>
      <c r="AC678" s="4">
        <v>66.342173913043467</v>
      </c>
      <c r="AD678" s="4">
        <v>0</v>
      </c>
      <c r="AE678" s="4">
        <v>0</v>
      </c>
      <c r="AF678" s="1">
        <v>365305</v>
      </c>
      <c r="AG678" s="1">
        <v>5</v>
      </c>
      <c r="AH678"/>
    </row>
    <row r="679" spans="1:34" x14ac:dyDescent="0.25">
      <c r="A679" t="s">
        <v>964</v>
      </c>
      <c r="B679" t="s">
        <v>350</v>
      </c>
      <c r="C679" t="s">
        <v>1318</v>
      </c>
      <c r="D679" t="s">
        <v>1003</v>
      </c>
      <c r="E679" s="4">
        <v>89.869565217391298</v>
      </c>
      <c r="F679" s="4">
        <f>Nurse[[#This Row],[Total Nurse Staff Hours]]/Nurse[[#This Row],[MDS Census]]</f>
        <v>3.4079184808901788</v>
      </c>
      <c r="G679" s="4">
        <f>Nurse[[#This Row],[Total Direct Care Staff Hours]]/Nurse[[#This Row],[MDS Census]]</f>
        <v>3.2913751814223504</v>
      </c>
      <c r="H679" s="4">
        <f>Nurse[[#This Row],[Total RN Hours (w/ Admin, DON)]]/Nurse[[#This Row],[MDS Census]]</f>
        <v>0.58119254958877609</v>
      </c>
      <c r="I679" s="4">
        <f>Nurse[[#This Row],[RN Hours (excl. Admin, DON)]]/Nurse[[#This Row],[MDS Census]]</f>
        <v>0.46464925012094827</v>
      </c>
      <c r="J679" s="4">
        <f>SUM(Nurse[[#This Row],[RN Hours (excl. Admin, DON)]],Nurse[[#This Row],[RN Admin Hours]],Nurse[[#This Row],[RN DON Hours]],Nurse[[#This Row],[LPN Hours (excl. Admin)]],Nurse[[#This Row],[LPN Admin Hours]],Nurse[[#This Row],[CNA Hours]],Nurse[[#This Row],[NA TR Hours]],Nurse[[#This Row],[Med Aide/Tech Hours]])</f>
        <v>306.26815217391299</v>
      </c>
      <c r="K679" s="4">
        <f>SUM(Nurse[[#This Row],[RN Hours (excl. Admin, DON)]],Nurse[[#This Row],[LPN Hours (excl. Admin)]],Nurse[[#This Row],[CNA Hours]],Nurse[[#This Row],[NA TR Hours]],Nurse[[#This Row],[Med Aide/Tech Hours]])</f>
        <v>295.79445652173905</v>
      </c>
      <c r="L679" s="4">
        <f>SUM(Nurse[[#This Row],[RN Hours (excl. Admin, DON)]],Nurse[[#This Row],[RN Admin Hours]],Nurse[[#This Row],[RN DON Hours]])</f>
        <v>52.231521739130436</v>
      </c>
      <c r="M679" s="4">
        <v>41.75782608695652</v>
      </c>
      <c r="N679" s="4">
        <v>5.6041304347826078</v>
      </c>
      <c r="O679" s="4">
        <v>4.8695652173913047</v>
      </c>
      <c r="P679" s="4">
        <f>SUM(Nurse[[#This Row],[LPN Hours (excl. Admin)]],Nurse[[#This Row],[LPN Admin Hours]])</f>
        <v>93.846304347826091</v>
      </c>
      <c r="Q679" s="4">
        <v>93.846304347826091</v>
      </c>
      <c r="R679" s="4">
        <v>0</v>
      </c>
      <c r="S679" s="4">
        <f>SUM(Nurse[[#This Row],[CNA Hours]],Nurse[[#This Row],[NA TR Hours]],Nurse[[#This Row],[Med Aide/Tech Hours]])</f>
        <v>160.19032608695645</v>
      </c>
      <c r="T679" s="4">
        <v>144.06663043478255</v>
      </c>
      <c r="U679" s="4">
        <v>16.123695652173904</v>
      </c>
      <c r="V679" s="4">
        <v>0</v>
      </c>
      <c r="W6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105.07065217391305</v>
      </c>
      <c r="X679" s="4">
        <v>14.799239130434785</v>
      </c>
      <c r="Y679" s="4">
        <v>0</v>
      </c>
      <c r="Z679" s="4">
        <v>0</v>
      </c>
      <c r="AA679" s="4">
        <v>28.013804347826088</v>
      </c>
      <c r="AB679" s="4">
        <v>0</v>
      </c>
      <c r="AC679" s="4">
        <v>62.257608695652173</v>
      </c>
      <c r="AD679" s="4">
        <v>0</v>
      </c>
      <c r="AE679" s="4">
        <v>0</v>
      </c>
      <c r="AF679" s="1">
        <v>365691</v>
      </c>
      <c r="AG679" s="1">
        <v>5</v>
      </c>
      <c r="AH679"/>
    </row>
    <row r="680" spans="1:34" x14ac:dyDescent="0.25">
      <c r="A680" t="s">
        <v>964</v>
      </c>
      <c r="B680" t="s">
        <v>797</v>
      </c>
      <c r="C680" t="s">
        <v>1219</v>
      </c>
      <c r="D680" t="s">
        <v>1032</v>
      </c>
      <c r="E680" s="4">
        <v>78.043478260869563</v>
      </c>
      <c r="F680" s="4">
        <f>Nurse[[#This Row],[Total Nurse Staff Hours]]/Nurse[[#This Row],[MDS Census]]</f>
        <v>3.5537743732590537</v>
      </c>
      <c r="G680" s="4">
        <f>Nurse[[#This Row],[Total Direct Care Staff Hours]]/Nurse[[#This Row],[MDS Census]]</f>
        <v>3.2464220055710311</v>
      </c>
      <c r="H680" s="4">
        <f>Nurse[[#This Row],[Total RN Hours (w/ Admin, DON)]]/Nurse[[#This Row],[MDS Census]]</f>
        <v>0.89213231197771592</v>
      </c>
      <c r="I680" s="4">
        <f>Nurse[[#This Row],[RN Hours (excl. Admin, DON)]]/Nurse[[#This Row],[MDS Census]]</f>
        <v>0.58477994428969371</v>
      </c>
      <c r="J680" s="4">
        <f>SUM(Nurse[[#This Row],[RN Hours (excl. Admin, DON)]],Nurse[[#This Row],[RN Admin Hours]],Nurse[[#This Row],[RN DON Hours]],Nurse[[#This Row],[LPN Hours (excl. Admin)]],Nurse[[#This Row],[LPN Admin Hours]],Nurse[[#This Row],[CNA Hours]],Nurse[[#This Row],[NA TR Hours]],Nurse[[#This Row],[Med Aide/Tech Hours]])</f>
        <v>277.34891304347832</v>
      </c>
      <c r="K680" s="4">
        <f>SUM(Nurse[[#This Row],[RN Hours (excl. Admin, DON)]],Nurse[[#This Row],[LPN Hours (excl. Admin)]],Nurse[[#This Row],[CNA Hours]],Nurse[[#This Row],[NA TR Hours]],Nurse[[#This Row],[Med Aide/Tech Hours]])</f>
        <v>253.36206521739135</v>
      </c>
      <c r="L680" s="4">
        <f>SUM(Nurse[[#This Row],[RN Hours (excl. Admin, DON)]],Nurse[[#This Row],[RN Admin Hours]],Nurse[[#This Row],[RN DON Hours]])</f>
        <v>69.625108695652173</v>
      </c>
      <c r="M680" s="4">
        <v>45.638260869565222</v>
      </c>
      <c r="N680" s="4">
        <v>19.378152173913044</v>
      </c>
      <c r="O680" s="4">
        <v>4.6086956521739131</v>
      </c>
      <c r="P680" s="4">
        <f>SUM(Nurse[[#This Row],[LPN Hours (excl. Admin)]],Nurse[[#This Row],[LPN Admin Hours]])</f>
        <v>67.871086956521765</v>
      </c>
      <c r="Q680" s="4">
        <v>67.871086956521765</v>
      </c>
      <c r="R680" s="4">
        <v>0</v>
      </c>
      <c r="S680" s="4">
        <f>SUM(Nurse[[#This Row],[CNA Hours]],Nurse[[#This Row],[NA TR Hours]],Nurse[[#This Row],[Med Aide/Tech Hours]])</f>
        <v>139.85271739130437</v>
      </c>
      <c r="T680" s="4">
        <v>127.85358695652175</v>
      </c>
      <c r="U680" s="4">
        <v>11.999130434782609</v>
      </c>
      <c r="V680" s="4">
        <v>0</v>
      </c>
      <c r="W6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41.309999999999988</v>
      </c>
      <c r="X680" s="4">
        <v>0.51108695652173908</v>
      </c>
      <c r="Y680" s="4">
        <v>0</v>
      </c>
      <c r="Z680" s="4">
        <v>0</v>
      </c>
      <c r="AA680" s="4">
        <v>21.441956521739119</v>
      </c>
      <c r="AB680" s="4">
        <v>0</v>
      </c>
      <c r="AC680" s="4">
        <v>19.356956521739129</v>
      </c>
      <c r="AD680" s="4">
        <v>0</v>
      </c>
      <c r="AE680" s="4">
        <v>0</v>
      </c>
      <c r="AF680" s="1">
        <v>366343</v>
      </c>
      <c r="AG680" s="1">
        <v>5</v>
      </c>
      <c r="AH680"/>
    </row>
    <row r="681" spans="1:34" x14ac:dyDescent="0.25">
      <c r="A681" t="s">
        <v>964</v>
      </c>
      <c r="B681" t="s">
        <v>144</v>
      </c>
      <c r="C681" t="s">
        <v>1131</v>
      </c>
      <c r="D681" t="s">
        <v>982</v>
      </c>
      <c r="E681" s="4">
        <v>71.673913043478265</v>
      </c>
      <c r="F681" s="4">
        <f>Nurse[[#This Row],[Total Nurse Staff Hours]]/Nurse[[#This Row],[MDS Census]]</f>
        <v>3.2759084015771913</v>
      </c>
      <c r="G681" s="4">
        <f>Nurse[[#This Row],[Total Direct Care Staff Hours]]/Nurse[[#This Row],[MDS Census]]</f>
        <v>3.0011904761904757</v>
      </c>
      <c r="H681" s="4">
        <f>Nurse[[#This Row],[Total RN Hours (w/ Admin, DON)]]/Nurse[[#This Row],[MDS Census]]</f>
        <v>0.37384288747346067</v>
      </c>
      <c r="I681" s="4">
        <f>Nurse[[#This Row],[RN Hours (excl. Admin, DON)]]/Nurse[[#This Row],[MDS Census]]</f>
        <v>9.9584470730967531E-2</v>
      </c>
      <c r="J681" s="4">
        <f>SUM(Nurse[[#This Row],[RN Hours (excl. Admin, DON)]],Nurse[[#This Row],[RN Admin Hours]],Nurse[[#This Row],[RN DON Hours]],Nurse[[#This Row],[LPN Hours (excl. Admin)]],Nurse[[#This Row],[LPN Admin Hours]],Nurse[[#This Row],[CNA Hours]],Nurse[[#This Row],[NA TR Hours]],Nurse[[#This Row],[Med Aide/Tech Hours]])</f>
        <v>234.79717391304348</v>
      </c>
      <c r="K681" s="4">
        <f>SUM(Nurse[[#This Row],[RN Hours (excl. Admin, DON)]],Nurse[[#This Row],[LPN Hours (excl. Admin)]],Nurse[[#This Row],[CNA Hours]],Nurse[[#This Row],[NA TR Hours]],Nurse[[#This Row],[Med Aide/Tech Hours]])</f>
        <v>215.10706521739129</v>
      </c>
      <c r="L681" s="4">
        <f>SUM(Nurse[[#This Row],[RN Hours (excl. Admin, DON)]],Nurse[[#This Row],[RN Admin Hours]],Nurse[[#This Row],[RN DON Hours]])</f>
        <v>26.794782608695652</v>
      </c>
      <c r="M681" s="4">
        <v>7.1376086956521734</v>
      </c>
      <c r="N681" s="4">
        <v>14.613695652173913</v>
      </c>
      <c r="O681" s="4">
        <v>5.0434782608695654</v>
      </c>
      <c r="P681" s="4">
        <f>SUM(Nurse[[#This Row],[LPN Hours (excl. Admin)]],Nurse[[#This Row],[LPN Admin Hours]])</f>
        <v>75.670760869565186</v>
      </c>
      <c r="Q681" s="4">
        <v>75.637826086956494</v>
      </c>
      <c r="R681" s="4">
        <v>3.2934782608695652E-2</v>
      </c>
      <c r="S681" s="4">
        <f>SUM(Nurse[[#This Row],[CNA Hours]],Nurse[[#This Row],[NA TR Hours]],Nurse[[#This Row],[Med Aide/Tech Hours]])</f>
        <v>132.33163043478262</v>
      </c>
      <c r="T681" s="4">
        <v>121.82239130434785</v>
      </c>
      <c r="U681" s="4">
        <v>10.509239130434782</v>
      </c>
      <c r="V681" s="4">
        <v>0</v>
      </c>
      <c r="W6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80.162934782608673</v>
      </c>
      <c r="X681" s="4">
        <v>1.0859782608695652</v>
      </c>
      <c r="Y681" s="4">
        <v>0</v>
      </c>
      <c r="Z681" s="4">
        <v>0</v>
      </c>
      <c r="AA681" s="4">
        <v>20.458804347826085</v>
      </c>
      <c r="AB681" s="4">
        <v>0</v>
      </c>
      <c r="AC681" s="4">
        <v>58.618152173913025</v>
      </c>
      <c r="AD681" s="4">
        <v>0</v>
      </c>
      <c r="AE681" s="4">
        <v>0</v>
      </c>
      <c r="AF681" s="1">
        <v>365374</v>
      </c>
      <c r="AG681" s="1">
        <v>5</v>
      </c>
      <c r="AH681"/>
    </row>
    <row r="682" spans="1:34" x14ac:dyDescent="0.25">
      <c r="A682" t="s">
        <v>964</v>
      </c>
      <c r="B682" t="s">
        <v>317</v>
      </c>
      <c r="C682" t="s">
        <v>1312</v>
      </c>
      <c r="D682" t="s">
        <v>982</v>
      </c>
      <c r="E682" s="4">
        <v>73.260869565217391</v>
      </c>
      <c r="F682" s="4">
        <f>Nurse[[#This Row],[Total Nurse Staff Hours]]/Nurse[[#This Row],[MDS Census]]</f>
        <v>3.3078694362017798</v>
      </c>
      <c r="G682" s="4">
        <f>Nurse[[#This Row],[Total Direct Care Staff Hours]]/Nurse[[#This Row],[MDS Census]]</f>
        <v>3.0016305637982192</v>
      </c>
      <c r="H682" s="4">
        <f>Nurse[[#This Row],[Total RN Hours (w/ Admin, DON)]]/Nurse[[#This Row],[MDS Census]]</f>
        <v>0.43568694362017796</v>
      </c>
      <c r="I682" s="4">
        <f>Nurse[[#This Row],[RN Hours (excl. Admin, DON)]]/Nurse[[#This Row],[MDS Census]]</f>
        <v>0.17559495548961424</v>
      </c>
      <c r="J682" s="4">
        <f>SUM(Nurse[[#This Row],[RN Hours (excl. Admin, DON)]],Nurse[[#This Row],[RN Admin Hours]],Nurse[[#This Row],[RN DON Hours]],Nurse[[#This Row],[LPN Hours (excl. Admin)]],Nurse[[#This Row],[LPN Admin Hours]],Nurse[[#This Row],[CNA Hours]],Nurse[[#This Row],[NA TR Hours]],Nurse[[#This Row],[Med Aide/Tech Hours]])</f>
        <v>242.33739130434779</v>
      </c>
      <c r="K682" s="4">
        <f>SUM(Nurse[[#This Row],[RN Hours (excl. Admin, DON)]],Nurse[[#This Row],[LPN Hours (excl. Admin)]],Nurse[[#This Row],[CNA Hours]],Nurse[[#This Row],[NA TR Hours]],Nurse[[#This Row],[Med Aide/Tech Hours]])</f>
        <v>219.90206521739128</v>
      </c>
      <c r="L682" s="4">
        <f>SUM(Nurse[[#This Row],[RN Hours (excl. Admin, DON)]],Nurse[[#This Row],[RN Admin Hours]],Nurse[[#This Row],[RN DON Hours]])</f>
        <v>31.918804347826082</v>
      </c>
      <c r="M682" s="4">
        <v>12.864239130434783</v>
      </c>
      <c r="N682" s="4">
        <v>14.532826086956517</v>
      </c>
      <c r="O682" s="4">
        <v>4.5217391304347823</v>
      </c>
      <c r="P682" s="4">
        <f>SUM(Nurse[[#This Row],[LPN Hours (excl. Admin)]],Nurse[[#This Row],[LPN Admin Hours]])</f>
        <v>82.834347826086955</v>
      </c>
      <c r="Q682" s="4">
        <v>79.453586956521733</v>
      </c>
      <c r="R682" s="4">
        <v>3.3807608695652172</v>
      </c>
      <c r="S682" s="4">
        <f>SUM(Nurse[[#This Row],[CNA Hours]],Nurse[[#This Row],[NA TR Hours]],Nurse[[#This Row],[Med Aide/Tech Hours]])</f>
        <v>127.58423913043477</v>
      </c>
      <c r="T682" s="4">
        <v>116.51695652173912</v>
      </c>
      <c r="U682" s="4">
        <v>11.067282608695651</v>
      </c>
      <c r="V682" s="4">
        <v>0</v>
      </c>
      <c r="W6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87.868913043478287</v>
      </c>
      <c r="X682" s="4">
        <v>1.2946739130434783</v>
      </c>
      <c r="Y682" s="4">
        <v>0</v>
      </c>
      <c r="Z682" s="4">
        <v>0</v>
      </c>
      <c r="AA682" s="4">
        <v>47.217608695652181</v>
      </c>
      <c r="AB682" s="4">
        <v>0</v>
      </c>
      <c r="AC682" s="4">
        <v>39.35663043478263</v>
      </c>
      <c r="AD682" s="4">
        <v>0</v>
      </c>
      <c r="AE682" s="4">
        <v>0</v>
      </c>
      <c r="AF682" s="1">
        <v>365640</v>
      </c>
      <c r="AG682" s="1">
        <v>5</v>
      </c>
      <c r="AH682"/>
    </row>
    <row r="683" spans="1:34" x14ac:dyDescent="0.25">
      <c r="A683" t="s">
        <v>964</v>
      </c>
      <c r="B683" t="s">
        <v>532</v>
      </c>
      <c r="C683" t="s">
        <v>1189</v>
      </c>
      <c r="D683" t="s">
        <v>1029</v>
      </c>
      <c r="E683" s="4">
        <v>106.41304347826087</v>
      </c>
      <c r="F683" s="4">
        <f>Nurse[[#This Row],[Total Nurse Staff Hours]]/Nurse[[#This Row],[MDS Census]]</f>
        <v>2.5582676200204282</v>
      </c>
      <c r="G683" s="4">
        <f>Nurse[[#This Row],[Total Direct Care Staff Hours]]/Nurse[[#This Row],[MDS Census]]</f>
        <v>2.3822461695607755</v>
      </c>
      <c r="H683" s="4">
        <f>Nurse[[#This Row],[Total RN Hours (w/ Admin, DON)]]/Nurse[[#This Row],[MDS Census]]</f>
        <v>0.31683248212461695</v>
      </c>
      <c r="I683" s="4">
        <f>Nurse[[#This Row],[RN Hours (excl. Admin, DON)]]/Nurse[[#This Row],[MDS Census]]</f>
        <v>0.14727170582226767</v>
      </c>
      <c r="J683" s="4">
        <f>SUM(Nurse[[#This Row],[RN Hours (excl. Admin, DON)]],Nurse[[#This Row],[RN Admin Hours]],Nurse[[#This Row],[RN DON Hours]],Nurse[[#This Row],[LPN Hours (excl. Admin)]],Nurse[[#This Row],[LPN Admin Hours]],Nurse[[#This Row],[CNA Hours]],Nurse[[#This Row],[NA TR Hours]],Nurse[[#This Row],[Med Aide/Tech Hours]])</f>
        <v>272.23304347826081</v>
      </c>
      <c r="K683" s="4">
        <f>SUM(Nurse[[#This Row],[RN Hours (excl. Admin, DON)]],Nurse[[#This Row],[LPN Hours (excl. Admin)]],Nurse[[#This Row],[CNA Hours]],Nurse[[#This Row],[NA TR Hours]],Nurse[[#This Row],[Med Aide/Tech Hours]])</f>
        <v>253.50206521739125</v>
      </c>
      <c r="L683" s="4">
        <f>SUM(Nurse[[#This Row],[RN Hours (excl. Admin, DON)]],Nurse[[#This Row],[RN Admin Hours]],Nurse[[#This Row],[RN DON Hours]])</f>
        <v>33.715108695652177</v>
      </c>
      <c r="M683" s="4">
        <v>15.671630434782614</v>
      </c>
      <c r="N683" s="4">
        <v>12.565217391304348</v>
      </c>
      <c r="O683" s="4">
        <v>5.4782608695652177</v>
      </c>
      <c r="P683" s="4">
        <f>SUM(Nurse[[#This Row],[LPN Hours (excl. Admin)]],Nurse[[#This Row],[LPN Admin Hours]])</f>
        <v>59.077934782608693</v>
      </c>
      <c r="Q683" s="4">
        <v>58.390434782608693</v>
      </c>
      <c r="R683" s="4">
        <v>0.6875</v>
      </c>
      <c r="S683" s="4">
        <f>SUM(Nurse[[#This Row],[CNA Hours]],Nurse[[#This Row],[NA TR Hours]],Nurse[[#This Row],[Med Aide/Tech Hours]])</f>
        <v>179.43999999999994</v>
      </c>
      <c r="T683" s="4">
        <v>178.13836956521735</v>
      </c>
      <c r="U683" s="4">
        <v>1.3016304347826086</v>
      </c>
      <c r="V683" s="4">
        <v>0</v>
      </c>
      <c r="W6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83" s="4">
        <v>0</v>
      </c>
      <c r="Y683" s="4">
        <v>0</v>
      </c>
      <c r="Z683" s="4">
        <v>0</v>
      </c>
      <c r="AA683" s="4">
        <v>0</v>
      </c>
      <c r="AB683" s="4">
        <v>0</v>
      </c>
      <c r="AC683" s="4">
        <v>0</v>
      </c>
      <c r="AD683" s="4">
        <v>0</v>
      </c>
      <c r="AE683" s="4">
        <v>0</v>
      </c>
      <c r="AF683" s="1">
        <v>365976</v>
      </c>
      <c r="AG683" s="1">
        <v>5</v>
      </c>
      <c r="AH683"/>
    </row>
    <row r="684" spans="1:34" x14ac:dyDescent="0.25">
      <c r="A684" t="s">
        <v>964</v>
      </c>
      <c r="B684" t="s">
        <v>530</v>
      </c>
      <c r="C684" t="s">
        <v>1196</v>
      </c>
      <c r="D684" t="s">
        <v>1010</v>
      </c>
      <c r="E684" s="4">
        <v>64.152173913043484</v>
      </c>
      <c r="F684" s="4">
        <f>Nurse[[#This Row],[Total Nurse Staff Hours]]/Nurse[[#This Row],[MDS Census]]</f>
        <v>4.049376482548289</v>
      </c>
      <c r="G684" s="4">
        <f>Nurse[[#This Row],[Total Direct Care Staff Hours]]/Nurse[[#This Row],[MDS Census]]</f>
        <v>3.8189952558454756</v>
      </c>
      <c r="H684" s="4">
        <f>Nurse[[#This Row],[Total RN Hours (w/ Admin, DON)]]/Nurse[[#This Row],[MDS Census]]</f>
        <v>0.36557946458827512</v>
      </c>
      <c r="I684" s="4">
        <f>Nurse[[#This Row],[RN Hours (excl. Admin, DON)]]/Nurse[[#This Row],[MDS Census]]</f>
        <v>0.16230769230769226</v>
      </c>
      <c r="J684" s="4">
        <f>SUM(Nurse[[#This Row],[RN Hours (excl. Admin, DON)]],Nurse[[#This Row],[RN Admin Hours]],Nurse[[#This Row],[RN DON Hours]],Nurse[[#This Row],[LPN Hours (excl. Admin)]],Nurse[[#This Row],[LPN Admin Hours]],Nurse[[#This Row],[CNA Hours]],Nurse[[#This Row],[NA TR Hours]],Nurse[[#This Row],[Med Aide/Tech Hours]])</f>
        <v>259.77630434782611</v>
      </c>
      <c r="K684" s="4">
        <f>SUM(Nurse[[#This Row],[RN Hours (excl. Admin, DON)]],Nurse[[#This Row],[LPN Hours (excl. Admin)]],Nurse[[#This Row],[CNA Hours]],Nurse[[#This Row],[NA TR Hours]],Nurse[[#This Row],[Med Aide/Tech Hours]])</f>
        <v>244.99684782608693</v>
      </c>
      <c r="L684" s="4">
        <f>SUM(Nurse[[#This Row],[RN Hours (excl. Admin, DON)]],Nurse[[#This Row],[RN Admin Hours]],Nurse[[#This Row],[RN DON Hours]])</f>
        <v>23.452717391304347</v>
      </c>
      <c r="M684" s="4">
        <v>10.412391304347825</v>
      </c>
      <c r="N684" s="4">
        <v>7.5620652173913046</v>
      </c>
      <c r="O684" s="4">
        <v>5.4782608695652177</v>
      </c>
      <c r="P684" s="4">
        <f>SUM(Nurse[[#This Row],[LPN Hours (excl. Admin)]],Nurse[[#This Row],[LPN Admin Hours]])</f>
        <v>64.832934782608689</v>
      </c>
      <c r="Q684" s="4">
        <v>63.093804347826079</v>
      </c>
      <c r="R684" s="4">
        <v>1.7391304347826086</v>
      </c>
      <c r="S684" s="4">
        <f>SUM(Nurse[[#This Row],[CNA Hours]],Nurse[[#This Row],[NA TR Hours]],Nurse[[#This Row],[Med Aide/Tech Hours]])</f>
        <v>171.49065217391305</v>
      </c>
      <c r="T684" s="4">
        <v>171.49065217391305</v>
      </c>
      <c r="U684" s="4">
        <v>0</v>
      </c>
      <c r="V684" s="4">
        <v>0</v>
      </c>
      <c r="W6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188.89902173913043</v>
      </c>
      <c r="X684" s="4">
        <v>6.9959782608695651</v>
      </c>
      <c r="Y684" s="4">
        <v>0</v>
      </c>
      <c r="Z684" s="4">
        <v>0</v>
      </c>
      <c r="AA684" s="4">
        <v>36.233043478260882</v>
      </c>
      <c r="AB684" s="4">
        <v>0</v>
      </c>
      <c r="AC684" s="4">
        <v>145.66999999999999</v>
      </c>
      <c r="AD684" s="4">
        <v>0</v>
      </c>
      <c r="AE684" s="4">
        <v>0</v>
      </c>
      <c r="AF684" s="1">
        <v>365974</v>
      </c>
      <c r="AG684" s="1">
        <v>5</v>
      </c>
      <c r="AH684"/>
    </row>
    <row r="685" spans="1:34" x14ac:dyDescent="0.25">
      <c r="A685" t="s">
        <v>964</v>
      </c>
      <c r="B685" t="s">
        <v>582</v>
      </c>
      <c r="C685" t="s">
        <v>1072</v>
      </c>
      <c r="D685" t="s">
        <v>1045</v>
      </c>
      <c r="E685" s="4">
        <v>63.010869565217391</v>
      </c>
      <c r="F685" s="4">
        <f>Nurse[[#This Row],[Total Nurse Staff Hours]]/Nurse[[#This Row],[MDS Census]]</f>
        <v>2.9146248059341042</v>
      </c>
      <c r="G685" s="4">
        <f>Nurse[[#This Row],[Total Direct Care Staff Hours]]/Nurse[[#This Row],[MDS Census]]</f>
        <v>2.6928290495083664</v>
      </c>
      <c r="H685" s="4">
        <f>Nurse[[#This Row],[Total RN Hours (w/ Admin, DON)]]/Nurse[[#This Row],[MDS Census]]</f>
        <v>0.67335690874590304</v>
      </c>
      <c r="I685" s="4">
        <f>Nurse[[#This Row],[RN Hours (excl. Admin, DON)]]/Nurse[[#This Row],[MDS Census]]</f>
        <v>0.52802311540451952</v>
      </c>
      <c r="J685" s="4">
        <f>SUM(Nurse[[#This Row],[RN Hours (excl. Admin, DON)]],Nurse[[#This Row],[RN Admin Hours]],Nurse[[#This Row],[RN DON Hours]],Nurse[[#This Row],[LPN Hours (excl. Admin)]],Nurse[[#This Row],[LPN Admin Hours]],Nurse[[#This Row],[CNA Hours]],Nurse[[#This Row],[NA TR Hours]],Nurse[[#This Row],[Med Aide/Tech Hours]])</f>
        <v>183.65304347826088</v>
      </c>
      <c r="K685" s="4">
        <f>SUM(Nurse[[#This Row],[RN Hours (excl. Admin, DON)]],Nurse[[#This Row],[LPN Hours (excl. Admin)]],Nurse[[#This Row],[CNA Hours]],Nurse[[#This Row],[NA TR Hours]],Nurse[[#This Row],[Med Aide/Tech Hours]])</f>
        <v>169.67750000000001</v>
      </c>
      <c r="L685" s="4">
        <f>SUM(Nurse[[#This Row],[RN Hours (excl. Admin, DON)]],Nurse[[#This Row],[RN Admin Hours]],Nurse[[#This Row],[RN DON Hours]])</f>
        <v>42.428804347826087</v>
      </c>
      <c r="M685" s="4">
        <v>33.271195652173908</v>
      </c>
      <c r="N685" s="4">
        <v>4.1902173913043477</v>
      </c>
      <c r="O685" s="4">
        <v>4.9673913043478262</v>
      </c>
      <c r="P685" s="4">
        <f>SUM(Nurse[[#This Row],[LPN Hours (excl. Admin)]],Nurse[[#This Row],[LPN Admin Hours]])</f>
        <v>36.963369565217391</v>
      </c>
      <c r="Q685" s="4">
        <v>32.145434782608696</v>
      </c>
      <c r="R685" s="4">
        <v>4.8179347826086953</v>
      </c>
      <c r="S685" s="4">
        <f>SUM(Nurse[[#This Row],[CNA Hours]],Nurse[[#This Row],[NA TR Hours]],Nurse[[#This Row],[Med Aide/Tech Hours]])</f>
        <v>104.26086956521739</v>
      </c>
      <c r="T685" s="4">
        <v>50.111521739130438</v>
      </c>
      <c r="U685" s="4">
        <v>54.149347826086952</v>
      </c>
      <c r="V685" s="4">
        <v>0</v>
      </c>
      <c r="W6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85" s="4">
        <v>0</v>
      </c>
      <c r="Y685" s="4">
        <v>0</v>
      </c>
      <c r="Z685" s="4">
        <v>0</v>
      </c>
      <c r="AA685" s="4">
        <v>0</v>
      </c>
      <c r="AB685" s="4">
        <v>0</v>
      </c>
      <c r="AC685" s="4">
        <v>0</v>
      </c>
      <c r="AD685" s="4">
        <v>0</v>
      </c>
      <c r="AE685" s="4">
        <v>0</v>
      </c>
      <c r="AF685" s="1">
        <v>366047</v>
      </c>
      <c r="AG685" s="1">
        <v>5</v>
      </c>
      <c r="AH685"/>
    </row>
    <row r="686" spans="1:34" x14ac:dyDescent="0.25">
      <c r="A686" t="s">
        <v>964</v>
      </c>
      <c r="B686" t="s">
        <v>458</v>
      </c>
      <c r="C686" t="s">
        <v>1214</v>
      </c>
      <c r="D686" t="s">
        <v>1032</v>
      </c>
      <c r="E686" s="4">
        <v>57.521739130434781</v>
      </c>
      <c r="F686" s="4">
        <f>Nurse[[#This Row],[Total Nurse Staff Hours]]/Nurse[[#This Row],[MDS Census]]</f>
        <v>3.8474697656840524</v>
      </c>
      <c r="G686" s="4">
        <f>Nurse[[#This Row],[Total Direct Care Staff Hours]]/Nurse[[#This Row],[MDS Census]]</f>
        <v>3.5274584278155716</v>
      </c>
      <c r="H686" s="4">
        <f>Nurse[[#This Row],[Total RN Hours (w/ Admin, DON)]]/Nurse[[#This Row],[MDS Census]]</f>
        <v>0.77300264550264541</v>
      </c>
      <c r="I686" s="4">
        <f>Nurse[[#This Row],[RN Hours (excl. Admin, DON)]]/Nurse[[#This Row],[MDS Census]]</f>
        <v>0.54435563114134533</v>
      </c>
      <c r="J686" s="4">
        <f>SUM(Nurse[[#This Row],[RN Hours (excl. Admin, DON)]],Nurse[[#This Row],[RN Admin Hours]],Nurse[[#This Row],[RN DON Hours]],Nurse[[#This Row],[LPN Hours (excl. Admin)]],Nurse[[#This Row],[LPN Admin Hours]],Nurse[[#This Row],[CNA Hours]],Nurse[[#This Row],[NA TR Hours]],Nurse[[#This Row],[Med Aide/Tech Hours]])</f>
        <v>221.3131521739131</v>
      </c>
      <c r="K686" s="4">
        <f>SUM(Nurse[[#This Row],[RN Hours (excl. Admin, DON)]],Nurse[[#This Row],[LPN Hours (excl. Admin)]],Nurse[[#This Row],[CNA Hours]],Nurse[[#This Row],[NA TR Hours]],Nurse[[#This Row],[Med Aide/Tech Hours]])</f>
        <v>202.90554347826091</v>
      </c>
      <c r="L686" s="4">
        <f>SUM(Nurse[[#This Row],[RN Hours (excl. Admin, DON)]],Nurse[[#This Row],[RN Admin Hours]],Nurse[[#This Row],[RN DON Hours]])</f>
        <v>44.464456521739123</v>
      </c>
      <c r="M686" s="4">
        <v>31.312282608695647</v>
      </c>
      <c r="N686" s="4">
        <v>7.3016304347826084</v>
      </c>
      <c r="O686" s="4">
        <v>5.8505434782608692</v>
      </c>
      <c r="P686" s="4">
        <f>SUM(Nurse[[#This Row],[LPN Hours (excl. Admin)]],Nurse[[#This Row],[LPN Admin Hours]])</f>
        <v>51.945652173913054</v>
      </c>
      <c r="Q686" s="4">
        <v>46.690217391304358</v>
      </c>
      <c r="R686" s="4">
        <v>5.2554347826086953</v>
      </c>
      <c r="S686" s="4">
        <f>SUM(Nurse[[#This Row],[CNA Hours]],Nurse[[#This Row],[NA TR Hours]],Nurse[[#This Row],[Med Aide/Tech Hours]])</f>
        <v>124.90304347826091</v>
      </c>
      <c r="T686" s="4">
        <v>95.207391304347865</v>
      </c>
      <c r="U686" s="4">
        <v>29.695652173913043</v>
      </c>
      <c r="V686" s="4">
        <v>0</v>
      </c>
      <c r="W6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51.946086956521739</v>
      </c>
      <c r="X686" s="4">
        <v>8.3611956521739135</v>
      </c>
      <c r="Y686" s="4">
        <v>0</v>
      </c>
      <c r="Z686" s="4">
        <v>0</v>
      </c>
      <c r="AA686" s="4">
        <v>20.274239130434786</v>
      </c>
      <c r="AB686" s="4">
        <v>0</v>
      </c>
      <c r="AC686" s="4">
        <v>23.310652173913038</v>
      </c>
      <c r="AD686" s="4">
        <v>0</v>
      </c>
      <c r="AE686" s="4">
        <v>0</v>
      </c>
      <c r="AF686" s="1">
        <v>365845</v>
      </c>
      <c r="AG686" s="1">
        <v>5</v>
      </c>
      <c r="AH686"/>
    </row>
    <row r="687" spans="1:34" x14ac:dyDescent="0.25">
      <c r="A687" t="s">
        <v>964</v>
      </c>
      <c r="B687" t="s">
        <v>44</v>
      </c>
      <c r="C687" t="s">
        <v>1214</v>
      </c>
      <c r="D687" t="s">
        <v>1032</v>
      </c>
      <c r="E687" s="4">
        <v>64.652173913043484</v>
      </c>
      <c r="F687" s="4">
        <f>Nurse[[#This Row],[Total Nurse Staff Hours]]/Nurse[[#This Row],[MDS Census]]</f>
        <v>2.8005632145258907</v>
      </c>
      <c r="G687" s="4">
        <f>Nurse[[#This Row],[Total Direct Care Staff Hours]]/Nurse[[#This Row],[MDS Census]]</f>
        <v>2.5028581035642232</v>
      </c>
      <c r="H687" s="4">
        <f>Nurse[[#This Row],[Total RN Hours (w/ Admin, DON)]]/Nurse[[#This Row],[MDS Census]]</f>
        <v>0.43447377269670473</v>
      </c>
      <c r="I687" s="4">
        <f>Nurse[[#This Row],[RN Hours (excl. Admin, DON)]]/Nurse[[#This Row],[MDS Census]]</f>
        <v>0.3220830531271015</v>
      </c>
      <c r="J687" s="4">
        <f>SUM(Nurse[[#This Row],[RN Hours (excl. Admin, DON)]],Nurse[[#This Row],[RN Admin Hours]],Nurse[[#This Row],[RN DON Hours]],Nurse[[#This Row],[LPN Hours (excl. Admin)]],Nurse[[#This Row],[LPN Admin Hours]],Nurse[[#This Row],[CNA Hours]],Nurse[[#This Row],[NA TR Hours]],Nurse[[#This Row],[Med Aide/Tech Hours]])</f>
        <v>181.0625</v>
      </c>
      <c r="K687" s="4">
        <f>SUM(Nurse[[#This Row],[RN Hours (excl. Admin, DON)]],Nurse[[#This Row],[LPN Hours (excl. Admin)]],Nurse[[#This Row],[CNA Hours]],Nurse[[#This Row],[NA TR Hours]],Nurse[[#This Row],[Med Aide/Tech Hours]])</f>
        <v>161.81521739130437</v>
      </c>
      <c r="L687" s="4">
        <f>SUM(Nurse[[#This Row],[RN Hours (excl. Admin, DON)]],Nurse[[#This Row],[RN Admin Hours]],Nurse[[#This Row],[RN DON Hours]])</f>
        <v>28.089673913043477</v>
      </c>
      <c r="M687" s="4">
        <v>20.823369565217391</v>
      </c>
      <c r="N687" s="4">
        <v>7.2663043478260869</v>
      </c>
      <c r="O687" s="4">
        <v>0</v>
      </c>
      <c r="P687" s="4">
        <f>SUM(Nurse[[#This Row],[LPN Hours (excl. Admin)]],Nurse[[#This Row],[LPN Admin Hours]])</f>
        <v>50.352608695652179</v>
      </c>
      <c r="Q687" s="4">
        <v>38.371630434782617</v>
      </c>
      <c r="R687" s="4">
        <v>11.980978260869565</v>
      </c>
      <c r="S687" s="4">
        <f>SUM(Nurse[[#This Row],[CNA Hours]],Nurse[[#This Row],[NA TR Hours]],Nurse[[#This Row],[Med Aide/Tech Hours]])</f>
        <v>102.62021739130435</v>
      </c>
      <c r="T687" s="4">
        <v>37.940869565217398</v>
      </c>
      <c r="U687" s="4">
        <v>64.679347826086953</v>
      </c>
      <c r="V687" s="4">
        <v>0</v>
      </c>
      <c r="W6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1.1793478260869563</v>
      </c>
      <c r="X687" s="4">
        <v>0</v>
      </c>
      <c r="Y687" s="4">
        <v>0</v>
      </c>
      <c r="Z687" s="4">
        <v>0</v>
      </c>
      <c r="AA687" s="4">
        <v>0.76021739130434762</v>
      </c>
      <c r="AB687" s="4">
        <v>0</v>
      </c>
      <c r="AC687" s="4">
        <v>0.4191304347826087</v>
      </c>
      <c r="AD687" s="4">
        <v>0</v>
      </c>
      <c r="AE687" s="4">
        <v>0</v>
      </c>
      <c r="AF687" s="1">
        <v>365115</v>
      </c>
      <c r="AG687" s="1">
        <v>5</v>
      </c>
      <c r="AH687"/>
    </row>
    <row r="688" spans="1:34" x14ac:dyDescent="0.25">
      <c r="A688" t="s">
        <v>964</v>
      </c>
      <c r="B688" t="s">
        <v>112</v>
      </c>
      <c r="C688" t="s">
        <v>1096</v>
      </c>
      <c r="D688" t="s">
        <v>1034</v>
      </c>
      <c r="E688" s="4">
        <v>42.760869565217391</v>
      </c>
      <c r="F688" s="4">
        <f>Nurse[[#This Row],[Total Nurse Staff Hours]]/Nurse[[#This Row],[MDS Census]]</f>
        <v>3.3393848500254206</v>
      </c>
      <c r="G688" s="4">
        <f>Nurse[[#This Row],[Total Direct Care Staff Hours]]/Nurse[[#This Row],[MDS Census]]</f>
        <v>3.0486146415861728</v>
      </c>
      <c r="H688" s="4">
        <f>Nurse[[#This Row],[Total RN Hours (w/ Admin, DON)]]/Nurse[[#This Row],[MDS Census]]</f>
        <v>0.70891967463141847</v>
      </c>
      <c r="I688" s="4">
        <f>Nurse[[#This Row],[RN Hours (excl. Admin, DON)]]/Nurse[[#This Row],[MDS Census]]</f>
        <v>0.4181494661921708</v>
      </c>
      <c r="J688" s="4">
        <f>SUM(Nurse[[#This Row],[RN Hours (excl. Admin, DON)]],Nurse[[#This Row],[RN Admin Hours]],Nurse[[#This Row],[RN DON Hours]],Nurse[[#This Row],[LPN Hours (excl. Admin)]],Nurse[[#This Row],[LPN Admin Hours]],Nurse[[#This Row],[CNA Hours]],Nurse[[#This Row],[NA TR Hours]],Nurse[[#This Row],[Med Aide/Tech Hours]])</f>
        <v>142.79500000000004</v>
      </c>
      <c r="K688" s="4">
        <f>SUM(Nurse[[#This Row],[RN Hours (excl. Admin, DON)]],Nurse[[#This Row],[LPN Hours (excl. Admin)]],Nurse[[#This Row],[CNA Hours]],Nurse[[#This Row],[NA TR Hours]],Nurse[[#This Row],[Med Aide/Tech Hours]])</f>
        <v>130.36141304347831</v>
      </c>
      <c r="L688" s="4">
        <f>SUM(Nurse[[#This Row],[RN Hours (excl. Admin, DON)]],Nurse[[#This Row],[RN Admin Hours]],Nurse[[#This Row],[RN DON Hours]])</f>
        <v>30.314021739130439</v>
      </c>
      <c r="M688" s="4">
        <v>17.880434782608695</v>
      </c>
      <c r="N688" s="4">
        <v>6.723586956521741</v>
      </c>
      <c r="O688" s="4">
        <v>5.7100000000000009</v>
      </c>
      <c r="P688" s="4">
        <f>SUM(Nurse[[#This Row],[LPN Hours (excl. Admin)]],Nurse[[#This Row],[LPN Admin Hours]])</f>
        <v>34.307065217391326</v>
      </c>
      <c r="Q688" s="4">
        <v>34.307065217391326</v>
      </c>
      <c r="R688" s="4">
        <v>0</v>
      </c>
      <c r="S688" s="4">
        <f>SUM(Nurse[[#This Row],[CNA Hours]],Nurse[[#This Row],[NA TR Hours]],Nurse[[#This Row],[Med Aide/Tech Hours]])</f>
        <v>78.173913043478279</v>
      </c>
      <c r="T688" s="4">
        <v>78.173913043478279</v>
      </c>
      <c r="U688" s="4">
        <v>0</v>
      </c>
      <c r="V688" s="4">
        <v>0</v>
      </c>
      <c r="W6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88" s="4">
        <v>0</v>
      </c>
      <c r="Y688" s="4">
        <v>0</v>
      </c>
      <c r="Z688" s="4">
        <v>0</v>
      </c>
      <c r="AA688" s="4">
        <v>0</v>
      </c>
      <c r="AB688" s="4">
        <v>0</v>
      </c>
      <c r="AC688" s="4">
        <v>0</v>
      </c>
      <c r="AD688" s="4">
        <v>0</v>
      </c>
      <c r="AE688" s="4">
        <v>0</v>
      </c>
      <c r="AF688" s="1">
        <v>365320</v>
      </c>
      <c r="AG688" s="1">
        <v>5</v>
      </c>
      <c r="AH688"/>
    </row>
    <row r="689" spans="1:34" x14ac:dyDescent="0.25">
      <c r="A689" t="s">
        <v>964</v>
      </c>
      <c r="B689" t="s">
        <v>808</v>
      </c>
      <c r="C689" t="s">
        <v>1129</v>
      </c>
      <c r="D689" t="s">
        <v>1032</v>
      </c>
      <c r="E689" s="4">
        <v>67.282608695652172</v>
      </c>
      <c r="F689" s="4">
        <f>Nurse[[#This Row],[Total Nurse Staff Hours]]/Nurse[[#This Row],[MDS Census]]</f>
        <v>3.5988739903069464</v>
      </c>
      <c r="G689" s="4">
        <f>Nurse[[#This Row],[Total Direct Care Staff Hours]]/Nurse[[#This Row],[MDS Census]]</f>
        <v>3.2594103392568661</v>
      </c>
      <c r="H689" s="4">
        <f>Nurse[[#This Row],[Total RN Hours (w/ Admin, DON)]]/Nurse[[#This Row],[MDS Census]]</f>
        <v>0.65725201938610667</v>
      </c>
      <c r="I689" s="4">
        <f>Nurse[[#This Row],[RN Hours (excl. Admin, DON)]]/Nurse[[#This Row],[MDS Census]]</f>
        <v>0.48752019386106626</v>
      </c>
      <c r="J689" s="4">
        <f>SUM(Nurse[[#This Row],[RN Hours (excl. Admin, DON)]],Nurse[[#This Row],[RN Admin Hours]],Nurse[[#This Row],[RN DON Hours]],Nurse[[#This Row],[LPN Hours (excl. Admin)]],Nurse[[#This Row],[LPN Admin Hours]],Nurse[[#This Row],[CNA Hours]],Nurse[[#This Row],[NA TR Hours]],Nurse[[#This Row],[Med Aide/Tech Hours]])</f>
        <v>242.1416304347826</v>
      </c>
      <c r="K689" s="4">
        <f>SUM(Nurse[[#This Row],[RN Hours (excl. Admin, DON)]],Nurse[[#This Row],[LPN Hours (excl. Admin)]],Nurse[[#This Row],[CNA Hours]],Nurse[[#This Row],[NA TR Hours]],Nurse[[#This Row],[Med Aide/Tech Hours]])</f>
        <v>219.30163043478262</v>
      </c>
      <c r="L689" s="4">
        <f>SUM(Nurse[[#This Row],[RN Hours (excl. Admin, DON)]],Nurse[[#This Row],[RN Admin Hours]],Nurse[[#This Row],[RN DON Hours]])</f>
        <v>44.221630434782611</v>
      </c>
      <c r="M689" s="4">
        <v>32.801630434782609</v>
      </c>
      <c r="N689" s="4">
        <v>5.7100000000000009</v>
      </c>
      <c r="O689" s="4">
        <v>5.7100000000000009</v>
      </c>
      <c r="P689" s="4">
        <f>SUM(Nurse[[#This Row],[LPN Hours (excl. Admin)]],Nurse[[#This Row],[LPN Admin Hours]])</f>
        <v>64.634673913043486</v>
      </c>
      <c r="Q689" s="4">
        <v>53.214673913043477</v>
      </c>
      <c r="R689" s="4">
        <v>11.420000000000002</v>
      </c>
      <c r="S689" s="4">
        <f>SUM(Nurse[[#This Row],[CNA Hours]],Nurse[[#This Row],[NA TR Hours]],Nurse[[#This Row],[Med Aide/Tech Hours]])</f>
        <v>133.28532608695653</v>
      </c>
      <c r="T689" s="4">
        <v>133.28532608695653</v>
      </c>
      <c r="U689" s="4">
        <v>0</v>
      </c>
      <c r="V689" s="4">
        <v>0</v>
      </c>
      <c r="W6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0.41304347826086957</v>
      </c>
      <c r="X689" s="4">
        <v>0</v>
      </c>
      <c r="Y689" s="4">
        <v>0</v>
      </c>
      <c r="Z689" s="4">
        <v>0</v>
      </c>
      <c r="AA689" s="4">
        <v>0</v>
      </c>
      <c r="AB689" s="4">
        <v>0</v>
      </c>
      <c r="AC689" s="4">
        <v>0.41304347826086957</v>
      </c>
      <c r="AD689" s="4">
        <v>0</v>
      </c>
      <c r="AE689" s="4">
        <v>0</v>
      </c>
      <c r="AF689" s="1">
        <v>366359</v>
      </c>
      <c r="AG689" s="1">
        <v>5</v>
      </c>
      <c r="AH689"/>
    </row>
    <row r="690" spans="1:34" x14ac:dyDescent="0.25">
      <c r="A690" t="s">
        <v>964</v>
      </c>
      <c r="B690" t="s">
        <v>504</v>
      </c>
      <c r="C690" t="s">
        <v>1255</v>
      </c>
      <c r="D690" t="s">
        <v>1034</v>
      </c>
      <c r="E690" s="4">
        <v>80.891304347826093</v>
      </c>
      <c r="F690" s="4">
        <f>Nurse[[#This Row],[Total Nurse Staff Hours]]/Nurse[[#This Row],[MDS Census]]</f>
        <v>4.4613114754098362</v>
      </c>
      <c r="G690" s="4">
        <f>Nurse[[#This Row],[Total Direct Care Staff Hours]]/Nurse[[#This Row],[MDS Census]]</f>
        <v>4.2840768610588551</v>
      </c>
      <c r="H690" s="4">
        <f>Nurse[[#This Row],[Total RN Hours (w/ Admin, DON)]]/Nurse[[#This Row],[MDS Census]]</f>
        <v>0.9382477828540714</v>
      </c>
      <c r="I690" s="4">
        <f>Nurse[[#This Row],[RN Hours (excl. Admin, DON)]]/Nurse[[#This Row],[MDS Census]]</f>
        <v>0.78424079548508452</v>
      </c>
      <c r="J690" s="4">
        <f>SUM(Nurse[[#This Row],[RN Hours (excl. Admin, DON)]],Nurse[[#This Row],[RN Admin Hours]],Nurse[[#This Row],[RN DON Hours]],Nurse[[#This Row],[LPN Hours (excl. Admin)]],Nurse[[#This Row],[LPN Admin Hours]],Nurse[[#This Row],[CNA Hours]],Nurse[[#This Row],[NA TR Hours]],Nurse[[#This Row],[Med Aide/Tech Hours]])</f>
        <v>360.88130434782613</v>
      </c>
      <c r="K690" s="4">
        <f>SUM(Nurse[[#This Row],[RN Hours (excl. Admin, DON)]],Nurse[[#This Row],[LPN Hours (excl. Admin)]],Nurse[[#This Row],[CNA Hours]],Nurse[[#This Row],[NA TR Hours]],Nurse[[#This Row],[Med Aide/Tech Hours]])</f>
        <v>346.54456521739132</v>
      </c>
      <c r="L690" s="4">
        <f>SUM(Nurse[[#This Row],[RN Hours (excl. Admin, DON)]],Nurse[[#This Row],[RN Admin Hours]],Nurse[[#This Row],[RN DON Hours]])</f>
        <v>75.896086956521742</v>
      </c>
      <c r="M690" s="4">
        <v>63.438260869565212</v>
      </c>
      <c r="N690" s="4">
        <v>7.8056521739130424</v>
      </c>
      <c r="O690" s="4">
        <v>4.6521739130434785</v>
      </c>
      <c r="P690" s="4">
        <f>SUM(Nurse[[#This Row],[LPN Hours (excl. Admin)]],Nurse[[#This Row],[LPN Admin Hours]])</f>
        <v>80.063478260869559</v>
      </c>
      <c r="Q690" s="4">
        <v>78.184565217391295</v>
      </c>
      <c r="R690" s="4">
        <v>1.8789130434782604</v>
      </c>
      <c r="S690" s="4">
        <f>SUM(Nurse[[#This Row],[CNA Hours]],Nurse[[#This Row],[NA TR Hours]],Nurse[[#This Row],[Med Aide/Tech Hours]])</f>
        <v>204.92173913043484</v>
      </c>
      <c r="T690" s="4">
        <v>204.92173913043484</v>
      </c>
      <c r="U690" s="4">
        <v>0</v>
      </c>
      <c r="V690" s="4">
        <v>0</v>
      </c>
      <c r="W6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51.024456521739125</v>
      </c>
      <c r="X690" s="4">
        <v>0</v>
      </c>
      <c r="Y690" s="4">
        <v>0</v>
      </c>
      <c r="Z690" s="4">
        <v>0</v>
      </c>
      <c r="AA690" s="4">
        <v>1.0543478260869565</v>
      </c>
      <c r="AB690" s="4">
        <v>0</v>
      </c>
      <c r="AC690" s="4">
        <v>49.970108695652172</v>
      </c>
      <c r="AD690" s="4">
        <v>0</v>
      </c>
      <c r="AE690" s="4">
        <v>0</v>
      </c>
      <c r="AF690" s="1">
        <v>365927</v>
      </c>
      <c r="AG690" s="1">
        <v>5</v>
      </c>
      <c r="AH690"/>
    </row>
    <row r="691" spans="1:34" x14ac:dyDescent="0.25">
      <c r="A691" t="s">
        <v>964</v>
      </c>
      <c r="B691" t="s">
        <v>827</v>
      </c>
      <c r="C691" t="s">
        <v>1396</v>
      </c>
      <c r="D691" t="s">
        <v>1063</v>
      </c>
      <c r="E691" s="4">
        <v>19.91549295774648</v>
      </c>
      <c r="F691" s="4">
        <f>Nurse[[#This Row],[Total Nurse Staff Hours]]/Nurse[[#This Row],[MDS Census]]</f>
        <v>6.2678783592644978</v>
      </c>
      <c r="G691" s="4">
        <f>Nurse[[#This Row],[Total Direct Care Staff Hours]]/Nurse[[#This Row],[MDS Census]]</f>
        <v>5.8347100424328149</v>
      </c>
      <c r="H691" s="4">
        <f>Nurse[[#This Row],[Total RN Hours (w/ Admin, DON)]]/Nurse[[#This Row],[MDS Census]]</f>
        <v>2.7398727015558699</v>
      </c>
      <c r="I691" s="4">
        <f>Nurse[[#This Row],[RN Hours (excl. Admin, DON)]]/Nurse[[#This Row],[MDS Census]]</f>
        <v>2.42975954738331</v>
      </c>
      <c r="J691" s="4">
        <f>SUM(Nurse[[#This Row],[RN Hours (excl. Admin, DON)]],Nurse[[#This Row],[RN Admin Hours]],Nurse[[#This Row],[RN DON Hours]],Nurse[[#This Row],[LPN Hours (excl. Admin)]],Nurse[[#This Row],[LPN Admin Hours]],Nurse[[#This Row],[CNA Hours]],Nurse[[#This Row],[NA TR Hours]],Nurse[[#This Row],[Med Aide/Tech Hours]])</f>
        <v>124.82788732394367</v>
      </c>
      <c r="K691" s="4">
        <f>SUM(Nurse[[#This Row],[RN Hours (excl. Admin, DON)]],Nurse[[#This Row],[LPN Hours (excl. Admin)]],Nurse[[#This Row],[CNA Hours]],Nurse[[#This Row],[NA TR Hours]],Nurse[[#This Row],[Med Aide/Tech Hours]])</f>
        <v>116.20112676056338</v>
      </c>
      <c r="L691" s="4">
        <f>SUM(Nurse[[#This Row],[RN Hours (excl. Admin, DON)]],Nurse[[#This Row],[RN Admin Hours]],Nurse[[#This Row],[RN DON Hours]])</f>
        <v>54.56591549295775</v>
      </c>
      <c r="M691" s="4">
        <v>48.389859154929582</v>
      </c>
      <c r="N691" s="4">
        <v>1.9014084507042253</v>
      </c>
      <c r="O691" s="4">
        <v>4.274647887323944</v>
      </c>
      <c r="P691" s="4">
        <f>SUM(Nurse[[#This Row],[LPN Hours (excl. Admin)]],Nurse[[#This Row],[LPN Admin Hours]])</f>
        <v>15.208732394366196</v>
      </c>
      <c r="Q691" s="4">
        <v>12.758028169014084</v>
      </c>
      <c r="R691" s="4">
        <v>2.4507042253521125</v>
      </c>
      <c r="S691" s="4">
        <f>SUM(Nurse[[#This Row],[CNA Hours]],Nurse[[#This Row],[NA TR Hours]],Nurse[[#This Row],[Med Aide/Tech Hours]])</f>
        <v>55.05323943661972</v>
      </c>
      <c r="T691" s="4">
        <v>55.05323943661972</v>
      </c>
      <c r="U691" s="4">
        <v>0</v>
      </c>
      <c r="V691" s="4">
        <v>0</v>
      </c>
      <c r="W6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37.377183098591544</v>
      </c>
      <c r="X691" s="4">
        <v>8.6469014084507041</v>
      </c>
      <c r="Y691" s="4">
        <v>0</v>
      </c>
      <c r="Z691" s="4">
        <v>0</v>
      </c>
      <c r="AA691" s="4">
        <v>1.7932394366197182</v>
      </c>
      <c r="AB691" s="4">
        <v>0</v>
      </c>
      <c r="AC691" s="4">
        <v>26.937042253521124</v>
      </c>
      <c r="AD691" s="4">
        <v>0</v>
      </c>
      <c r="AE691" s="4">
        <v>0</v>
      </c>
      <c r="AF691" s="1">
        <v>366379</v>
      </c>
      <c r="AG691" s="1">
        <v>5</v>
      </c>
      <c r="AH691"/>
    </row>
    <row r="692" spans="1:34" x14ac:dyDescent="0.25">
      <c r="A692" t="s">
        <v>964</v>
      </c>
      <c r="B692" t="s">
        <v>695</v>
      </c>
      <c r="C692" t="s">
        <v>1073</v>
      </c>
      <c r="D692" t="s">
        <v>991</v>
      </c>
      <c r="E692" s="4">
        <v>76.869565217391298</v>
      </c>
      <c r="F692" s="4">
        <f>Nurse[[#This Row],[Total Nurse Staff Hours]]/Nurse[[#This Row],[MDS Census]]</f>
        <v>3.6157169117647059</v>
      </c>
      <c r="G692" s="4">
        <f>Nurse[[#This Row],[Total Direct Care Staff Hours]]/Nurse[[#This Row],[MDS Census]]</f>
        <v>3.334162895927602</v>
      </c>
      <c r="H692" s="4">
        <f>Nurse[[#This Row],[Total RN Hours (w/ Admin, DON)]]/Nurse[[#This Row],[MDS Census]]</f>
        <v>0.47484445701357469</v>
      </c>
      <c r="I692" s="4">
        <f>Nurse[[#This Row],[RN Hours (excl. Admin, DON)]]/Nurse[[#This Row],[MDS Census]]</f>
        <v>0.30446832579185523</v>
      </c>
      <c r="J692" s="4">
        <f>SUM(Nurse[[#This Row],[RN Hours (excl. Admin, DON)]],Nurse[[#This Row],[RN Admin Hours]],Nurse[[#This Row],[RN DON Hours]],Nurse[[#This Row],[LPN Hours (excl. Admin)]],Nurse[[#This Row],[LPN Admin Hours]],Nurse[[#This Row],[CNA Hours]],Nurse[[#This Row],[NA TR Hours]],Nurse[[#This Row],[Med Aide/Tech Hours]])</f>
        <v>277.9385869565217</v>
      </c>
      <c r="K692" s="4">
        <f>SUM(Nurse[[#This Row],[RN Hours (excl. Admin, DON)]],Nurse[[#This Row],[LPN Hours (excl. Admin)]],Nurse[[#This Row],[CNA Hours]],Nurse[[#This Row],[NA TR Hours]],Nurse[[#This Row],[Med Aide/Tech Hours]])</f>
        <v>256.29565217391303</v>
      </c>
      <c r="L692" s="4">
        <f>SUM(Nurse[[#This Row],[RN Hours (excl. Admin, DON)]],Nurse[[#This Row],[RN Admin Hours]],Nurse[[#This Row],[RN DON Hours]])</f>
        <v>36.501086956521739</v>
      </c>
      <c r="M692" s="4">
        <v>23.404347826086955</v>
      </c>
      <c r="N692" s="4">
        <v>8.375</v>
      </c>
      <c r="O692" s="4">
        <v>4.7217391304347824</v>
      </c>
      <c r="P692" s="4">
        <f>SUM(Nurse[[#This Row],[LPN Hours (excl. Admin)]],Nurse[[#This Row],[LPN Admin Hours]])</f>
        <v>81.894021739130423</v>
      </c>
      <c r="Q692" s="4">
        <v>73.347826086956516</v>
      </c>
      <c r="R692" s="4">
        <v>8.5461956521739122</v>
      </c>
      <c r="S692" s="4">
        <f>SUM(Nurse[[#This Row],[CNA Hours]],Nurse[[#This Row],[NA TR Hours]],Nurse[[#This Row],[Med Aide/Tech Hours]])</f>
        <v>159.54347826086956</v>
      </c>
      <c r="T692" s="4">
        <v>159.54347826086956</v>
      </c>
      <c r="U692" s="4">
        <v>0</v>
      </c>
      <c r="V692" s="4">
        <v>0</v>
      </c>
      <c r="W6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0.34782608695652173</v>
      </c>
      <c r="X692" s="4">
        <v>0</v>
      </c>
      <c r="Y692" s="4">
        <v>0</v>
      </c>
      <c r="Z692" s="4">
        <v>0</v>
      </c>
      <c r="AA692" s="4">
        <v>0.34782608695652173</v>
      </c>
      <c r="AB692" s="4">
        <v>0</v>
      </c>
      <c r="AC692" s="4">
        <v>0</v>
      </c>
      <c r="AD692" s="4">
        <v>0</v>
      </c>
      <c r="AE692" s="4">
        <v>0</v>
      </c>
      <c r="AF692" s="1">
        <v>366208</v>
      </c>
      <c r="AG692" s="1">
        <v>5</v>
      </c>
      <c r="AH692"/>
    </row>
    <row r="693" spans="1:34" x14ac:dyDescent="0.25">
      <c r="A693" t="s">
        <v>964</v>
      </c>
      <c r="B693" t="s">
        <v>212</v>
      </c>
      <c r="C693" t="s">
        <v>1213</v>
      </c>
      <c r="D693" t="s">
        <v>1008</v>
      </c>
      <c r="E693" s="4">
        <v>89.239130434782609</v>
      </c>
      <c r="F693" s="4">
        <f>Nurse[[#This Row],[Total Nurse Staff Hours]]/Nurse[[#This Row],[MDS Census]]</f>
        <v>2.6712813641900124</v>
      </c>
      <c r="G693" s="4">
        <f>Nurse[[#This Row],[Total Direct Care Staff Hours]]/Nurse[[#This Row],[MDS Census]]</f>
        <v>2.4754835566382463</v>
      </c>
      <c r="H693" s="4">
        <f>Nurse[[#This Row],[Total RN Hours (w/ Admin, DON)]]/Nurse[[#This Row],[MDS Census]]</f>
        <v>0.34491473812423873</v>
      </c>
      <c r="I693" s="4">
        <f>Nurse[[#This Row],[RN Hours (excl. Admin, DON)]]/Nurse[[#This Row],[MDS Census]]</f>
        <v>0.29247868453105969</v>
      </c>
      <c r="J693" s="4">
        <f>SUM(Nurse[[#This Row],[RN Hours (excl. Admin, DON)]],Nurse[[#This Row],[RN Admin Hours]],Nurse[[#This Row],[RN DON Hours]],Nurse[[#This Row],[LPN Hours (excl. Admin)]],Nurse[[#This Row],[LPN Admin Hours]],Nurse[[#This Row],[CNA Hours]],Nurse[[#This Row],[NA TR Hours]],Nurse[[#This Row],[Med Aide/Tech Hours]])</f>
        <v>238.38282608695653</v>
      </c>
      <c r="K693" s="4">
        <f>SUM(Nurse[[#This Row],[RN Hours (excl. Admin, DON)]],Nurse[[#This Row],[LPN Hours (excl. Admin)]],Nurse[[#This Row],[CNA Hours]],Nurse[[#This Row],[NA TR Hours]],Nurse[[#This Row],[Med Aide/Tech Hours]])</f>
        <v>220.91000000000003</v>
      </c>
      <c r="L693" s="4">
        <f>SUM(Nurse[[#This Row],[RN Hours (excl. Admin, DON)]],Nurse[[#This Row],[RN Admin Hours]],Nurse[[#This Row],[RN DON Hours]])</f>
        <v>30.779891304347828</v>
      </c>
      <c r="M693" s="4">
        <v>26.100543478260871</v>
      </c>
      <c r="N693" s="4">
        <v>0</v>
      </c>
      <c r="O693" s="4">
        <v>4.6793478260869561</v>
      </c>
      <c r="P693" s="4">
        <f>SUM(Nurse[[#This Row],[LPN Hours (excl. Admin)]],Nurse[[#This Row],[LPN Admin Hours]])</f>
        <v>80.861413043478265</v>
      </c>
      <c r="Q693" s="4">
        <v>68.067934782608702</v>
      </c>
      <c r="R693" s="4">
        <v>12.793478260869565</v>
      </c>
      <c r="S693" s="4">
        <f>SUM(Nurse[[#This Row],[CNA Hours]],Nurse[[#This Row],[NA TR Hours]],Nurse[[#This Row],[Med Aide/Tech Hours]])</f>
        <v>126.74152173913043</v>
      </c>
      <c r="T693" s="4">
        <v>126.74152173913043</v>
      </c>
      <c r="U693" s="4">
        <v>0</v>
      </c>
      <c r="V693" s="4">
        <v>0</v>
      </c>
      <c r="W6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11.548586956521742</v>
      </c>
      <c r="X693" s="4">
        <v>0</v>
      </c>
      <c r="Y693" s="4">
        <v>0</v>
      </c>
      <c r="Z693" s="4">
        <v>0</v>
      </c>
      <c r="AA693" s="4">
        <v>0</v>
      </c>
      <c r="AB693" s="4">
        <v>0</v>
      </c>
      <c r="AC693" s="4">
        <v>11.548586956521742</v>
      </c>
      <c r="AD693" s="4">
        <v>0</v>
      </c>
      <c r="AE693" s="4">
        <v>0</v>
      </c>
      <c r="AF693" s="1">
        <v>365480</v>
      </c>
      <c r="AG693" s="1">
        <v>5</v>
      </c>
      <c r="AH693"/>
    </row>
    <row r="694" spans="1:34" x14ac:dyDescent="0.25">
      <c r="A694" t="s">
        <v>964</v>
      </c>
      <c r="B694" t="s">
        <v>235</v>
      </c>
      <c r="C694" t="s">
        <v>1283</v>
      </c>
      <c r="D694" t="s">
        <v>982</v>
      </c>
      <c r="E694" s="4">
        <v>77.076086956521735</v>
      </c>
      <c r="F694" s="4">
        <f>Nurse[[#This Row],[Total Nurse Staff Hours]]/Nurse[[#This Row],[MDS Census]]</f>
        <v>3.4926667606825559</v>
      </c>
      <c r="G694" s="4">
        <f>Nurse[[#This Row],[Total Direct Care Staff Hours]]/Nurse[[#This Row],[MDS Census]]</f>
        <v>3.096248766041461</v>
      </c>
      <c r="H694" s="4">
        <f>Nurse[[#This Row],[Total RN Hours (w/ Admin, DON)]]/Nurse[[#This Row],[MDS Census]]</f>
        <v>0.61098575659286425</v>
      </c>
      <c r="I694" s="4">
        <f>Nurse[[#This Row],[RN Hours (excl. Admin, DON)]]/Nurse[[#This Row],[MDS Census]]</f>
        <v>0.46266394020589485</v>
      </c>
      <c r="J694" s="4">
        <f>SUM(Nurse[[#This Row],[RN Hours (excl. Admin, DON)]],Nurse[[#This Row],[RN Admin Hours]],Nurse[[#This Row],[RN DON Hours]],Nurse[[#This Row],[LPN Hours (excl. Admin)]],Nurse[[#This Row],[LPN Admin Hours]],Nurse[[#This Row],[CNA Hours]],Nurse[[#This Row],[NA TR Hours]],Nurse[[#This Row],[Med Aide/Tech Hours]])</f>
        <v>269.20108695652175</v>
      </c>
      <c r="K694" s="4">
        <f>SUM(Nurse[[#This Row],[RN Hours (excl. Admin, DON)]],Nurse[[#This Row],[LPN Hours (excl. Admin)]],Nurse[[#This Row],[CNA Hours]],Nurse[[#This Row],[NA TR Hours]],Nurse[[#This Row],[Med Aide/Tech Hours]])</f>
        <v>238.64673913043478</v>
      </c>
      <c r="L694" s="4">
        <f>SUM(Nurse[[#This Row],[RN Hours (excl. Admin, DON)]],Nurse[[#This Row],[RN Admin Hours]],Nurse[[#This Row],[RN DON Hours]])</f>
        <v>47.092391304347828</v>
      </c>
      <c r="M694" s="4">
        <v>35.660326086956523</v>
      </c>
      <c r="N694" s="4">
        <v>6.8233695652173916</v>
      </c>
      <c r="O694" s="4">
        <v>4.6086956521739131</v>
      </c>
      <c r="P694" s="4">
        <f>SUM(Nurse[[#This Row],[LPN Hours (excl. Admin)]],Nurse[[#This Row],[LPN Admin Hours]])</f>
        <v>83.529891304347828</v>
      </c>
      <c r="Q694" s="4">
        <v>64.407608695652172</v>
      </c>
      <c r="R694" s="4">
        <v>19.122282608695652</v>
      </c>
      <c r="S694" s="4">
        <f>SUM(Nurse[[#This Row],[CNA Hours]],Nurse[[#This Row],[NA TR Hours]],Nurse[[#This Row],[Med Aide/Tech Hours]])</f>
        <v>138.57880434782609</v>
      </c>
      <c r="T694" s="4">
        <v>104.89673913043478</v>
      </c>
      <c r="U694" s="4">
        <v>33.682065217391305</v>
      </c>
      <c r="V694" s="4">
        <v>0</v>
      </c>
      <c r="W6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2.7472826086956523</v>
      </c>
      <c r="X694" s="4">
        <v>2.222826086956522</v>
      </c>
      <c r="Y694" s="4">
        <v>0</v>
      </c>
      <c r="Z694" s="4">
        <v>0</v>
      </c>
      <c r="AA694" s="4">
        <v>0.26358695652173914</v>
      </c>
      <c r="AB694" s="4">
        <v>0</v>
      </c>
      <c r="AC694" s="4">
        <v>0.2608695652173913</v>
      </c>
      <c r="AD694" s="4">
        <v>0</v>
      </c>
      <c r="AE694" s="4">
        <v>0</v>
      </c>
      <c r="AF694" s="1">
        <v>365515</v>
      </c>
      <c r="AG694" s="1">
        <v>5</v>
      </c>
      <c r="AH694"/>
    </row>
    <row r="695" spans="1:34" x14ac:dyDescent="0.25">
      <c r="A695" t="s">
        <v>964</v>
      </c>
      <c r="B695" t="s">
        <v>621</v>
      </c>
      <c r="C695" t="s">
        <v>1376</v>
      </c>
      <c r="D695" t="s">
        <v>1048</v>
      </c>
      <c r="E695" s="4">
        <v>15.489130434782609</v>
      </c>
      <c r="F695" s="4">
        <f>Nurse[[#This Row],[Total Nurse Staff Hours]]/Nurse[[#This Row],[MDS Census]]</f>
        <v>6.5082315789473668</v>
      </c>
      <c r="G695" s="4">
        <f>Nurse[[#This Row],[Total Direct Care Staff Hours]]/Nurse[[#This Row],[MDS Census]]</f>
        <v>5.8551087719298227</v>
      </c>
      <c r="H695" s="4">
        <f>Nurse[[#This Row],[Total RN Hours (w/ Admin, DON)]]/Nurse[[#This Row],[MDS Census]]</f>
        <v>1.1871228070175435</v>
      </c>
      <c r="I695" s="4">
        <f>Nurse[[#This Row],[RN Hours (excl. Admin, DON)]]/Nurse[[#This Row],[MDS Census]]</f>
        <v>0.53399999999999992</v>
      </c>
      <c r="J695" s="4">
        <f>SUM(Nurse[[#This Row],[RN Hours (excl. Admin, DON)]],Nurse[[#This Row],[RN Admin Hours]],Nurse[[#This Row],[RN DON Hours]],Nurse[[#This Row],[LPN Hours (excl. Admin)]],Nurse[[#This Row],[LPN Admin Hours]],Nurse[[#This Row],[CNA Hours]],Nurse[[#This Row],[NA TR Hours]],Nurse[[#This Row],[Med Aide/Tech Hours]])</f>
        <v>100.80684782608694</v>
      </c>
      <c r="K695" s="4">
        <f>SUM(Nurse[[#This Row],[RN Hours (excl. Admin, DON)]],Nurse[[#This Row],[LPN Hours (excl. Admin)]],Nurse[[#This Row],[CNA Hours]],Nurse[[#This Row],[NA TR Hours]],Nurse[[#This Row],[Med Aide/Tech Hours]])</f>
        <v>90.690543478260849</v>
      </c>
      <c r="L695" s="4">
        <f>SUM(Nurse[[#This Row],[RN Hours (excl. Admin, DON)]],Nurse[[#This Row],[RN Admin Hours]],Nurse[[#This Row],[RN DON Hours]])</f>
        <v>18.387499999999996</v>
      </c>
      <c r="M695" s="4">
        <v>8.2711956521739118</v>
      </c>
      <c r="N695" s="4">
        <v>4.2608695652173916</v>
      </c>
      <c r="O695" s="4">
        <v>5.855434782608695</v>
      </c>
      <c r="P695" s="4">
        <f>SUM(Nurse[[#This Row],[LPN Hours (excl. Admin)]],Nurse[[#This Row],[LPN Admin Hours]])</f>
        <v>20.345869565217388</v>
      </c>
      <c r="Q695" s="4">
        <v>20.345869565217388</v>
      </c>
      <c r="R695" s="4">
        <v>0</v>
      </c>
      <c r="S695" s="4">
        <f>SUM(Nurse[[#This Row],[CNA Hours]],Nurse[[#This Row],[NA TR Hours]],Nurse[[#This Row],[Med Aide/Tech Hours]])</f>
        <v>62.07347826086955</v>
      </c>
      <c r="T695" s="4">
        <v>50.550326086956503</v>
      </c>
      <c r="U695" s="4">
        <v>11.523152173913047</v>
      </c>
      <c r="V695" s="4">
        <v>0</v>
      </c>
      <c r="W6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17.262499999999999</v>
      </c>
      <c r="X695" s="4">
        <v>1.3277173913043478</v>
      </c>
      <c r="Y695" s="4">
        <v>0</v>
      </c>
      <c r="Z695" s="4">
        <v>0</v>
      </c>
      <c r="AA695" s="4">
        <v>6.4347826086956523</v>
      </c>
      <c r="AB695" s="4">
        <v>0</v>
      </c>
      <c r="AC695" s="4">
        <v>8.8478260869565215</v>
      </c>
      <c r="AD695" s="4">
        <v>0.65217391304347827</v>
      </c>
      <c r="AE695" s="4">
        <v>0</v>
      </c>
      <c r="AF695" s="1">
        <v>366107</v>
      </c>
      <c r="AG695" s="1">
        <v>5</v>
      </c>
      <c r="AH695"/>
    </row>
    <row r="696" spans="1:34" x14ac:dyDescent="0.25">
      <c r="A696" t="s">
        <v>964</v>
      </c>
      <c r="B696" t="s">
        <v>194</v>
      </c>
      <c r="C696" t="s">
        <v>1075</v>
      </c>
      <c r="D696" t="s">
        <v>1033</v>
      </c>
      <c r="E696" s="4">
        <v>50.086956521739133</v>
      </c>
      <c r="F696" s="4">
        <f>Nurse[[#This Row],[Total Nurse Staff Hours]]/Nurse[[#This Row],[MDS Census]]</f>
        <v>3.3344422743055548</v>
      </c>
      <c r="G696" s="4">
        <f>Nurse[[#This Row],[Total Direct Care Staff Hours]]/Nurse[[#This Row],[MDS Census]]</f>
        <v>3.0711631944444435</v>
      </c>
      <c r="H696" s="4">
        <f>Nurse[[#This Row],[Total RN Hours (w/ Admin, DON)]]/Nurse[[#This Row],[MDS Census]]</f>
        <v>0.53674913194444451</v>
      </c>
      <c r="I696" s="4">
        <f>Nurse[[#This Row],[RN Hours (excl. Admin, DON)]]/Nurse[[#This Row],[MDS Census]]</f>
        <v>0.27347005208333336</v>
      </c>
      <c r="J696" s="4">
        <f>SUM(Nurse[[#This Row],[RN Hours (excl. Admin, DON)]],Nurse[[#This Row],[RN Admin Hours]],Nurse[[#This Row],[RN DON Hours]],Nurse[[#This Row],[LPN Hours (excl. Admin)]],Nurse[[#This Row],[LPN Admin Hours]],Nurse[[#This Row],[CNA Hours]],Nurse[[#This Row],[NA TR Hours]],Nurse[[#This Row],[Med Aide/Tech Hours]])</f>
        <v>167.01206521739127</v>
      </c>
      <c r="K696" s="4">
        <f>SUM(Nurse[[#This Row],[RN Hours (excl. Admin, DON)]],Nurse[[#This Row],[LPN Hours (excl. Admin)]],Nurse[[#This Row],[CNA Hours]],Nurse[[#This Row],[NA TR Hours]],Nurse[[#This Row],[Med Aide/Tech Hours]])</f>
        <v>153.82521739130431</v>
      </c>
      <c r="L696" s="4">
        <f>SUM(Nurse[[#This Row],[RN Hours (excl. Admin, DON)]],Nurse[[#This Row],[RN Admin Hours]],Nurse[[#This Row],[RN DON Hours]])</f>
        <v>26.884130434782612</v>
      </c>
      <c r="M696" s="4">
        <v>13.697282608695655</v>
      </c>
      <c r="N696" s="4">
        <v>7.2411956521739151</v>
      </c>
      <c r="O696" s="4">
        <v>5.9456521739130439</v>
      </c>
      <c r="P696" s="4">
        <f>SUM(Nurse[[#This Row],[LPN Hours (excl. Admin)]],Nurse[[#This Row],[LPN Admin Hours]])</f>
        <v>40.545543478260875</v>
      </c>
      <c r="Q696" s="4">
        <v>40.545543478260875</v>
      </c>
      <c r="R696" s="4">
        <v>0</v>
      </c>
      <c r="S696" s="4">
        <f>SUM(Nurse[[#This Row],[CNA Hours]],Nurse[[#This Row],[NA TR Hours]],Nurse[[#This Row],[Med Aide/Tech Hours]])</f>
        <v>99.58239130434778</v>
      </c>
      <c r="T696" s="4">
        <v>99.58239130434778</v>
      </c>
      <c r="U696" s="4">
        <v>0</v>
      </c>
      <c r="V696" s="4">
        <v>0</v>
      </c>
      <c r="W6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96" s="4">
        <v>0</v>
      </c>
      <c r="Y696" s="4">
        <v>0</v>
      </c>
      <c r="Z696" s="4">
        <v>0</v>
      </c>
      <c r="AA696" s="4">
        <v>0</v>
      </c>
      <c r="AB696" s="4">
        <v>0</v>
      </c>
      <c r="AC696" s="4">
        <v>0</v>
      </c>
      <c r="AD696" s="4">
        <v>0</v>
      </c>
      <c r="AE696" s="4">
        <v>0</v>
      </c>
      <c r="AF696" s="1">
        <v>365448</v>
      </c>
      <c r="AG696" s="1">
        <v>5</v>
      </c>
      <c r="AH696"/>
    </row>
    <row r="697" spans="1:34" x14ac:dyDescent="0.25">
      <c r="A697" t="s">
        <v>964</v>
      </c>
      <c r="B697" t="s">
        <v>825</v>
      </c>
      <c r="C697" t="s">
        <v>1361</v>
      </c>
      <c r="D697" t="s">
        <v>1032</v>
      </c>
      <c r="E697" s="4">
        <v>45.358695652173914</v>
      </c>
      <c r="F697" s="4">
        <f>Nurse[[#This Row],[Total Nurse Staff Hours]]/Nurse[[#This Row],[MDS Census]]</f>
        <v>3.1358974358974354</v>
      </c>
      <c r="G697" s="4">
        <f>Nurse[[#This Row],[Total Direct Care Staff Hours]]/Nurse[[#This Row],[MDS Census]]</f>
        <v>2.850323508267433</v>
      </c>
      <c r="H697" s="4">
        <f>Nurse[[#This Row],[Total RN Hours (w/ Admin, DON)]]/Nurse[[#This Row],[MDS Census]]</f>
        <v>0.66890965732087215</v>
      </c>
      <c r="I697" s="4">
        <f>Nurse[[#This Row],[RN Hours (excl. Admin, DON)]]/Nurse[[#This Row],[MDS Census]]</f>
        <v>0.38333572969086993</v>
      </c>
      <c r="J697" s="4">
        <f>SUM(Nurse[[#This Row],[RN Hours (excl. Admin, DON)]],Nurse[[#This Row],[RN Admin Hours]],Nurse[[#This Row],[RN DON Hours]],Nurse[[#This Row],[LPN Hours (excl. Admin)]],Nurse[[#This Row],[LPN Admin Hours]],Nurse[[#This Row],[CNA Hours]],Nurse[[#This Row],[NA TR Hours]],Nurse[[#This Row],[Med Aide/Tech Hours]])</f>
        <v>142.24021739130433</v>
      </c>
      <c r="K697" s="4">
        <f>SUM(Nurse[[#This Row],[RN Hours (excl. Admin, DON)]],Nurse[[#This Row],[LPN Hours (excl. Admin)]],Nurse[[#This Row],[CNA Hours]],Nurse[[#This Row],[NA TR Hours]],Nurse[[#This Row],[Med Aide/Tech Hours]])</f>
        <v>129.28695652173911</v>
      </c>
      <c r="L697" s="4">
        <f>SUM(Nurse[[#This Row],[RN Hours (excl. Admin, DON)]],Nurse[[#This Row],[RN Admin Hours]],Nurse[[#This Row],[RN DON Hours]])</f>
        <v>30.340869565217385</v>
      </c>
      <c r="M697" s="4">
        <v>17.387608695652176</v>
      </c>
      <c r="N697" s="4">
        <v>7.625</v>
      </c>
      <c r="O697" s="4">
        <v>5.3282608695652103</v>
      </c>
      <c r="P697" s="4">
        <f>SUM(Nurse[[#This Row],[LPN Hours (excl. Admin)]],Nurse[[#This Row],[LPN Admin Hours]])</f>
        <v>34.157173913043479</v>
      </c>
      <c r="Q697" s="4">
        <v>34.157173913043479</v>
      </c>
      <c r="R697" s="4">
        <v>0</v>
      </c>
      <c r="S697" s="4">
        <f>SUM(Nurse[[#This Row],[CNA Hours]],Nurse[[#This Row],[NA TR Hours]],Nurse[[#This Row],[Med Aide/Tech Hours]])</f>
        <v>77.742173913043473</v>
      </c>
      <c r="T697" s="4">
        <v>77.742173913043473</v>
      </c>
      <c r="U697" s="4">
        <v>0</v>
      </c>
      <c r="V697" s="4">
        <v>0</v>
      </c>
      <c r="W6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14.947282608695652</v>
      </c>
      <c r="X697" s="4">
        <v>1.1973913043478264</v>
      </c>
      <c r="Y697" s="4">
        <v>0</v>
      </c>
      <c r="Z697" s="4">
        <v>0</v>
      </c>
      <c r="AA697" s="4">
        <v>2.4126086956521742</v>
      </c>
      <c r="AB697" s="4">
        <v>0</v>
      </c>
      <c r="AC697" s="4">
        <v>11.337282608695652</v>
      </c>
      <c r="AD697" s="4">
        <v>0</v>
      </c>
      <c r="AE697" s="4">
        <v>0</v>
      </c>
      <c r="AF697" s="1">
        <v>366377</v>
      </c>
      <c r="AG697" s="1">
        <v>5</v>
      </c>
      <c r="AH697"/>
    </row>
    <row r="698" spans="1:34" x14ac:dyDescent="0.25">
      <c r="A698" t="s">
        <v>964</v>
      </c>
      <c r="B698" t="s">
        <v>520</v>
      </c>
      <c r="C698" t="s">
        <v>1356</v>
      </c>
      <c r="D698" t="s">
        <v>1026</v>
      </c>
      <c r="E698" s="4">
        <v>49.163043478260867</v>
      </c>
      <c r="F698" s="4">
        <f>Nurse[[#This Row],[Total Nurse Staff Hours]]/Nurse[[#This Row],[MDS Census]]</f>
        <v>3.195505195666593</v>
      </c>
      <c r="G698" s="4">
        <f>Nurse[[#This Row],[Total Direct Care Staff Hours]]/Nurse[[#This Row],[MDS Census]]</f>
        <v>2.8680676542118064</v>
      </c>
      <c r="H698" s="4">
        <f>Nurse[[#This Row],[Total RN Hours (w/ Admin, DON)]]/Nurse[[#This Row],[MDS Census]]</f>
        <v>0.24089321246959985</v>
      </c>
      <c r="I698" s="4">
        <f>Nurse[[#This Row],[RN Hours (excl. Admin, DON)]]/Nurse[[#This Row],[MDS Census]]</f>
        <v>0.10453460092858723</v>
      </c>
      <c r="J698" s="4">
        <f>SUM(Nurse[[#This Row],[RN Hours (excl. Admin, DON)]],Nurse[[#This Row],[RN Admin Hours]],Nurse[[#This Row],[RN DON Hours]],Nurse[[#This Row],[LPN Hours (excl. Admin)]],Nurse[[#This Row],[LPN Admin Hours]],Nurse[[#This Row],[CNA Hours]],Nurse[[#This Row],[NA TR Hours]],Nurse[[#This Row],[Med Aide/Tech Hours]])</f>
        <v>157.10076086956522</v>
      </c>
      <c r="K698" s="4">
        <f>SUM(Nurse[[#This Row],[RN Hours (excl. Admin, DON)]],Nurse[[#This Row],[LPN Hours (excl. Admin)]],Nurse[[#This Row],[CNA Hours]],Nurse[[#This Row],[NA TR Hours]],Nurse[[#This Row],[Med Aide/Tech Hours]])</f>
        <v>141.00293478260869</v>
      </c>
      <c r="L698" s="4">
        <f>SUM(Nurse[[#This Row],[RN Hours (excl. Admin, DON)]],Nurse[[#This Row],[RN Admin Hours]],Nurse[[#This Row],[RN DON Hours]])</f>
        <v>11.843043478260871</v>
      </c>
      <c r="M698" s="4">
        <v>5.1392391304347829</v>
      </c>
      <c r="N698" s="4">
        <v>1.0706521739130435</v>
      </c>
      <c r="O698" s="4">
        <v>5.6331521739130439</v>
      </c>
      <c r="P698" s="4">
        <f>SUM(Nurse[[#This Row],[LPN Hours (excl. Admin)]],Nurse[[#This Row],[LPN Admin Hours]])</f>
        <v>57.114021739130436</v>
      </c>
      <c r="Q698" s="4">
        <v>47.72</v>
      </c>
      <c r="R698" s="4">
        <v>9.3940217391304355</v>
      </c>
      <c r="S698" s="4">
        <f>SUM(Nurse[[#This Row],[CNA Hours]],Nurse[[#This Row],[NA TR Hours]],Nurse[[#This Row],[Med Aide/Tech Hours]])</f>
        <v>88.143695652173918</v>
      </c>
      <c r="T698" s="4">
        <v>87.855652173913043</v>
      </c>
      <c r="U698" s="4">
        <v>0.28804347826086957</v>
      </c>
      <c r="V698" s="4">
        <v>0</v>
      </c>
      <c r="W6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10.032608695652174</v>
      </c>
      <c r="X698" s="4">
        <v>0</v>
      </c>
      <c r="Y698" s="4">
        <v>0</v>
      </c>
      <c r="Z698" s="4">
        <v>0</v>
      </c>
      <c r="AA698" s="4">
        <v>2.3313043478260869</v>
      </c>
      <c r="AB698" s="4">
        <v>0</v>
      </c>
      <c r="AC698" s="4">
        <v>7.7013043478260865</v>
      </c>
      <c r="AD698" s="4">
        <v>0</v>
      </c>
      <c r="AE698" s="4">
        <v>0</v>
      </c>
      <c r="AF698" s="1">
        <v>365952</v>
      </c>
      <c r="AG698" s="1">
        <v>5</v>
      </c>
      <c r="AH698"/>
    </row>
    <row r="699" spans="1:34" x14ac:dyDescent="0.25">
      <c r="A699" t="s">
        <v>964</v>
      </c>
      <c r="B699" t="s">
        <v>639</v>
      </c>
      <c r="C699" t="s">
        <v>1223</v>
      </c>
      <c r="D699" t="s">
        <v>983</v>
      </c>
      <c r="E699" s="4">
        <v>29.934782608695652</v>
      </c>
      <c r="F699" s="4">
        <f>Nurse[[#This Row],[Total Nurse Staff Hours]]/Nurse[[#This Row],[MDS Census]]</f>
        <v>3.5001089324618739</v>
      </c>
      <c r="G699" s="4">
        <f>Nurse[[#This Row],[Total Direct Care Staff Hours]]/Nurse[[#This Row],[MDS Census]]</f>
        <v>3.0813543936092955</v>
      </c>
      <c r="H699" s="4">
        <f>Nurse[[#This Row],[Total RN Hours (w/ Admin, DON)]]/Nurse[[#This Row],[MDS Census]]</f>
        <v>0.49053376906318086</v>
      </c>
      <c r="I699" s="4">
        <f>Nurse[[#This Row],[RN Hours (excl. Admin, DON)]]/Nurse[[#This Row],[MDS Census]]</f>
        <v>0.31043209876543221</v>
      </c>
      <c r="J699" s="4">
        <f>SUM(Nurse[[#This Row],[RN Hours (excl. Admin, DON)]],Nurse[[#This Row],[RN Admin Hours]],Nurse[[#This Row],[RN DON Hours]],Nurse[[#This Row],[LPN Hours (excl. Admin)]],Nurse[[#This Row],[LPN Admin Hours]],Nurse[[#This Row],[CNA Hours]],Nurse[[#This Row],[NA TR Hours]],Nurse[[#This Row],[Med Aide/Tech Hours]])</f>
        <v>104.77500000000001</v>
      </c>
      <c r="K699" s="4">
        <f>SUM(Nurse[[#This Row],[RN Hours (excl. Admin, DON)]],Nurse[[#This Row],[LPN Hours (excl. Admin)]],Nurse[[#This Row],[CNA Hours]],Nurse[[#This Row],[NA TR Hours]],Nurse[[#This Row],[Med Aide/Tech Hours]])</f>
        <v>92.239673913043475</v>
      </c>
      <c r="L699" s="4">
        <f>SUM(Nurse[[#This Row],[RN Hours (excl. Admin, DON)]],Nurse[[#This Row],[RN Admin Hours]],Nurse[[#This Row],[RN DON Hours]])</f>
        <v>14.684021739130436</v>
      </c>
      <c r="M699" s="4">
        <v>9.2927173913043504</v>
      </c>
      <c r="N699" s="4">
        <v>0</v>
      </c>
      <c r="O699" s="4">
        <v>5.3913043478260869</v>
      </c>
      <c r="P699" s="4">
        <f>SUM(Nurse[[#This Row],[LPN Hours (excl. Admin)]],Nurse[[#This Row],[LPN Admin Hours]])</f>
        <v>36.688260869565219</v>
      </c>
      <c r="Q699" s="4">
        <v>29.544239130434786</v>
      </c>
      <c r="R699" s="4">
        <v>7.1440217391304346</v>
      </c>
      <c r="S699" s="4">
        <f>SUM(Nurse[[#This Row],[CNA Hours]],Nurse[[#This Row],[NA TR Hours]],Nurse[[#This Row],[Med Aide/Tech Hours]])</f>
        <v>53.402717391304343</v>
      </c>
      <c r="T699" s="4">
        <v>49.521521739130428</v>
      </c>
      <c r="U699" s="4">
        <v>3.8811956521739144</v>
      </c>
      <c r="V699" s="4">
        <v>0</v>
      </c>
      <c r="W6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99" s="4">
        <v>0</v>
      </c>
      <c r="Y699" s="4">
        <v>0</v>
      </c>
      <c r="Z699" s="4">
        <v>0</v>
      </c>
      <c r="AA699" s="4">
        <v>0</v>
      </c>
      <c r="AB699" s="4">
        <v>0</v>
      </c>
      <c r="AC699" s="4">
        <v>0</v>
      </c>
      <c r="AD699" s="4">
        <v>0</v>
      </c>
      <c r="AE699" s="4">
        <v>0</v>
      </c>
      <c r="AF699" s="1">
        <v>366130</v>
      </c>
      <c r="AG699" s="1">
        <v>5</v>
      </c>
      <c r="AH699"/>
    </row>
    <row r="700" spans="1:34" x14ac:dyDescent="0.25">
      <c r="A700" t="s">
        <v>964</v>
      </c>
      <c r="B700" t="s">
        <v>179</v>
      </c>
      <c r="C700" t="s">
        <v>1268</v>
      </c>
      <c r="D700" t="s">
        <v>1040</v>
      </c>
      <c r="E700" s="4">
        <v>60.097826086956523</v>
      </c>
      <c r="F700" s="4">
        <f>Nurse[[#This Row],[Total Nurse Staff Hours]]/Nurse[[#This Row],[MDS Census]]</f>
        <v>4.0984355217941761</v>
      </c>
      <c r="G700" s="4">
        <f>Nurse[[#This Row],[Total Direct Care Staff Hours]]/Nurse[[#This Row],[MDS Census]]</f>
        <v>4.0145143787303308</v>
      </c>
      <c r="H700" s="4">
        <f>Nurse[[#This Row],[Total RN Hours (w/ Admin, DON)]]/Nurse[[#This Row],[MDS Census]]</f>
        <v>0.79087538433713134</v>
      </c>
      <c r="I700" s="4">
        <f>Nurse[[#This Row],[RN Hours (excl. Admin, DON)]]/Nurse[[#This Row],[MDS Census]]</f>
        <v>0.70695424127328621</v>
      </c>
      <c r="J700" s="4">
        <f>SUM(Nurse[[#This Row],[RN Hours (excl. Admin, DON)]],Nurse[[#This Row],[RN Admin Hours]],Nurse[[#This Row],[RN DON Hours]],Nurse[[#This Row],[LPN Hours (excl. Admin)]],Nurse[[#This Row],[LPN Admin Hours]],Nurse[[#This Row],[CNA Hours]],Nurse[[#This Row],[NA TR Hours]],Nurse[[#This Row],[Med Aide/Tech Hours]])</f>
        <v>246.30706521739131</v>
      </c>
      <c r="K700" s="4">
        <f>SUM(Nurse[[#This Row],[RN Hours (excl. Admin, DON)]],Nurse[[#This Row],[LPN Hours (excl. Admin)]],Nurse[[#This Row],[CNA Hours]],Nurse[[#This Row],[NA TR Hours]],Nurse[[#This Row],[Med Aide/Tech Hours]])</f>
        <v>241.26358695652175</v>
      </c>
      <c r="L700" s="4">
        <f>SUM(Nurse[[#This Row],[RN Hours (excl. Admin, DON)]],Nurse[[#This Row],[RN Admin Hours]],Nurse[[#This Row],[RN DON Hours]])</f>
        <v>47.529891304347821</v>
      </c>
      <c r="M700" s="4">
        <v>42.486413043478258</v>
      </c>
      <c r="N700" s="4">
        <v>0</v>
      </c>
      <c r="O700" s="4">
        <v>5.0434782608695654</v>
      </c>
      <c r="P700" s="4">
        <f>SUM(Nurse[[#This Row],[LPN Hours (excl. Admin)]],Nurse[[#This Row],[LPN Admin Hours]])</f>
        <v>56.076086956521742</v>
      </c>
      <c r="Q700" s="4">
        <v>56.076086956521742</v>
      </c>
      <c r="R700" s="4">
        <v>0</v>
      </c>
      <c r="S700" s="4">
        <f>SUM(Nurse[[#This Row],[CNA Hours]],Nurse[[#This Row],[NA TR Hours]],Nurse[[#This Row],[Med Aide/Tech Hours]])</f>
        <v>142.70108695652175</v>
      </c>
      <c r="T700" s="4">
        <v>142.70108695652175</v>
      </c>
      <c r="U700" s="4">
        <v>0</v>
      </c>
      <c r="V700" s="4">
        <v>0</v>
      </c>
      <c r="W7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00" s="4">
        <v>0</v>
      </c>
      <c r="Y700" s="4">
        <v>0</v>
      </c>
      <c r="Z700" s="4">
        <v>0</v>
      </c>
      <c r="AA700" s="4">
        <v>0</v>
      </c>
      <c r="AB700" s="4">
        <v>0</v>
      </c>
      <c r="AC700" s="4">
        <v>0</v>
      </c>
      <c r="AD700" s="4">
        <v>0</v>
      </c>
      <c r="AE700" s="4">
        <v>0</v>
      </c>
      <c r="AF700" s="1">
        <v>365429</v>
      </c>
      <c r="AG700" s="1">
        <v>5</v>
      </c>
      <c r="AH700"/>
    </row>
    <row r="701" spans="1:34" x14ac:dyDescent="0.25">
      <c r="A701" t="s">
        <v>964</v>
      </c>
      <c r="B701" t="s">
        <v>15</v>
      </c>
      <c r="C701" t="s">
        <v>1131</v>
      </c>
      <c r="D701" t="s">
        <v>982</v>
      </c>
      <c r="E701" s="4">
        <v>171.56521739130434</v>
      </c>
      <c r="F701" s="4">
        <f>Nurse[[#This Row],[Total Nurse Staff Hours]]/Nurse[[#This Row],[MDS Census]]</f>
        <v>2.7283185504308158</v>
      </c>
      <c r="G701" s="4">
        <f>Nurse[[#This Row],[Total Direct Care Staff Hours]]/Nurse[[#This Row],[MDS Census]]</f>
        <v>2.6541294982260513</v>
      </c>
      <c r="H701" s="4">
        <f>Nurse[[#This Row],[Total RN Hours (w/ Admin, DON)]]/Nurse[[#This Row],[MDS Census]]</f>
        <v>0.29827990369994922</v>
      </c>
      <c r="I701" s="4">
        <f>Nurse[[#This Row],[RN Hours (excl. Admin, DON)]]/Nurse[[#This Row],[MDS Census]]</f>
        <v>0.26584199189052199</v>
      </c>
      <c r="J701" s="4">
        <f>SUM(Nurse[[#This Row],[RN Hours (excl. Admin, DON)]],Nurse[[#This Row],[RN Admin Hours]],Nurse[[#This Row],[RN DON Hours]],Nurse[[#This Row],[LPN Hours (excl. Admin)]],Nurse[[#This Row],[LPN Admin Hours]],Nurse[[#This Row],[CNA Hours]],Nurse[[#This Row],[NA TR Hours]],Nurse[[#This Row],[Med Aide/Tech Hours]])</f>
        <v>468.08456521739129</v>
      </c>
      <c r="K701" s="4">
        <f>SUM(Nurse[[#This Row],[RN Hours (excl. Admin, DON)]],Nurse[[#This Row],[LPN Hours (excl. Admin)]],Nurse[[#This Row],[CNA Hours]],Nurse[[#This Row],[NA TR Hours]],Nurse[[#This Row],[Med Aide/Tech Hours]])</f>
        <v>455.35630434782604</v>
      </c>
      <c r="L701" s="4">
        <f>SUM(Nurse[[#This Row],[RN Hours (excl. Admin, DON)]],Nurse[[#This Row],[RN Admin Hours]],Nurse[[#This Row],[RN DON Hours]])</f>
        <v>51.174456521739117</v>
      </c>
      <c r="M701" s="4">
        <v>45.609239130434773</v>
      </c>
      <c r="N701" s="4">
        <v>0.2608695652173913</v>
      </c>
      <c r="O701" s="4">
        <v>5.3043478260869561</v>
      </c>
      <c r="P701" s="4">
        <f>SUM(Nurse[[#This Row],[LPN Hours (excl. Admin)]],Nurse[[#This Row],[LPN Admin Hours]])</f>
        <v>130.97826086956519</v>
      </c>
      <c r="Q701" s="4">
        <v>123.81521739130433</v>
      </c>
      <c r="R701" s="4">
        <v>7.1630434782608692</v>
      </c>
      <c r="S701" s="4">
        <f>SUM(Nurse[[#This Row],[CNA Hours]],Nurse[[#This Row],[NA TR Hours]],Nurse[[#This Row],[Med Aide/Tech Hours]])</f>
        <v>285.93184782608694</v>
      </c>
      <c r="T701" s="4">
        <v>285.93184782608694</v>
      </c>
      <c r="U701" s="4">
        <v>0</v>
      </c>
      <c r="V701" s="4">
        <v>0</v>
      </c>
      <c r="W7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87.702391304347827</v>
      </c>
      <c r="X701" s="4">
        <v>8.2497826086956518</v>
      </c>
      <c r="Y701" s="4">
        <v>0</v>
      </c>
      <c r="Z701" s="4">
        <v>0</v>
      </c>
      <c r="AA701" s="4">
        <v>50.598152173913029</v>
      </c>
      <c r="AB701" s="4">
        <v>0</v>
      </c>
      <c r="AC701" s="4">
        <v>28.854456521739138</v>
      </c>
      <c r="AD701" s="4">
        <v>0</v>
      </c>
      <c r="AE701" s="4">
        <v>0</v>
      </c>
      <c r="AF701" s="1">
        <v>365877</v>
      </c>
      <c r="AG701" s="1">
        <v>5</v>
      </c>
      <c r="AH701"/>
    </row>
    <row r="702" spans="1:34" x14ac:dyDescent="0.25">
      <c r="A702" t="s">
        <v>964</v>
      </c>
      <c r="B702" t="s">
        <v>671</v>
      </c>
      <c r="C702" t="s">
        <v>1383</v>
      </c>
      <c r="D702" t="s">
        <v>1032</v>
      </c>
      <c r="E702" s="4">
        <v>120.56521739130434</v>
      </c>
      <c r="F702" s="4">
        <f>Nurse[[#This Row],[Total Nurse Staff Hours]]/Nurse[[#This Row],[MDS Census]]</f>
        <v>3.5565723043635051</v>
      </c>
      <c r="G702" s="4">
        <f>Nurse[[#This Row],[Total Direct Care Staff Hours]]/Nurse[[#This Row],[MDS Census]]</f>
        <v>3.2285205553552108</v>
      </c>
      <c r="H702" s="4">
        <f>Nurse[[#This Row],[Total RN Hours (w/ Admin, DON)]]/Nurse[[#This Row],[MDS Census]]</f>
        <v>0.58141002524341867</v>
      </c>
      <c r="I702" s="4">
        <f>Nurse[[#This Row],[RN Hours (excl. Admin, DON)]]/Nurse[[#This Row],[MDS Census]]</f>
        <v>0.42760548142805627</v>
      </c>
      <c r="J702" s="4">
        <f>SUM(Nurse[[#This Row],[RN Hours (excl. Admin, DON)]],Nurse[[#This Row],[RN Admin Hours]],Nurse[[#This Row],[RN DON Hours]],Nurse[[#This Row],[LPN Hours (excl. Admin)]],Nurse[[#This Row],[LPN Admin Hours]],Nurse[[#This Row],[CNA Hours]],Nurse[[#This Row],[NA TR Hours]],Nurse[[#This Row],[Med Aide/Tech Hours]])</f>
        <v>428.79891304347825</v>
      </c>
      <c r="K702" s="4">
        <f>SUM(Nurse[[#This Row],[RN Hours (excl. Admin, DON)]],Nurse[[#This Row],[LPN Hours (excl. Admin)]],Nurse[[#This Row],[CNA Hours]],Nurse[[#This Row],[NA TR Hours]],Nurse[[#This Row],[Med Aide/Tech Hours]])</f>
        <v>389.24728260869563</v>
      </c>
      <c r="L702" s="4">
        <f>SUM(Nurse[[#This Row],[RN Hours (excl. Admin, DON)]],Nurse[[#This Row],[RN Admin Hours]],Nurse[[#This Row],[RN DON Hours]])</f>
        <v>70.097826086956516</v>
      </c>
      <c r="M702" s="4">
        <v>51.554347826086953</v>
      </c>
      <c r="N702" s="4">
        <v>13.5</v>
      </c>
      <c r="O702" s="4">
        <v>5.0434782608695654</v>
      </c>
      <c r="P702" s="4">
        <f>SUM(Nurse[[#This Row],[LPN Hours (excl. Admin)]],Nurse[[#This Row],[LPN Admin Hours]])</f>
        <v>98.980978260869563</v>
      </c>
      <c r="Q702" s="4">
        <v>77.972826086956516</v>
      </c>
      <c r="R702" s="4">
        <v>21.008152173913043</v>
      </c>
      <c r="S702" s="4">
        <f>SUM(Nurse[[#This Row],[CNA Hours]],Nurse[[#This Row],[NA TR Hours]],Nurse[[#This Row],[Med Aide/Tech Hours]])</f>
        <v>259.72010869565219</v>
      </c>
      <c r="T702" s="4">
        <v>183.54619565217391</v>
      </c>
      <c r="U702" s="4">
        <v>76.173913043478265</v>
      </c>
      <c r="V702" s="4">
        <v>0</v>
      </c>
      <c r="W7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02" s="4">
        <v>0</v>
      </c>
      <c r="Y702" s="4">
        <v>0</v>
      </c>
      <c r="Z702" s="4">
        <v>0</v>
      </c>
      <c r="AA702" s="4">
        <v>0</v>
      </c>
      <c r="AB702" s="4">
        <v>0</v>
      </c>
      <c r="AC702" s="4">
        <v>0</v>
      </c>
      <c r="AD702" s="4">
        <v>0</v>
      </c>
      <c r="AE702" s="4">
        <v>0</v>
      </c>
      <c r="AF702" s="1">
        <v>366180</v>
      </c>
      <c r="AG702" s="1">
        <v>5</v>
      </c>
      <c r="AH702"/>
    </row>
    <row r="703" spans="1:34" x14ac:dyDescent="0.25">
      <c r="A703" t="s">
        <v>964</v>
      </c>
      <c r="B703" t="s">
        <v>855</v>
      </c>
      <c r="C703" t="s">
        <v>1415</v>
      </c>
      <c r="D703" t="s">
        <v>980</v>
      </c>
      <c r="E703" s="4">
        <v>19.173913043478262</v>
      </c>
      <c r="F703" s="4">
        <f>Nurse[[#This Row],[Total Nurse Staff Hours]]/Nurse[[#This Row],[MDS Census]]</f>
        <v>4.8874999999999984</v>
      </c>
      <c r="G703" s="4">
        <f>Nurse[[#This Row],[Total Direct Care Staff Hours]]/Nurse[[#This Row],[MDS Census]]</f>
        <v>4.3927437641723346</v>
      </c>
      <c r="H703" s="4">
        <f>Nurse[[#This Row],[Total RN Hours (w/ Admin, DON)]]/Nurse[[#This Row],[MDS Census]]</f>
        <v>1.4896541950113382</v>
      </c>
      <c r="I703" s="4">
        <f>Nurse[[#This Row],[RN Hours (excl. Admin, DON)]]/Nurse[[#This Row],[MDS Census]]</f>
        <v>0.99489795918367374</v>
      </c>
      <c r="J703" s="4">
        <f>SUM(Nurse[[#This Row],[RN Hours (excl. Admin, DON)]],Nurse[[#This Row],[RN Admin Hours]],Nurse[[#This Row],[RN DON Hours]],Nurse[[#This Row],[LPN Hours (excl. Admin)]],Nurse[[#This Row],[LPN Admin Hours]],Nurse[[#This Row],[CNA Hours]],Nurse[[#This Row],[NA TR Hours]],Nurse[[#This Row],[Med Aide/Tech Hours]])</f>
        <v>93.712499999999977</v>
      </c>
      <c r="K703" s="4">
        <f>SUM(Nurse[[#This Row],[RN Hours (excl. Admin, DON)]],Nurse[[#This Row],[LPN Hours (excl. Admin)]],Nurse[[#This Row],[CNA Hours]],Nurse[[#This Row],[NA TR Hours]],Nurse[[#This Row],[Med Aide/Tech Hours]])</f>
        <v>84.226086956521726</v>
      </c>
      <c r="L703" s="4">
        <f>SUM(Nurse[[#This Row],[RN Hours (excl. Admin, DON)]],Nurse[[#This Row],[RN Admin Hours]],Nurse[[#This Row],[RN DON Hours]])</f>
        <v>28.562500000000007</v>
      </c>
      <c r="M703" s="4">
        <v>19.076086956521745</v>
      </c>
      <c r="N703" s="4">
        <v>4.6983695652173916</v>
      </c>
      <c r="O703" s="4">
        <v>4.7880434782608692</v>
      </c>
      <c r="P703" s="4">
        <f>SUM(Nurse[[#This Row],[LPN Hours (excl. Admin)]],Nurse[[#This Row],[LPN Admin Hours]])</f>
        <v>14.11521739130435</v>
      </c>
      <c r="Q703" s="4">
        <v>14.11521739130435</v>
      </c>
      <c r="R703" s="4">
        <v>0</v>
      </c>
      <c r="S703" s="4">
        <f>SUM(Nurse[[#This Row],[CNA Hours]],Nurse[[#This Row],[NA TR Hours]],Nurse[[#This Row],[Med Aide/Tech Hours]])</f>
        <v>51.034782608695629</v>
      </c>
      <c r="T703" s="4">
        <v>51.034782608695629</v>
      </c>
      <c r="U703" s="4">
        <v>0</v>
      </c>
      <c r="V703" s="4">
        <v>0</v>
      </c>
      <c r="W7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9.203804347826086</v>
      </c>
      <c r="X703" s="4">
        <v>1.2581521739130435</v>
      </c>
      <c r="Y703" s="4">
        <v>0</v>
      </c>
      <c r="Z703" s="4">
        <v>0</v>
      </c>
      <c r="AA703" s="4">
        <v>3.7472826086956523</v>
      </c>
      <c r="AB703" s="4">
        <v>0</v>
      </c>
      <c r="AC703" s="4">
        <v>4.1983695652173916</v>
      </c>
      <c r="AD703" s="4">
        <v>0</v>
      </c>
      <c r="AE703" s="4">
        <v>0</v>
      </c>
      <c r="AF703" s="1">
        <v>366411</v>
      </c>
      <c r="AG703" s="1">
        <v>5</v>
      </c>
      <c r="AH703"/>
    </row>
    <row r="704" spans="1:34" x14ac:dyDescent="0.25">
      <c r="A704" t="s">
        <v>964</v>
      </c>
      <c r="B704" t="s">
        <v>926</v>
      </c>
      <c r="C704" t="s">
        <v>1420</v>
      </c>
      <c r="D704" t="s">
        <v>986</v>
      </c>
      <c r="E704" s="4">
        <v>36.380434782608695</v>
      </c>
      <c r="F704" s="4">
        <f>Nurse[[#This Row],[Total Nurse Staff Hours]]/Nurse[[#This Row],[MDS Census]]</f>
        <v>4.809232148192411</v>
      </c>
      <c r="G704" s="4">
        <f>Nurse[[#This Row],[Total Direct Care Staff Hours]]/Nurse[[#This Row],[MDS Census]]</f>
        <v>4.3687630714072307</v>
      </c>
      <c r="H704" s="4">
        <f>Nurse[[#This Row],[Total RN Hours (w/ Admin, DON)]]/Nurse[[#This Row],[MDS Census]]</f>
        <v>0.81879294890947119</v>
      </c>
      <c r="I704" s="4">
        <f>Nurse[[#This Row],[RN Hours (excl. Admin, DON)]]/Nurse[[#This Row],[MDS Census]]</f>
        <v>0.51762772632207943</v>
      </c>
      <c r="J704" s="4">
        <f>SUM(Nurse[[#This Row],[RN Hours (excl. Admin, DON)]],Nurse[[#This Row],[RN Admin Hours]],Nurse[[#This Row],[RN DON Hours]],Nurse[[#This Row],[LPN Hours (excl. Admin)]],Nurse[[#This Row],[LPN Admin Hours]],Nurse[[#This Row],[CNA Hours]],Nurse[[#This Row],[NA TR Hours]],Nurse[[#This Row],[Med Aide/Tech Hours]])</f>
        <v>174.96195652173913</v>
      </c>
      <c r="K704" s="4">
        <f>SUM(Nurse[[#This Row],[RN Hours (excl. Admin, DON)]],Nurse[[#This Row],[LPN Hours (excl. Admin)]],Nurse[[#This Row],[CNA Hours]],Nurse[[#This Row],[NA TR Hours]],Nurse[[#This Row],[Med Aide/Tech Hours]])</f>
        <v>158.9375</v>
      </c>
      <c r="L704" s="4">
        <f>SUM(Nurse[[#This Row],[RN Hours (excl. Admin, DON)]],Nurse[[#This Row],[RN Admin Hours]],Nurse[[#This Row],[RN DON Hours]])</f>
        <v>29.788043478260871</v>
      </c>
      <c r="M704" s="4">
        <v>18.831521739130434</v>
      </c>
      <c r="N704" s="4">
        <v>5.4782608695652177</v>
      </c>
      <c r="O704" s="4">
        <v>5.4782608695652177</v>
      </c>
      <c r="P704" s="4">
        <f>SUM(Nurse[[#This Row],[LPN Hours (excl. Admin)]],Nurse[[#This Row],[LPN Admin Hours]])</f>
        <v>37.828804347826086</v>
      </c>
      <c r="Q704" s="4">
        <v>32.760869565217391</v>
      </c>
      <c r="R704" s="4">
        <v>5.0679347826086953</v>
      </c>
      <c r="S704" s="4">
        <f>SUM(Nurse[[#This Row],[CNA Hours]],Nurse[[#This Row],[NA TR Hours]],Nurse[[#This Row],[Med Aide/Tech Hours]])</f>
        <v>107.34510869565217</v>
      </c>
      <c r="T704" s="4">
        <v>107.34510869565217</v>
      </c>
      <c r="U704" s="4">
        <v>0</v>
      </c>
      <c r="V704" s="4">
        <v>0</v>
      </c>
      <c r="W7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04" s="4">
        <v>0</v>
      </c>
      <c r="Y704" s="4">
        <v>0</v>
      </c>
      <c r="Z704" s="4">
        <v>0</v>
      </c>
      <c r="AA704" s="4">
        <v>0</v>
      </c>
      <c r="AB704" s="4">
        <v>0</v>
      </c>
      <c r="AC704" s="4">
        <v>0</v>
      </c>
      <c r="AD704" s="4">
        <v>0</v>
      </c>
      <c r="AE704" s="4">
        <v>0</v>
      </c>
      <c r="AF704" s="1">
        <v>366486</v>
      </c>
      <c r="AG704" s="1">
        <v>5</v>
      </c>
      <c r="AH704"/>
    </row>
    <row r="705" spans="1:34" x14ac:dyDescent="0.25">
      <c r="A705" t="s">
        <v>964</v>
      </c>
      <c r="B705" t="s">
        <v>155</v>
      </c>
      <c r="C705" t="s">
        <v>1129</v>
      </c>
      <c r="D705" t="s">
        <v>1032</v>
      </c>
      <c r="E705" s="4">
        <v>99.804347826086953</v>
      </c>
      <c r="F705" s="4">
        <f>Nurse[[#This Row],[Total Nurse Staff Hours]]/Nurse[[#This Row],[MDS Census]]</f>
        <v>3.3168993683293402</v>
      </c>
      <c r="G705" s="4">
        <f>Nurse[[#This Row],[Total Direct Care Staff Hours]]/Nurse[[#This Row],[MDS Census]]</f>
        <v>3.0978022217381835</v>
      </c>
      <c r="H705" s="4">
        <f>Nurse[[#This Row],[Total RN Hours (w/ Admin, DON)]]/Nurse[[#This Row],[MDS Census]]</f>
        <v>0.28795469396645607</v>
      </c>
      <c r="I705" s="4">
        <f>Nurse[[#This Row],[RN Hours (excl. Admin, DON)]]/Nurse[[#This Row],[MDS Census]]</f>
        <v>0.16682095404051403</v>
      </c>
      <c r="J705" s="4">
        <f>SUM(Nurse[[#This Row],[RN Hours (excl. Admin, DON)]],Nurse[[#This Row],[RN Admin Hours]],Nurse[[#This Row],[RN DON Hours]],Nurse[[#This Row],[LPN Hours (excl. Admin)]],Nurse[[#This Row],[LPN Admin Hours]],Nurse[[#This Row],[CNA Hours]],Nurse[[#This Row],[NA TR Hours]],Nurse[[#This Row],[Med Aide/Tech Hours]])</f>
        <v>331.04097826086957</v>
      </c>
      <c r="K705" s="4">
        <f>SUM(Nurse[[#This Row],[RN Hours (excl. Admin, DON)]],Nurse[[#This Row],[LPN Hours (excl. Admin)]],Nurse[[#This Row],[CNA Hours]],Nurse[[#This Row],[NA TR Hours]],Nurse[[#This Row],[Med Aide/Tech Hours]])</f>
        <v>309.17413043478263</v>
      </c>
      <c r="L705" s="4">
        <f>SUM(Nurse[[#This Row],[RN Hours (excl. Admin, DON)]],Nurse[[#This Row],[RN Admin Hours]],Nurse[[#This Row],[RN DON Hours]])</f>
        <v>28.739130434782606</v>
      </c>
      <c r="M705" s="4">
        <v>16.649456521739129</v>
      </c>
      <c r="N705" s="4">
        <v>6.6929347826086953</v>
      </c>
      <c r="O705" s="4">
        <v>5.3967391304347823</v>
      </c>
      <c r="P705" s="4">
        <f>SUM(Nurse[[#This Row],[LPN Hours (excl. Admin)]],Nurse[[#This Row],[LPN Admin Hours]])</f>
        <v>101.16869565217392</v>
      </c>
      <c r="Q705" s="4">
        <v>91.39152173913044</v>
      </c>
      <c r="R705" s="4">
        <v>9.7771739130434785</v>
      </c>
      <c r="S705" s="4">
        <f>SUM(Nurse[[#This Row],[CNA Hours]],Nurse[[#This Row],[NA TR Hours]],Nurse[[#This Row],[Med Aide/Tech Hours]])</f>
        <v>201.13315217391303</v>
      </c>
      <c r="T705" s="4">
        <v>190.3016304347826</v>
      </c>
      <c r="U705" s="4">
        <v>10.831521739130435</v>
      </c>
      <c r="V705" s="4">
        <v>0</v>
      </c>
      <c r="W7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0.375</v>
      </c>
      <c r="X705" s="4">
        <v>0.25</v>
      </c>
      <c r="Y705" s="4">
        <v>0</v>
      </c>
      <c r="Z705" s="4">
        <v>0</v>
      </c>
      <c r="AA705" s="4">
        <v>0.125</v>
      </c>
      <c r="AB705" s="4">
        <v>0</v>
      </c>
      <c r="AC705" s="4">
        <v>0</v>
      </c>
      <c r="AD705" s="4">
        <v>0</v>
      </c>
      <c r="AE705" s="4">
        <v>0</v>
      </c>
      <c r="AF705" s="1">
        <v>365392</v>
      </c>
      <c r="AG705" s="1">
        <v>5</v>
      </c>
      <c r="AH705"/>
    </row>
    <row r="706" spans="1:34" x14ac:dyDescent="0.25">
      <c r="A706" t="s">
        <v>964</v>
      </c>
      <c r="B706" t="s">
        <v>589</v>
      </c>
      <c r="C706" t="s">
        <v>1129</v>
      </c>
      <c r="D706" t="s">
        <v>1032</v>
      </c>
      <c r="E706" s="4">
        <v>42.195652173913047</v>
      </c>
      <c r="F706" s="4">
        <f>Nurse[[#This Row],[Total Nurse Staff Hours]]/Nurse[[#This Row],[MDS Census]]</f>
        <v>2.7737764039155071</v>
      </c>
      <c r="G706" s="4">
        <f>Nurse[[#This Row],[Total Direct Care Staff Hours]]/Nurse[[#This Row],[MDS Census]]</f>
        <v>2.4318547140649147</v>
      </c>
      <c r="H706" s="4">
        <f>Nurse[[#This Row],[Total RN Hours (w/ Admin, DON)]]/Nurse[[#This Row],[MDS Census]]</f>
        <v>0.48037351880473955</v>
      </c>
      <c r="I706" s="4">
        <f>Nurse[[#This Row],[RN Hours (excl. Admin, DON)]]/Nurse[[#This Row],[MDS Census]]</f>
        <v>0.34023956723338461</v>
      </c>
      <c r="J706" s="4">
        <f>SUM(Nurse[[#This Row],[RN Hours (excl. Admin, DON)]],Nurse[[#This Row],[RN Admin Hours]],Nurse[[#This Row],[RN DON Hours]],Nurse[[#This Row],[LPN Hours (excl. Admin)]],Nurse[[#This Row],[LPN Admin Hours]],Nurse[[#This Row],[CNA Hours]],Nurse[[#This Row],[NA TR Hours]],Nurse[[#This Row],[Med Aide/Tech Hours]])</f>
        <v>117.04130434782607</v>
      </c>
      <c r="K706" s="4">
        <f>SUM(Nurse[[#This Row],[RN Hours (excl. Admin, DON)]],Nurse[[#This Row],[LPN Hours (excl. Admin)]],Nurse[[#This Row],[CNA Hours]],Nurse[[#This Row],[NA TR Hours]],Nurse[[#This Row],[Med Aide/Tech Hours]])</f>
        <v>102.6136956521739</v>
      </c>
      <c r="L706" s="4">
        <f>SUM(Nurse[[#This Row],[RN Hours (excl. Admin, DON)]],Nurse[[#This Row],[RN Admin Hours]],Nurse[[#This Row],[RN DON Hours]])</f>
        <v>20.269673913043469</v>
      </c>
      <c r="M706" s="4">
        <v>14.3566304347826</v>
      </c>
      <c r="N706" s="4">
        <v>0</v>
      </c>
      <c r="O706" s="4">
        <v>5.9130434782608692</v>
      </c>
      <c r="P706" s="4">
        <f>SUM(Nurse[[#This Row],[LPN Hours (excl. Admin)]],Nurse[[#This Row],[LPN Admin Hours]])</f>
        <v>42.000978260869559</v>
      </c>
      <c r="Q706" s="4">
        <v>33.486413043478251</v>
      </c>
      <c r="R706" s="4">
        <v>8.5145652173913042</v>
      </c>
      <c r="S706" s="4">
        <f>SUM(Nurse[[#This Row],[CNA Hours]],Nurse[[#This Row],[NA TR Hours]],Nurse[[#This Row],[Med Aide/Tech Hours]])</f>
        <v>54.770652173913049</v>
      </c>
      <c r="T706" s="4">
        <v>54.770652173913049</v>
      </c>
      <c r="U706" s="4">
        <v>0</v>
      </c>
      <c r="V706" s="4">
        <v>0</v>
      </c>
      <c r="W7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4.8358695652173918</v>
      </c>
      <c r="X706" s="4">
        <v>1.0733695652173914</v>
      </c>
      <c r="Y706" s="4">
        <v>0</v>
      </c>
      <c r="Z706" s="4">
        <v>0.34782608695652173</v>
      </c>
      <c r="AA706" s="4">
        <v>2.2489130434782609</v>
      </c>
      <c r="AB706" s="4">
        <v>0</v>
      </c>
      <c r="AC706" s="4">
        <v>1.1657608695652173</v>
      </c>
      <c r="AD706" s="4">
        <v>0</v>
      </c>
      <c r="AE706" s="4">
        <v>0</v>
      </c>
      <c r="AF706" s="1">
        <v>366058</v>
      </c>
      <c r="AG706" s="1">
        <v>5</v>
      </c>
      <c r="AH706"/>
    </row>
    <row r="707" spans="1:34" x14ac:dyDescent="0.25">
      <c r="A707" t="s">
        <v>964</v>
      </c>
      <c r="B707" t="s">
        <v>259</v>
      </c>
      <c r="C707" t="s">
        <v>1104</v>
      </c>
      <c r="D707" t="s">
        <v>1060</v>
      </c>
      <c r="E707" s="4">
        <v>40.021739130434781</v>
      </c>
      <c r="F707" s="4">
        <f>Nurse[[#This Row],[Total Nurse Staff Hours]]/Nurse[[#This Row],[MDS Census]]</f>
        <v>3.5285850081477461</v>
      </c>
      <c r="G707" s="4">
        <f>Nurse[[#This Row],[Total Direct Care Staff Hours]]/Nurse[[#This Row],[MDS Census]]</f>
        <v>3.1861759913090713</v>
      </c>
      <c r="H707" s="4">
        <f>Nurse[[#This Row],[Total RN Hours (w/ Admin, DON)]]/Nurse[[#This Row],[MDS Census]]</f>
        <v>0.74511135252580118</v>
      </c>
      <c r="I707" s="4">
        <f>Nurse[[#This Row],[RN Hours (excl. Admin, DON)]]/Nurse[[#This Row],[MDS Census]]</f>
        <v>0.53415263443780558</v>
      </c>
      <c r="J707" s="4">
        <f>SUM(Nurse[[#This Row],[RN Hours (excl. Admin, DON)]],Nurse[[#This Row],[RN Admin Hours]],Nurse[[#This Row],[RN DON Hours]],Nurse[[#This Row],[LPN Hours (excl. Admin)]],Nurse[[#This Row],[LPN Admin Hours]],Nurse[[#This Row],[CNA Hours]],Nurse[[#This Row],[NA TR Hours]],Nurse[[#This Row],[Med Aide/Tech Hours]])</f>
        <v>141.22010869565219</v>
      </c>
      <c r="K707" s="4">
        <f>SUM(Nurse[[#This Row],[RN Hours (excl. Admin, DON)]],Nurse[[#This Row],[LPN Hours (excl. Admin)]],Nurse[[#This Row],[CNA Hours]],Nurse[[#This Row],[NA TR Hours]],Nurse[[#This Row],[Med Aide/Tech Hours]])</f>
        <v>127.51630434782609</v>
      </c>
      <c r="L707" s="4">
        <f>SUM(Nurse[[#This Row],[RN Hours (excl. Admin, DON)]],Nurse[[#This Row],[RN Admin Hours]],Nurse[[#This Row],[RN DON Hours]])</f>
        <v>29.820652173913043</v>
      </c>
      <c r="M707" s="4">
        <v>21.377717391304348</v>
      </c>
      <c r="N707" s="4">
        <v>2.9565217391304346</v>
      </c>
      <c r="O707" s="4">
        <v>5.4864130434782608</v>
      </c>
      <c r="P707" s="4">
        <f>SUM(Nurse[[#This Row],[LPN Hours (excl. Admin)]],Nurse[[#This Row],[LPN Admin Hours]])</f>
        <v>36.98097826086957</v>
      </c>
      <c r="Q707" s="4">
        <v>31.720108695652176</v>
      </c>
      <c r="R707" s="4">
        <v>5.2608695652173916</v>
      </c>
      <c r="S707" s="4">
        <f>SUM(Nurse[[#This Row],[CNA Hours]],Nurse[[#This Row],[NA TR Hours]],Nurse[[#This Row],[Med Aide/Tech Hours]])</f>
        <v>74.418478260869563</v>
      </c>
      <c r="T707" s="4">
        <v>73.793478260869563</v>
      </c>
      <c r="U707" s="4">
        <v>0.625</v>
      </c>
      <c r="V707" s="4">
        <v>0</v>
      </c>
      <c r="W7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07" s="4">
        <v>0</v>
      </c>
      <c r="Y707" s="4">
        <v>0</v>
      </c>
      <c r="Z707" s="4">
        <v>0</v>
      </c>
      <c r="AA707" s="4">
        <v>0</v>
      </c>
      <c r="AB707" s="4">
        <v>0</v>
      </c>
      <c r="AC707" s="4">
        <v>0</v>
      </c>
      <c r="AD707" s="4">
        <v>0</v>
      </c>
      <c r="AE707" s="4">
        <v>0</v>
      </c>
      <c r="AF707" s="1">
        <v>365559</v>
      </c>
      <c r="AG707" s="1">
        <v>5</v>
      </c>
      <c r="AH707"/>
    </row>
    <row r="708" spans="1:34" x14ac:dyDescent="0.25">
      <c r="A708" t="s">
        <v>964</v>
      </c>
      <c r="B708" t="s">
        <v>749</v>
      </c>
      <c r="C708" t="s">
        <v>1128</v>
      </c>
      <c r="D708" t="s">
        <v>1026</v>
      </c>
      <c r="E708" s="4">
        <v>69.967391304347828</v>
      </c>
      <c r="F708" s="4">
        <f>Nurse[[#This Row],[Total Nurse Staff Hours]]/Nurse[[#This Row],[MDS Census]]</f>
        <v>3.6696442442131425</v>
      </c>
      <c r="G708" s="4">
        <f>Nurse[[#This Row],[Total Direct Care Staff Hours]]/Nurse[[#This Row],[MDS Census]]</f>
        <v>3.4100901040857545</v>
      </c>
      <c r="H708" s="4">
        <f>Nurse[[#This Row],[Total RN Hours (w/ Admin, DON)]]/Nurse[[#This Row],[MDS Census]]</f>
        <v>0.49269846201646733</v>
      </c>
      <c r="I708" s="4">
        <f>Nurse[[#This Row],[RN Hours (excl. Admin, DON)]]/Nurse[[#This Row],[MDS Census]]</f>
        <v>0.30274196054062452</v>
      </c>
      <c r="J708" s="4">
        <f>SUM(Nurse[[#This Row],[RN Hours (excl. Admin, DON)]],Nurse[[#This Row],[RN Admin Hours]],Nurse[[#This Row],[RN DON Hours]],Nurse[[#This Row],[LPN Hours (excl. Admin)]],Nurse[[#This Row],[LPN Admin Hours]],Nurse[[#This Row],[CNA Hours]],Nurse[[#This Row],[NA TR Hours]],Nurse[[#This Row],[Med Aide/Tech Hours]])</f>
        <v>256.75543478260869</v>
      </c>
      <c r="K708" s="4">
        <f>SUM(Nurse[[#This Row],[RN Hours (excl. Admin, DON)]],Nurse[[#This Row],[LPN Hours (excl. Admin)]],Nurse[[#This Row],[CNA Hours]],Nurse[[#This Row],[NA TR Hours]],Nurse[[#This Row],[Med Aide/Tech Hours]])</f>
        <v>238.59510869565219</v>
      </c>
      <c r="L708" s="4">
        <f>SUM(Nurse[[#This Row],[RN Hours (excl. Admin, DON)]],Nurse[[#This Row],[RN Admin Hours]],Nurse[[#This Row],[RN DON Hours]])</f>
        <v>34.472826086956523</v>
      </c>
      <c r="M708" s="4">
        <v>21.182065217391305</v>
      </c>
      <c r="N708" s="4">
        <v>8.0733695652173907</v>
      </c>
      <c r="O708" s="4">
        <v>5.2173913043478262</v>
      </c>
      <c r="P708" s="4">
        <f>SUM(Nurse[[#This Row],[LPN Hours (excl. Admin)]],Nurse[[#This Row],[LPN Admin Hours]])</f>
        <v>102.77717391304347</v>
      </c>
      <c r="Q708" s="4">
        <v>97.907608695652172</v>
      </c>
      <c r="R708" s="4">
        <v>4.8695652173913047</v>
      </c>
      <c r="S708" s="4">
        <f>SUM(Nurse[[#This Row],[CNA Hours]],Nurse[[#This Row],[NA TR Hours]],Nurse[[#This Row],[Med Aide/Tech Hours]])</f>
        <v>119.5054347826087</v>
      </c>
      <c r="T708" s="4">
        <v>119.5054347826087</v>
      </c>
      <c r="U708" s="4">
        <v>0</v>
      </c>
      <c r="V708" s="4">
        <v>0</v>
      </c>
      <c r="W7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08" s="4">
        <v>0</v>
      </c>
      <c r="Y708" s="4">
        <v>0</v>
      </c>
      <c r="Z708" s="4">
        <v>0</v>
      </c>
      <c r="AA708" s="4">
        <v>0</v>
      </c>
      <c r="AB708" s="4">
        <v>0</v>
      </c>
      <c r="AC708" s="4">
        <v>0</v>
      </c>
      <c r="AD708" s="4">
        <v>0</v>
      </c>
      <c r="AE708" s="4">
        <v>0</v>
      </c>
      <c r="AF708" s="1">
        <v>366279</v>
      </c>
      <c r="AG708" s="1">
        <v>5</v>
      </c>
      <c r="AH708"/>
    </row>
    <row r="709" spans="1:34" x14ac:dyDescent="0.25">
      <c r="A709" t="s">
        <v>964</v>
      </c>
      <c r="B709" t="s">
        <v>93</v>
      </c>
      <c r="C709" t="s">
        <v>1238</v>
      </c>
      <c r="D709" t="s">
        <v>1017</v>
      </c>
      <c r="E709" s="4">
        <v>139.5</v>
      </c>
      <c r="F709" s="4">
        <f>Nurse[[#This Row],[Total Nurse Staff Hours]]/Nurse[[#This Row],[MDS Census]]</f>
        <v>3.091189808321646</v>
      </c>
      <c r="G709" s="4">
        <f>Nurse[[#This Row],[Total Direct Care Staff Hours]]/Nurse[[#This Row],[MDS Census]]</f>
        <v>2.9609022907900893</v>
      </c>
      <c r="H709" s="4">
        <f>Nurse[[#This Row],[Total RN Hours (w/ Admin, DON)]]/Nurse[[#This Row],[MDS Census]]</f>
        <v>0.34285491662770773</v>
      </c>
      <c r="I709" s="4">
        <f>Nurse[[#This Row],[RN Hours (excl. Admin, DON)]]/Nurse[[#This Row],[MDS Census]]</f>
        <v>0.24884681315256357</v>
      </c>
      <c r="J709" s="4">
        <f>SUM(Nurse[[#This Row],[RN Hours (excl. Admin, DON)]],Nurse[[#This Row],[RN Admin Hours]],Nurse[[#This Row],[RN DON Hours]],Nurse[[#This Row],[LPN Hours (excl. Admin)]],Nurse[[#This Row],[LPN Admin Hours]],Nurse[[#This Row],[CNA Hours]],Nurse[[#This Row],[NA TR Hours]],Nurse[[#This Row],[Med Aide/Tech Hours]])</f>
        <v>431.22097826086963</v>
      </c>
      <c r="K709" s="4">
        <f>SUM(Nurse[[#This Row],[RN Hours (excl. Admin, DON)]],Nurse[[#This Row],[LPN Hours (excl. Admin)]],Nurse[[#This Row],[CNA Hours]],Nurse[[#This Row],[NA TR Hours]],Nurse[[#This Row],[Med Aide/Tech Hours]])</f>
        <v>413.04586956521746</v>
      </c>
      <c r="L709" s="4">
        <f>SUM(Nurse[[#This Row],[RN Hours (excl. Admin, DON)]],Nurse[[#This Row],[RN Admin Hours]],Nurse[[#This Row],[RN DON Hours]])</f>
        <v>47.828260869565227</v>
      </c>
      <c r="M709" s="4">
        <v>34.714130434782618</v>
      </c>
      <c r="N709" s="4">
        <v>7.3750000000000009</v>
      </c>
      <c r="O709" s="4">
        <v>5.7391304347826084</v>
      </c>
      <c r="P709" s="4">
        <f>SUM(Nurse[[#This Row],[LPN Hours (excl. Admin)]],Nurse[[#This Row],[LPN Admin Hours]])</f>
        <v>135.51554347826092</v>
      </c>
      <c r="Q709" s="4">
        <v>130.45456521739135</v>
      </c>
      <c r="R709" s="4">
        <v>5.0609782608695646</v>
      </c>
      <c r="S709" s="4">
        <f>SUM(Nurse[[#This Row],[CNA Hours]],Nurse[[#This Row],[NA TR Hours]],Nurse[[#This Row],[Med Aide/Tech Hours]])</f>
        <v>247.87717391304349</v>
      </c>
      <c r="T709" s="4">
        <v>247.87717391304349</v>
      </c>
      <c r="U709" s="4">
        <v>0</v>
      </c>
      <c r="V709" s="4">
        <v>0</v>
      </c>
      <c r="W7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136.89315217391299</v>
      </c>
      <c r="X709" s="4">
        <v>0</v>
      </c>
      <c r="Y709" s="4">
        <v>0</v>
      </c>
      <c r="Z709" s="4">
        <v>0</v>
      </c>
      <c r="AA709" s="4">
        <v>25.583804347826089</v>
      </c>
      <c r="AB709" s="4">
        <v>0.13728260869565218</v>
      </c>
      <c r="AC709" s="4">
        <v>111.17206521739126</v>
      </c>
      <c r="AD709" s="4">
        <v>0</v>
      </c>
      <c r="AE709" s="4">
        <v>0</v>
      </c>
      <c r="AF709" s="1">
        <v>365289</v>
      </c>
      <c r="AG709" s="1">
        <v>5</v>
      </c>
      <c r="AH709"/>
    </row>
    <row r="710" spans="1:34" x14ac:dyDescent="0.25">
      <c r="A710" t="s">
        <v>964</v>
      </c>
      <c r="B710" t="s">
        <v>709</v>
      </c>
      <c r="C710" t="s">
        <v>1203</v>
      </c>
      <c r="D710" t="s">
        <v>1017</v>
      </c>
      <c r="E710" s="4">
        <v>41.184782608695649</v>
      </c>
      <c r="F710" s="4">
        <f>Nurse[[#This Row],[Total Nurse Staff Hours]]/Nurse[[#This Row],[MDS Census]]</f>
        <v>2.4984270256004231</v>
      </c>
      <c r="G710" s="4">
        <f>Nurse[[#This Row],[Total Direct Care Staff Hours]]/Nurse[[#This Row],[MDS Census]]</f>
        <v>2.2155027711797315</v>
      </c>
      <c r="H710" s="4">
        <f>Nurse[[#This Row],[Total RN Hours (w/ Admin, DON)]]/Nurse[[#This Row],[MDS Census]]</f>
        <v>0.35290050145157037</v>
      </c>
      <c r="I710" s="4">
        <f>Nurse[[#This Row],[RN Hours (excl. Admin, DON)]]/Nurse[[#This Row],[MDS Census]]</f>
        <v>0.20510424914225392</v>
      </c>
      <c r="J710" s="4">
        <f>SUM(Nurse[[#This Row],[RN Hours (excl. Admin, DON)]],Nurse[[#This Row],[RN Admin Hours]],Nurse[[#This Row],[RN DON Hours]],Nurse[[#This Row],[LPN Hours (excl. Admin)]],Nurse[[#This Row],[LPN Admin Hours]],Nurse[[#This Row],[CNA Hours]],Nurse[[#This Row],[NA TR Hours]],Nurse[[#This Row],[Med Aide/Tech Hours]])</f>
        <v>102.8971739130435</v>
      </c>
      <c r="K710" s="4">
        <f>SUM(Nurse[[#This Row],[RN Hours (excl. Admin, DON)]],Nurse[[#This Row],[LPN Hours (excl. Admin)]],Nurse[[#This Row],[CNA Hours]],Nurse[[#This Row],[NA TR Hours]],Nurse[[#This Row],[Med Aide/Tech Hours]])</f>
        <v>91.245000000000019</v>
      </c>
      <c r="L710" s="4">
        <f>SUM(Nurse[[#This Row],[RN Hours (excl. Admin, DON)]],Nurse[[#This Row],[RN Admin Hours]],Nurse[[#This Row],[RN DON Hours]])</f>
        <v>14.534130434782609</v>
      </c>
      <c r="M710" s="4">
        <v>8.4471739130434784</v>
      </c>
      <c r="N710" s="4">
        <v>0</v>
      </c>
      <c r="O710" s="4">
        <v>6.0869565217391308</v>
      </c>
      <c r="P710" s="4">
        <f>SUM(Nurse[[#This Row],[LPN Hours (excl. Admin)]],Nurse[[#This Row],[LPN Admin Hours]])</f>
        <v>30.182391304347831</v>
      </c>
      <c r="Q710" s="4">
        <v>24.617173913043484</v>
      </c>
      <c r="R710" s="4">
        <v>5.5652173913043477</v>
      </c>
      <c r="S710" s="4">
        <f>SUM(Nurse[[#This Row],[CNA Hours]],Nurse[[#This Row],[NA TR Hours]],Nurse[[#This Row],[Med Aide/Tech Hours]])</f>
        <v>58.18065217391306</v>
      </c>
      <c r="T710" s="4">
        <v>58.18065217391306</v>
      </c>
      <c r="U710" s="4">
        <v>0</v>
      </c>
      <c r="V710" s="4">
        <v>0</v>
      </c>
      <c r="W7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9.3831521739130412</v>
      </c>
      <c r="X710" s="4">
        <v>4.8804347826086953</v>
      </c>
      <c r="Y710" s="4">
        <v>0</v>
      </c>
      <c r="Z710" s="4">
        <v>0</v>
      </c>
      <c r="AA710" s="4">
        <v>4.0217391304347823</v>
      </c>
      <c r="AB710" s="4">
        <v>0</v>
      </c>
      <c r="AC710" s="4">
        <v>0.48097826086956524</v>
      </c>
      <c r="AD710" s="4">
        <v>0</v>
      </c>
      <c r="AE710" s="4">
        <v>0</v>
      </c>
      <c r="AF710" s="1">
        <v>366231</v>
      </c>
      <c r="AG710" s="1">
        <v>5</v>
      </c>
      <c r="AH710"/>
    </row>
    <row r="711" spans="1:34" x14ac:dyDescent="0.25">
      <c r="A711" t="s">
        <v>964</v>
      </c>
      <c r="B711" t="s">
        <v>389</v>
      </c>
      <c r="C711" t="s">
        <v>1331</v>
      </c>
      <c r="D711" t="s">
        <v>1023</v>
      </c>
      <c r="E711" s="4">
        <v>39.197183098591552</v>
      </c>
      <c r="F711" s="4">
        <f>Nurse[[#This Row],[Total Nurse Staff Hours]]/Nurse[[#This Row],[MDS Census]]</f>
        <v>3.7242615882141559</v>
      </c>
      <c r="G711" s="4">
        <f>Nurse[[#This Row],[Total Direct Care Staff Hours]]/Nurse[[#This Row],[MDS Census]]</f>
        <v>3.1358138699245406</v>
      </c>
      <c r="H711" s="4">
        <f>Nurse[[#This Row],[Total RN Hours (w/ Admin, DON)]]/Nurse[[#This Row],[MDS Census]]</f>
        <v>0.86845131153431543</v>
      </c>
      <c r="I711" s="4">
        <f>Nurse[[#This Row],[RN Hours (excl. Admin, DON)]]/Nurse[[#This Row],[MDS Census]]</f>
        <v>0.39218469277757806</v>
      </c>
      <c r="J711" s="4">
        <f>SUM(Nurse[[#This Row],[RN Hours (excl. Admin, DON)]],Nurse[[#This Row],[RN Admin Hours]],Nurse[[#This Row],[RN DON Hours]],Nurse[[#This Row],[LPN Hours (excl. Admin)]],Nurse[[#This Row],[LPN Admin Hours]],Nurse[[#This Row],[CNA Hours]],Nurse[[#This Row],[NA TR Hours]],Nurse[[#This Row],[Med Aide/Tech Hours]])</f>
        <v>145.98056338028164</v>
      </c>
      <c r="K711" s="4">
        <f>SUM(Nurse[[#This Row],[RN Hours (excl. Admin, DON)]],Nurse[[#This Row],[LPN Hours (excl. Admin)]],Nurse[[#This Row],[CNA Hours]],Nurse[[#This Row],[NA TR Hours]],Nurse[[#This Row],[Med Aide/Tech Hours]])</f>
        <v>122.91507042253517</v>
      </c>
      <c r="L711" s="4">
        <f>SUM(Nurse[[#This Row],[RN Hours (excl. Admin, DON)]],Nurse[[#This Row],[RN Admin Hours]],Nurse[[#This Row],[RN DON Hours]])</f>
        <v>34.040845070422534</v>
      </c>
      <c r="M711" s="4">
        <v>15.372535211267603</v>
      </c>
      <c r="N711" s="4">
        <v>13.034507042253525</v>
      </c>
      <c r="O711" s="4">
        <v>5.6338028169014081</v>
      </c>
      <c r="P711" s="4">
        <f>SUM(Nurse[[#This Row],[LPN Hours (excl. Admin)]],Nurse[[#This Row],[LPN Admin Hours]])</f>
        <v>26.375070422535213</v>
      </c>
      <c r="Q711" s="4">
        <v>21.977887323943662</v>
      </c>
      <c r="R711" s="4">
        <v>4.3971830985915501</v>
      </c>
      <c r="S711" s="4">
        <f>SUM(Nurse[[#This Row],[CNA Hours]],Nurse[[#This Row],[NA TR Hours]],Nurse[[#This Row],[Med Aide/Tech Hours]])</f>
        <v>85.5646478873239</v>
      </c>
      <c r="T711" s="4">
        <v>85.5646478873239</v>
      </c>
      <c r="U711" s="4">
        <v>0</v>
      </c>
      <c r="V711" s="4">
        <v>0</v>
      </c>
      <c r="W7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13.094647887323944</v>
      </c>
      <c r="X711" s="4">
        <v>0</v>
      </c>
      <c r="Y711" s="4">
        <v>0.323943661971831</v>
      </c>
      <c r="Z711" s="4">
        <v>0</v>
      </c>
      <c r="AA711" s="4">
        <v>8.001830985915495</v>
      </c>
      <c r="AB711" s="4">
        <v>0</v>
      </c>
      <c r="AC711" s="4">
        <v>4.7688732394366191</v>
      </c>
      <c r="AD711" s="4">
        <v>0</v>
      </c>
      <c r="AE711" s="4">
        <v>0</v>
      </c>
      <c r="AF711" s="1">
        <v>365744</v>
      </c>
      <c r="AG711" s="1">
        <v>5</v>
      </c>
      <c r="AH711"/>
    </row>
    <row r="712" spans="1:34" x14ac:dyDescent="0.25">
      <c r="A712" t="s">
        <v>964</v>
      </c>
      <c r="B712" t="s">
        <v>395</v>
      </c>
      <c r="C712" t="s">
        <v>1321</v>
      </c>
      <c r="D712" t="s">
        <v>1032</v>
      </c>
      <c r="E712" s="4">
        <v>81.706521739130437</v>
      </c>
      <c r="F712" s="4">
        <f>Nurse[[#This Row],[Total Nurse Staff Hours]]/Nurse[[#This Row],[MDS Census]]</f>
        <v>2.7822203006518555</v>
      </c>
      <c r="G712" s="4">
        <f>Nurse[[#This Row],[Total Direct Care Staff Hours]]/Nurse[[#This Row],[MDS Census]]</f>
        <v>2.4926433417586802</v>
      </c>
      <c r="H712" s="4">
        <f>Nurse[[#This Row],[Total RN Hours (w/ Admin, DON)]]/Nurse[[#This Row],[MDS Census]]</f>
        <v>0.28575229479845682</v>
      </c>
      <c r="I712" s="4">
        <f>Nurse[[#This Row],[RN Hours (excl. Admin, DON)]]/Nurse[[#This Row],[MDS Census]]</f>
        <v>0.10948516695490221</v>
      </c>
      <c r="J712" s="4">
        <f>SUM(Nurse[[#This Row],[RN Hours (excl. Admin, DON)]],Nurse[[#This Row],[RN Admin Hours]],Nurse[[#This Row],[RN DON Hours]],Nurse[[#This Row],[LPN Hours (excl. Admin)]],Nurse[[#This Row],[LPN Admin Hours]],Nurse[[#This Row],[CNA Hours]],Nurse[[#This Row],[NA TR Hours]],Nurse[[#This Row],[Med Aide/Tech Hours]])</f>
        <v>227.32554347826084</v>
      </c>
      <c r="K712" s="4">
        <f>SUM(Nurse[[#This Row],[RN Hours (excl. Admin, DON)]],Nurse[[#This Row],[LPN Hours (excl. Admin)]],Nurse[[#This Row],[CNA Hours]],Nurse[[#This Row],[NA TR Hours]],Nurse[[#This Row],[Med Aide/Tech Hours]])</f>
        <v>203.66521739130434</v>
      </c>
      <c r="L712" s="4">
        <f>SUM(Nurse[[#This Row],[RN Hours (excl. Admin, DON)]],Nurse[[#This Row],[RN Admin Hours]],Nurse[[#This Row],[RN DON Hours]])</f>
        <v>23.347826086956523</v>
      </c>
      <c r="M712" s="4">
        <v>8.945652173913043</v>
      </c>
      <c r="N712" s="4">
        <v>9.6521739130434785</v>
      </c>
      <c r="O712" s="4">
        <v>4.75</v>
      </c>
      <c r="P712" s="4">
        <f>SUM(Nurse[[#This Row],[LPN Hours (excl. Admin)]],Nurse[[#This Row],[LPN Admin Hours]])</f>
        <v>72.366304347826087</v>
      </c>
      <c r="Q712" s="4">
        <v>63.108152173913041</v>
      </c>
      <c r="R712" s="4">
        <v>9.258152173913043</v>
      </c>
      <c r="S712" s="4">
        <f>SUM(Nurse[[#This Row],[CNA Hours]],Nurse[[#This Row],[NA TR Hours]],Nurse[[#This Row],[Med Aide/Tech Hours]])</f>
        <v>131.61141304347825</v>
      </c>
      <c r="T712" s="4">
        <v>131.61141304347825</v>
      </c>
      <c r="U712" s="4">
        <v>0</v>
      </c>
      <c r="V712" s="4">
        <v>0</v>
      </c>
      <c r="W7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20.486413043478258</v>
      </c>
      <c r="X712" s="4">
        <v>0.96739130434782605</v>
      </c>
      <c r="Y712" s="4">
        <v>0</v>
      </c>
      <c r="Z712" s="4">
        <v>0</v>
      </c>
      <c r="AA712" s="4">
        <v>3.0652173913043477</v>
      </c>
      <c r="AB712" s="4">
        <v>0</v>
      </c>
      <c r="AC712" s="4">
        <v>16.453804347826086</v>
      </c>
      <c r="AD712" s="4">
        <v>0</v>
      </c>
      <c r="AE712" s="4">
        <v>0</v>
      </c>
      <c r="AF712" s="1">
        <v>365753</v>
      </c>
      <c r="AG712" s="1">
        <v>5</v>
      </c>
      <c r="AH712"/>
    </row>
    <row r="713" spans="1:34" x14ac:dyDescent="0.25">
      <c r="A713" t="s">
        <v>964</v>
      </c>
      <c r="B713" t="s">
        <v>310</v>
      </c>
      <c r="C713" t="s">
        <v>1099</v>
      </c>
      <c r="D713" t="s">
        <v>1056</v>
      </c>
      <c r="E713" s="4">
        <v>87.315217391304344</v>
      </c>
      <c r="F713" s="4">
        <f>Nurse[[#This Row],[Total Nurse Staff Hours]]/Nurse[[#This Row],[MDS Census]]</f>
        <v>3.7856653803062366</v>
      </c>
      <c r="G713" s="4">
        <f>Nurse[[#This Row],[Total Direct Care Staff Hours]]/Nurse[[#This Row],[MDS Census]]</f>
        <v>3.4865243371094241</v>
      </c>
      <c r="H713" s="4">
        <f>Nurse[[#This Row],[Total RN Hours (w/ Admin, DON)]]/Nurse[[#This Row],[MDS Census]]</f>
        <v>0.74691895929291674</v>
      </c>
      <c r="I713" s="4">
        <f>Nurse[[#This Row],[RN Hours (excl. Admin, DON)]]/Nurse[[#This Row],[MDS Census]]</f>
        <v>0.48422133698493719</v>
      </c>
      <c r="J713" s="4">
        <f>SUM(Nurse[[#This Row],[RN Hours (excl. Admin, DON)]],Nurse[[#This Row],[RN Admin Hours]],Nurse[[#This Row],[RN DON Hours]],Nurse[[#This Row],[LPN Hours (excl. Admin)]],Nurse[[#This Row],[LPN Admin Hours]],Nurse[[#This Row],[CNA Hours]],Nurse[[#This Row],[NA TR Hours]],Nurse[[#This Row],[Med Aide/Tech Hours]])</f>
        <v>330.54619565217388</v>
      </c>
      <c r="K713" s="4">
        <f>SUM(Nurse[[#This Row],[RN Hours (excl. Admin, DON)]],Nurse[[#This Row],[LPN Hours (excl. Admin)]],Nurse[[#This Row],[CNA Hours]],Nurse[[#This Row],[NA TR Hours]],Nurse[[#This Row],[Med Aide/Tech Hours]])</f>
        <v>304.42663043478262</v>
      </c>
      <c r="L713" s="4">
        <f>SUM(Nurse[[#This Row],[RN Hours (excl. Admin, DON)]],Nurse[[#This Row],[RN Admin Hours]],Nurse[[#This Row],[RN DON Hours]])</f>
        <v>65.217391304347828</v>
      </c>
      <c r="M713" s="4">
        <v>42.279891304347828</v>
      </c>
      <c r="N713" s="4">
        <v>18.684782608695652</v>
      </c>
      <c r="O713" s="4">
        <v>4.2527173913043477</v>
      </c>
      <c r="P713" s="4">
        <f>SUM(Nurse[[#This Row],[LPN Hours (excl. Admin)]],Nurse[[#This Row],[LPN Admin Hours]])</f>
        <v>93.782608695652172</v>
      </c>
      <c r="Q713" s="4">
        <v>90.600543478260875</v>
      </c>
      <c r="R713" s="4">
        <v>3.1820652173913042</v>
      </c>
      <c r="S713" s="4">
        <f>SUM(Nurse[[#This Row],[CNA Hours]],Nurse[[#This Row],[NA TR Hours]],Nurse[[#This Row],[Med Aide/Tech Hours]])</f>
        <v>171.54619565217391</v>
      </c>
      <c r="T713" s="4">
        <v>171.54619565217391</v>
      </c>
      <c r="U713" s="4">
        <v>0</v>
      </c>
      <c r="V713" s="4">
        <v>0</v>
      </c>
      <c r="W7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13" s="4">
        <v>0</v>
      </c>
      <c r="Y713" s="4">
        <v>0</v>
      </c>
      <c r="Z713" s="4">
        <v>0</v>
      </c>
      <c r="AA713" s="4">
        <v>0</v>
      </c>
      <c r="AB713" s="4">
        <v>0</v>
      </c>
      <c r="AC713" s="4">
        <v>0</v>
      </c>
      <c r="AD713" s="4">
        <v>0</v>
      </c>
      <c r="AE713" s="4">
        <v>0</v>
      </c>
      <c r="AF713" s="1">
        <v>365628</v>
      </c>
      <c r="AG713" s="1">
        <v>5</v>
      </c>
      <c r="AH713"/>
    </row>
    <row r="714" spans="1:34" x14ac:dyDescent="0.25">
      <c r="A714" t="s">
        <v>964</v>
      </c>
      <c r="B714" t="s">
        <v>495</v>
      </c>
      <c r="C714" t="s">
        <v>1097</v>
      </c>
      <c r="D714" t="s">
        <v>1017</v>
      </c>
      <c r="E714" s="4">
        <v>44.989130434782609</v>
      </c>
      <c r="F714" s="4">
        <f>Nurse[[#This Row],[Total Nurse Staff Hours]]/Nurse[[#This Row],[MDS Census]]</f>
        <v>3.6113868084078278</v>
      </c>
      <c r="G714" s="4">
        <f>Nurse[[#This Row],[Total Direct Care Staff Hours]]/Nurse[[#This Row],[MDS Census]]</f>
        <v>3.5311741966658614</v>
      </c>
      <c r="H714" s="4">
        <f>Nurse[[#This Row],[Total RN Hours (w/ Admin, DON)]]/Nurse[[#This Row],[MDS Census]]</f>
        <v>0.82000241604252244</v>
      </c>
      <c r="I714" s="4">
        <f>Nurse[[#This Row],[RN Hours (excl. Admin, DON)]]/Nurse[[#This Row],[MDS Census]]</f>
        <v>0.73978980430055585</v>
      </c>
      <c r="J714" s="4">
        <f>SUM(Nurse[[#This Row],[RN Hours (excl. Admin, DON)]],Nurse[[#This Row],[RN Admin Hours]],Nurse[[#This Row],[RN DON Hours]],Nurse[[#This Row],[LPN Hours (excl. Admin)]],Nurse[[#This Row],[LPN Admin Hours]],Nurse[[#This Row],[CNA Hours]],Nurse[[#This Row],[NA TR Hours]],Nurse[[#This Row],[Med Aide/Tech Hours]])</f>
        <v>162.47315217391304</v>
      </c>
      <c r="K714" s="4">
        <f>SUM(Nurse[[#This Row],[RN Hours (excl. Admin, DON)]],Nurse[[#This Row],[LPN Hours (excl. Admin)]],Nurse[[#This Row],[CNA Hours]],Nurse[[#This Row],[NA TR Hours]],Nurse[[#This Row],[Med Aide/Tech Hours]])</f>
        <v>158.86445652173913</v>
      </c>
      <c r="L714" s="4">
        <f>SUM(Nurse[[#This Row],[RN Hours (excl. Admin, DON)]],Nurse[[#This Row],[RN Admin Hours]],Nurse[[#This Row],[RN DON Hours]])</f>
        <v>36.89119565217392</v>
      </c>
      <c r="M714" s="4">
        <v>33.282500000000006</v>
      </c>
      <c r="N714" s="4">
        <v>0</v>
      </c>
      <c r="O714" s="4">
        <v>3.6086956521739131</v>
      </c>
      <c r="P714" s="4">
        <f>SUM(Nurse[[#This Row],[LPN Hours (excl. Admin)]],Nurse[[#This Row],[LPN Admin Hours]])</f>
        <v>39.938043478260859</v>
      </c>
      <c r="Q714" s="4">
        <v>39.938043478260859</v>
      </c>
      <c r="R714" s="4">
        <v>0</v>
      </c>
      <c r="S714" s="4">
        <f>SUM(Nurse[[#This Row],[CNA Hours]],Nurse[[#This Row],[NA TR Hours]],Nurse[[#This Row],[Med Aide/Tech Hours]])</f>
        <v>85.643913043478264</v>
      </c>
      <c r="T714" s="4">
        <v>85.643913043478264</v>
      </c>
      <c r="U714" s="4">
        <v>0</v>
      </c>
      <c r="V714" s="4">
        <v>0</v>
      </c>
      <c r="W7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11.101847826086956</v>
      </c>
      <c r="X714" s="4">
        <v>5.4368478260869555</v>
      </c>
      <c r="Y714" s="4">
        <v>0</v>
      </c>
      <c r="Z714" s="4">
        <v>0</v>
      </c>
      <c r="AA714" s="4">
        <v>0</v>
      </c>
      <c r="AB714" s="4">
        <v>0</v>
      </c>
      <c r="AC714" s="4">
        <v>5.6650000000000018</v>
      </c>
      <c r="AD714" s="4">
        <v>0</v>
      </c>
      <c r="AE714" s="4">
        <v>0</v>
      </c>
      <c r="AF714" s="1">
        <v>365904</v>
      </c>
      <c r="AG714" s="1">
        <v>5</v>
      </c>
      <c r="AH714"/>
    </row>
    <row r="715" spans="1:34" x14ac:dyDescent="0.25">
      <c r="A715" t="s">
        <v>964</v>
      </c>
      <c r="B715" t="s">
        <v>238</v>
      </c>
      <c r="C715" t="s">
        <v>1284</v>
      </c>
      <c r="D715" t="s">
        <v>1017</v>
      </c>
      <c r="E715" s="4">
        <v>100.21739130434783</v>
      </c>
      <c r="F715" s="4">
        <f>Nurse[[#This Row],[Total Nurse Staff Hours]]/Nurse[[#This Row],[MDS Census]]</f>
        <v>4.0914088937093274</v>
      </c>
      <c r="G715" s="4">
        <f>Nurse[[#This Row],[Total Direct Care Staff Hours]]/Nurse[[#This Row],[MDS Census]]</f>
        <v>3.8959913232104117</v>
      </c>
      <c r="H715" s="4">
        <f>Nurse[[#This Row],[Total RN Hours (w/ Admin, DON)]]/Nurse[[#This Row],[MDS Census]]</f>
        <v>0.83785357917570469</v>
      </c>
      <c r="I715" s="4">
        <f>Nurse[[#This Row],[RN Hours (excl. Admin, DON)]]/Nurse[[#This Row],[MDS Census]]</f>
        <v>0.69189370932754857</v>
      </c>
      <c r="J715" s="4">
        <f>SUM(Nurse[[#This Row],[RN Hours (excl. Admin, DON)]],Nurse[[#This Row],[RN Admin Hours]],Nurse[[#This Row],[RN DON Hours]],Nurse[[#This Row],[LPN Hours (excl. Admin)]],Nurse[[#This Row],[LPN Admin Hours]],Nurse[[#This Row],[CNA Hours]],Nurse[[#This Row],[NA TR Hours]],Nurse[[#This Row],[Med Aide/Tech Hours]])</f>
        <v>410.03032608695651</v>
      </c>
      <c r="K715" s="4">
        <f>SUM(Nurse[[#This Row],[RN Hours (excl. Admin, DON)]],Nurse[[#This Row],[LPN Hours (excl. Admin)]],Nurse[[#This Row],[CNA Hours]],Nurse[[#This Row],[NA TR Hours]],Nurse[[#This Row],[Med Aide/Tech Hours]])</f>
        <v>390.4460869565217</v>
      </c>
      <c r="L715" s="4">
        <f>SUM(Nurse[[#This Row],[RN Hours (excl. Admin, DON)]],Nurse[[#This Row],[RN Admin Hours]],Nurse[[#This Row],[RN DON Hours]])</f>
        <v>83.967499999999973</v>
      </c>
      <c r="M715" s="4">
        <v>69.339782608695629</v>
      </c>
      <c r="N715" s="4">
        <v>9.4972826086956523</v>
      </c>
      <c r="O715" s="4">
        <v>5.1304347826086953</v>
      </c>
      <c r="P715" s="4">
        <f>SUM(Nurse[[#This Row],[LPN Hours (excl. Admin)]],Nurse[[#This Row],[LPN Admin Hours]])</f>
        <v>89.4911956521739</v>
      </c>
      <c r="Q715" s="4">
        <v>84.534673913043463</v>
      </c>
      <c r="R715" s="4">
        <v>4.9565217391304346</v>
      </c>
      <c r="S715" s="4">
        <f>SUM(Nurse[[#This Row],[CNA Hours]],Nurse[[#This Row],[NA TR Hours]],Nurse[[#This Row],[Med Aide/Tech Hours]])</f>
        <v>236.57163043478261</v>
      </c>
      <c r="T715" s="4">
        <v>236.57163043478261</v>
      </c>
      <c r="U715" s="4">
        <v>0</v>
      </c>
      <c r="V715" s="4">
        <v>0</v>
      </c>
      <c r="W7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191.7828260869565</v>
      </c>
      <c r="X715" s="4">
        <v>12.310760869565216</v>
      </c>
      <c r="Y715" s="4">
        <v>0</v>
      </c>
      <c r="Z715" s="4">
        <v>0</v>
      </c>
      <c r="AA715" s="4">
        <v>51.3657608695652</v>
      </c>
      <c r="AB715" s="4">
        <v>0</v>
      </c>
      <c r="AC715" s="4">
        <v>128.1063043478261</v>
      </c>
      <c r="AD715" s="4">
        <v>0</v>
      </c>
      <c r="AE715" s="4">
        <v>0</v>
      </c>
      <c r="AF715" s="1">
        <v>365521</v>
      </c>
      <c r="AG715" s="1">
        <v>5</v>
      </c>
      <c r="AH715"/>
    </row>
    <row r="716" spans="1:34" x14ac:dyDescent="0.25">
      <c r="A716" t="s">
        <v>964</v>
      </c>
      <c r="B716" t="s">
        <v>619</v>
      </c>
      <c r="C716" t="s">
        <v>1081</v>
      </c>
      <c r="D716" t="s">
        <v>1064</v>
      </c>
      <c r="E716" s="4">
        <v>68.847826086956516</v>
      </c>
      <c r="F716" s="4">
        <f>Nurse[[#This Row],[Total Nurse Staff Hours]]/Nurse[[#This Row],[MDS Census]]</f>
        <v>2.796147773918535</v>
      </c>
      <c r="G716" s="4">
        <f>Nurse[[#This Row],[Total Direct Care Staff Hours]]/Nurse[[#This Row],[MDS Census]]</f>
        <v>2.6301515629933694</v>
      </c>
      <c r="H716" s="4">
        <f>Nurse[[#This Row],[Total RN Hours (w/ Admin, DON)]]/Nurse[[#This Row],[MDS Census]]</f>
        <v>0.4307467634985791</v>
      </c>
      <c r="I716" s="4">
        <f>Nurse[[#This Row],[RN Hours (excl. Admin, DON)]]/Nurse[[#This Row],[MDS Census]]</f>
        <v>0.3779760025260499</v>
      </c>
      <c r="J716" s="4">
        <f>SUM(Nurse[[#This Row],[RN Hours (excl. Admin, DON)]],Nurse[[#This Row],[RN Admin Hours]],Nurse[[#This Row],[RN DON Hours]],Nurse[[#This Row],[LPN Hours (excl. Admin)]],Nurse[[#This Row],[LPN Admin Hours]],Nurse[[#This Row],[CNA Hours]],Nurse[[#This Row],[NA TR Hours]],Nurse[[#This Row],[Med Aide/Tech Hours]])</f>
        <v>192.50869565217391</v>
      </c>
      <c r="K716" s="4">
        <f>SUM(Nurse[[#This Row],[RN Hours (excl. Admin, DON)]],Nurse[[#This Row],[LPN Hours (excl. Admin)]],Nurse[[#This Row],[CNA Hours]],Nurse[[#This Row],[NA TR Hours]],Nurse[[#This Row],[Med Aide/Tech Hours]])</f>
        <v>181.08021739130436</v>
      </c>
      <c r="L716" s="4">
        <f>SUM(Nurse[[#This Row],[RN Hours (excl. Admin, DON)]],Nurse[[#This Row],[RN Admin Hours]],Nurse[[#This Row],[RN DON Hours]])</f>
        <v>29.655978260869563</v>
      </c>
      <c r="M716" s="4">
        <v>26.02282608695652</v>
      </c>
      <c r="N716" s="4">
        <v>0.63315217391304346</v>
      </c>
      <c r="O716" s="4">
        <v>3</v>
      </c>
      <c r="P716" s="4">
        <f>SUM(Nurse[[#This Row],[LPN Hours (excl. Admin)]],Nurse[[#This Row],[LPN Admin Hours]])</f>
        <v>45.379347826086956</v>
      </c>
      <c r="Q716" s="4">
        <v>37.584021739130435</v>
      </c>
      <c r="R716" s="4">
        <v>7.7953260869565222</v>
      </c>
      <c r="S716" s="4">
        <f>SUM(Nurse[[#This Row],[CNA Hours]],Nurse[[#This Row],[NA TR Hours]],Nurse[[#This Row],[Med Aide/Tech Hours]])</f>
        <v>117.47336956521738</v>
      </c>
      <c r="T716" s="4">
        <v>107.10402173913043</v>
      </c>
      <c r="U716" s="4">
        <v>10.369347826086956</v>
      </c>
      <c r="V716" s="4">
        <v>0</v>
      </c>
      <c r="W7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16" s="4">
        <v>0</v>
      </c>
      <c r="Y716" s="4">
        <v>0</v>
      </c>
      <c r="Z716" s="4">
        <v>0</v>
      </c>
      <c r="AA716" s="4">
        <v>0</v>
      </c>
      <c r="AB716" s="4">
        <v>0</v>
      </c>
      <c r="AC716" s="4">
        <v>0</v>
      </c>
      <c r="AD716" s="4">
        <v>0</v>
      </c>
      <c r="AE716" s="4">
        <v>0</v>
      </c>
      <c r="AF716" s="1">
        <v>366104</v>
      </c>
      <c r="AG716" s="1">
        <v>5</v>
      </c>
      <c r="AH716"/>
    </row>
    <row r="717" spans="1:34" x14ac:dyDescent="0.25">
      <c r="A717" t="s">
        <v>964</v>
      </c>
      <c r="B717" t="s">
        <v>611</v>
      </c>
      <c r="C717" t="s">
        <v>1081</v>
      </c>
      <c r="D717" t="s">
        <v>1064</v>
      </c>
      <c r="E717" s="4">
        <v>58.815217391304351</v>
      </c>
      <c r="F717" s="4">
        <f>Nurse[[#This Row],[Total Nurse Staff Hours]]/Nurse[[#This Row],[MDS Census]]</f>
        <v>3.1276455368693403</v>
      </c>
      <c r="G717" s="4">
        <f>Nurse[[#This Row],[Total Direct Care Staff Hours]]/Nurse[[#This Row],[MDS Census]]</f>
        <v>2.9132581777859916</v>
      </c>
      <c r="H717" s="4">
        <f>Nurse[[#This Row],[Total RN Hours (w/ Admin, DON)]]/Nurse[[#This Row],[MDS Census]]</f>
        <v>0.37488449454814271</v>
      </c>
      <c r="I717" s="4">
        <f>Nurse[[#This Row],[RN Hours (excl. Admin, DON)]]/Nurse[[#This Row],[MDS Census]]</f>
        <v>0.23257253742376641</v>
      </c>
      <c r="J717" s="4">
        <f>SUM(Nurse[[#This Row],[RN Hours (excl. Admin, DON)]],Nurse[[#This Row],[RN Admin Hours]],Nurse[[#This Row],[RN DON Hours]],Nurse[[#This Row],[LPN Hours (excl. Admin)]],Nurse[[#This Row],[LPN Admin Hours]],Nurse[[#This Row],[CNA Hours]],Nurse[[#This Row],[NA TR Hours]],Nurse[[#This Row],[Med Aide/Tech Hours]])</f>
        <v>183.95315217391305</v>
      </c>
      <c r="K717" s="4">
        <f>SUM(Nurse[[#This Row],[RN Hours (excl. Admin, DON)]],Nurse[[#This Row],[LPN Hours (excl. Admin)]],Nurse[[#This Row],[CNA Hours]],Nurse[[#This Row],[NA TR Hours]],Nurse[[#This Row],[Med Aide/Tech Hours]])</f>
        <v>171.34391304347827</v>
      </c>
      <c r="L717" s="4">
        <f>SUM(Nurse[[#This Row],[RN Hours (excl. Admin, DON)]],Nurse[[#This Row],[RN Admin Hours]],Nurse[[#This Row],[RN DON Hours]])</f>
        <v>22.048913043478265</v>
      </c>
      <c r="M717" s="4">
        <v>13.678804347826087</v>
      </c>
      <c r="N717" s="4">
        <v>3.0516304347826089</v>
      </c>
      <c r="O717" s="4">
        <v>5.3184782608695675</v>
      </c>
      <c r="P717" s="4">
        <f>SUM(Nurse[[#This Row],[LPN Hours (excl. Admin)]],Nurse[[#This Row],[LPN Admin Hours]])</f>
        <v>49.252065217391312</v>
      </c>
      <c r="Q717" s="4">
        <v>45.012934782608703</v>
      </c>
      <c r="R717" s="4">
        <v>4.2391304347826084</v>
      </c>
      <c r="S717" s="4">
        <f>SUM(Nurse[[#This Row],[CNA Hours]],Nurse[[#This Row],[NA TR Hours]],Nurse[[#This Row],[Med Aide/Tech Hours]])</f>
        <v>112.65217391304347</v>
      </c>
      <c r="T717" s="4">
        <v>98.845108695652172</v>
      </c>
      <c r="U717" s="4">
        <v>13.807065217391305</v>
      </c>
      <c r="V717" s="4">
        <v>0</v>
      </c>
      <c r="W7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17" s="4">
        <v>0</v>
      </c>
      <c r="Y717" s="4">
        <v>0</v>
      </c>
      <c r="Z717" s="4">
        <v>0</v>
      </c>
      <c r="AA717" s="4">
        <v>0</v>
      </c>
      <c r="AB717" s="4">
        <v>0</v>
      </c>
      <c r="AC717" s="4">
        <v>0</v>
      </c>
      <c r="AD717" s="4">
        <v>0</v>
      </c>
      <c r="AE717" s="4">
        <v>0</v>
      </c>
      <c r="AF717" s="1">
        <v>366096</v>
      </c>
      <c r="AG717" s="1">
        <v>5</v>
      </c>
      <c r="AH717"/>
    </row>
    <row r="718" spans="1:34" x14ac:dyDescent="0.25">
      <c r="A718" t="s">
        <v>964</v>
      </c>
      <c r="B718" t="s">
        <v>437</v>
      </c>
      <c r="C718" t="s">
        <v>1210</v>
      </c>
      <c r="D718" t="s">
        <v>1036</v>
      </c>
      <c r="E718" s="4">
        <v>29.347826086956523</v>
      </c>
      <c r="F718" s="4">
        <f>Nurse[[#This Row],[Total Nurse Staff Hours]]/Nurse[[#This Row],[MDS Census]]</f>
        <v>5.6988629629629646</v>
      </c>
      <c r="G718" s="4">
        <f>Nurse[[#This Row],[Total Direct Care Staff Hours]]/Nurse[[#This Row],[MDS Census]]</f>
        <v>5.4582148148148164</v>
      </c>
      <c r="H718" s="4">
        <f>Nurse[[#This Row],[Total RN Hours (w/ Admin, DON)]]/Nurse[[#This Row],[MDS Census]]</f>
        <v>0.73164444444444443</v>
      </c>
      <c r="I718" s="4">
        <f>Nurse[[#This Row],[RN Hours (excl. Admin, DON)]]/Nurse[[#This Row],[MDS Census]]</f>
        <v>0.49099629629629638</v>
      </c>
      <c r="J718" s="4">
        <f>SUM(Nurse[[#This Row],[RN Hours (excl. Admin, DON)]],Nurse[[#This Row],[RN Admin Hours]],Nurse[[#This Row],[RN DON Hours]],Nurse[[#This Row],[LPN Hours (excl. Admin)]],Nurse[[#This Row],[LPN Admin Hours]],Nurse[[#This Row],[CNA Hours]],Nurse[[#This Row],[NA TR Hours]],Nurse[[#This Row],[Med Aide/Tech Hours]])</f>
        <v>167.24923913043483</v>
      </c>
      <c r="K718" s="4">
        <f>SUM(Nurse[[#This Row],[RN Hours (excl. Admin, DON)]],Nurse[[#This Row],[LPN Hours (excl. Admin)]],Nurse[[#This Row],[CNA Hours]],Nurse[[#This Row],[NA TR Hours]],Nurse[[#This Row],[Med Aide/Tech Hours]])</f>
        <v>160.18673913043483</v>
      </c>
      <c r="L718" s="4">
        <f>SUM(Nurse[[#This Row],[RN Hours (excl. Admin, DON)]],Nurse[[#This Row],[RN Admin Hours]],Nurse[[#This Row],[RN DON Hours]])</f>
        <v>21.472173913043481</v>
      </c>
      <c r="M718" s="4">
        <v>14.409673913043481</v>
      </c>
      <c r="N718" s="4">
        <v>1.4972826086956521</v>
      </c>
      <c r="O718" s="4">
        <v>5.5652173913043477</v>
      </c>
      <c r="P718" s="4">
        <f>SUM(Nurse[[#This Row],[LPN Hours (excl. Admin)]],Nurse[[#This Row],[LPN Admin Hours]])</f>
        <v>61.146521739130442</v>
      </c>
      <c r="Q718" s="4">
        <v>61.146521739130442</v>
      </c>
      <c r="R718" s="4">
        <v>0</v>
      </c>
      <c r="S718" s="4">
        <f>SUM(Nurse[[#This Row],[CNA Hours]],Nurse[[#This Row],[NA TR Hours]],Nurse[[#This Row],[Med Aide/Tech Hours]])</f>
        <v>84.630543478260918</v>
      </c>
      <c r="T718" s="4">
        <v>84.630543478260918</v>
      </c>
      <c r="U718" s="4">
        <v>0</v>
      </c>
      <c r="V718" s="4">
        <v>0</v>
      </c>
      <c r="W7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28.353260869565219</v>
      </c>
      <c r="X718" s="4">
        <v>0</v>
      </c>
      <c r="Y718" s="4">
        <v>0</v>
      </c>
      <c r="Z718" s="4">
        <v>0</v>
      </c>
      <c r="AA718" s="4">
        <v>0</v>
      </c>
      <c r="AB718" s="4">
        <v>0</v>
      </c>
      <c r="AC718" s="4">
        <v>28.353260869565219</v>
      </c>
      <c r="AD718" s="4">
        <v>0</v>
      </c>
      <c r="AE718" s="4">
        <v>0</v>
      </c>
      <c r="AF718" s="1">
        <v>365817</v>
      </c>
      <c r="AG718" s="1">
        <v>5</v>
      </c>
      <c r="AH718"/>
    </row>
    <row r="719" spans="1:34" x14ac:dyDescent="0.25">
      <c r="A719" t="s">
        <v>964</v>
      </c>
      <c r="B719" t="s">
        <v>421</v>
      </c>
      <c r="C719" t="s">
        <v>1292</v>
      </c>
      <c r="D719" t="s">
        <v>987</v>
      </c>
      <c r="E719" s="4">
        <v>61.739130434782609</v>
      </c>
      <c r="F719" s="4">
        <f>Nurse[[#This Row],[Total Nurse Staff Hours]]/Nurse[[#This Row],[MDS Census]]</f>
        <v>2.7774929577464791</v>
      </c>
      <c r="G719" s="4">
        <f>Nurse[[#This Row],[Total Direct Care Staff Hours]]/Nurse[[#This Row],[MDS Census]]</f>
        <v>2.5301778169014089</v>
      </c>
      <c r="H719" s="4">
        <f>Nurse[[#This Row],[Total RN Hours (w/ Admin, DON)]]/Nurse[[#This Row],[MDS Census]]</f>
        <v>0.43328873239436616</v>
      </c>
      <c r="I719" s="4">
        <f>Nurse[[#This Row],[RN Hours (excl. Admin, DON)]]/Nurse[[#This Row],[MDS Census]]</f>
        <v>0.26484683098591549</v>
      </c>
      <c r="J719" s="4">
        <f>SUM(Nurse[[#This Row],[RN Hours (excl. Admin, DON)]],Nurse[[#This Row],[RN Admin Hours]],Nurse[[#This Row],[RN DON Hours]],Nurse[[#This Row],[LPN Hours (excl. Admin)]],Nurse[[#This Row],[LPN Admin Hours]],Nurse[[#This Row],[CNA Hours]],Nurse[[#This Row],[NA TR Hours]],Nurse[[#This Row],[Med Aide/Tech Hours]])</f>
        <v>171.48000000000002</v>
      </c>
      <c r="K719" s="4">
        <f>SUM(Nurse[[#This Row],[RN Hours (excl. Admin, DON)]],Nurse[[#This Row],[LPN Hours (excl. Admin)]],Nurse[[#This Row],[CNA Hours]],Nurse[[#This Row],[NA TR Hours]],Nurse[[#This Row],[Med Aide/Tech Hours]])</f>
        <v>156.21097826086958</v>
      </c>
      <c r="L719" s="4">
        <f>SUM(Nurse[[#This Row],[RN Hours (excl. Admin, DON)]],Nurse[[#This Row],[RN Admin Hours]],Nurse[[#This Row],[RN DON Hours]])</f>
        <v>26.750869565217389</v>
      </c>
      <c r="M719" s="4">
        <v>16.35141304347826</v>
      </c>
      <c r="N719" s="4">
        <v>4.2608695652173916</v>
      </c>
      <c r="O719" s="4">
        <v>6.1385869565217392</v>
      </c>
      <c r="P719" s="4">
        <f>SUM(Nurse[[#This Row],[LPN Hours (excl. Admin)]],Nurse[[#This Row],[LPN Admin Hours]])</f>
        <v>46.885869565217398</v>
      </c>
      <c r="Q719" s="4">
        <v>42.016304347826093</v>
      </c>
      <c r="R719" s="4">
        <v>4.8695652173913047</v>
      </c>
      <c r="S719" s="4">
        <f>SUM(Nurse[[#This Row],[CNA Hours]],Nurse[[#This Row],[NA TR Hours]],Nurse[[#This Row],[Med Aide/Tech Hours]])</f>
        <v>97.843260869565214</v>
      </c>
      <c r="T719" s="4">
        <v>97.843260869565214</v>
      </c>
      <c r="U719" s="4">
        <v>0</v>
      </c>
      <c r="V719" s="4">
        <v>0</v>
      </c>
      <c r="W7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5.5531521739130429</v>
      </c>
      <c r="X719" s="4">
        <v>0</v>
      </c>
      <c r="Y719" s="4">
        <v>0</v>
      </c>
      <c r="Z719" s="4">
        <v>0</v>
      </c>
      <c r="AA719" s="4">
        <v>0.98369565217391308</v>
      </c>
      <c r="AB719" s="4">
        <v>0</v>
      </c>
      <c r="AC719" s="4">
        <v>4.5694565217391299</v>
      </c>
      <c r="AD719" s="4">
        <v>0</v>
      </c>
      <c r="AE719" s="4">
        <v>0</v>
      </c>
      <c r="AF719" s="1">
        <v>365791</v>
      </c>
      <c r="AG719" s="1">
        <v>5</v>
      </c>
      <c r="AH719"/>
    </row>
    <row r="720" spans="1:34" x14ac:dyDescent="0.25">
      <c r="A720" t="s">
        <v>964</v>
      </c>
      <c r="B720" t="s">
        <v>420</v>
      </c>
      <c r="C720" t="s">
        <v>1131</v>
      </c>
      <c r="D720" t="s">
        <v>982</v>
      </c>
      <c r="E720" s="4">
        <v>52.456521739130437</v>
      </c>
      <c r="F720" s="4">
        <f>Nurse[[#This Row],[Total Nurse Staff Hours]]/Nurse[[#This Row],[MDS Census]]</f>
        <v>4.2612619146290927</v>
      </c>
      <c r="G720" s="4">
        <f>Nurse[[#This Row],[Total Direct Care Staff Hours]]/Nurse[[#This Row],[MDS Census]]</f>
        <v>4.0374740986324085</v>
      </c>
      <c r="H720" s="4">
        <f>Nurse[[#This Row],[Total RN Hours (w/ Admin, DON)]]/Nurse[[#This Row],[MDS Census]]</f>
        <v>0.48713634479900542</v>
      </c>
      <c r="I720" s="4">
        <f>Nurse[[#This Row],[RN Hours (excl. Admin, DON)]]/Nurse[[#This Row],[MDS Census]]</f>
        <v>0.26334852880232074</v>
      </c>
      <c r="J720" s="4">
        <f>SUM(Nurse[[#This Row],[RN Hours (excl. Admin, DON)]],Nurse[[#This Row],[RN Admin Hours]],Nurse[[#This Row],[RN DON Hours]],Nurse[[#This Row],[LPN Hours (excl. Admin)]],Nurse[[#This Row],[LPN Admin Hours]],Nurse[[#This Row],[CNA Hours]],Nurse[[#This Row],[NA TR Hours]],Nurse[[#This Row],[Med Aide/Tech Hours]])</f>
        <v>223.5309782608696</v>
      </c>
      <c r="K720" s="4">
        <f>SUM(Nurse[[#This Row],[RN Hours (excl. Admin, DON)]],Nurse[[#This Row],[LPN Hours (excl. Admin)]],Nurse[[#This Row],[CNA Hours]],Nurse[[#This Row],[NA TR Hours]],Nurse[[#This Row],[Med Aide/Tech Hours]])</f>
        <v>211.79184782608698</v>
      </c>
      <c r="L720" s="4">
        <f>SUM(Nurse[[#This Row],[RN Hours (excl. Admin, DON)]],Nurse[[#This Row],[RN Admin Hours]],Nurse[[#This Row],[RN DON Hours]])</f>
        <v>25.553478260869568</v>
      </c>
      <c r="M720" s="4">
        <v>13.814347826086957</v>
      </c>
      <c r="N720" s="4">
        <v>11.739130434782609</v>
      </c>
      <c r="O720" s="4">
        <v>0</v>
      </c>
      <c r="P720" s="4">
        <f>SUM(Nurse[[#This Row],[LPN Hours (excl. Admin)]],Nurse[[#This Row],[LPN Admin Hours]])</f>
        <v>54.682173913043478</v>
      </c>
      <c r="Q720" s="4">
        <v>54.682173913043478</v>
      </c>
      <c r="R720" s="4">
        <v>0</v>
      </c>
      <c r="S720" s="4">
        <f>SUM(Nurse[[#This Row],[CNA Hours]],Nurse[[#This Row],[NA TR Hours]],Nurse[[#This Row],[Med Aide/Tech Hours]])</f>
        <v>143.29532608695655</v>
      </c>
      <c r="T720" s="4">
        <v>143.29532608695655</v>
      </c>
      <c r="U720" s="4">
        <v>0</v>
      </c>
      <c r="V720" s="4">
        <v>0</v>
      </c>
      <c r="W7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54.9375</v>
      </c>
      <c r="X720" s="4">
        <v>3.5652173913043477</v>
      </c>
      <c r="Y720" s="4">
        <v>0</v>
      </c>
      <c r="Z720" s="4">
        <v>0</v>
      </c>
      <c r="AA720" s="4">
        <v>14.904891304347826</v>
      </c>
      <c r="AB720" s="4">
        <v>0</v>
      </c>
      <c r="AC720" s="4">
        <v>36.467391304347828</v>
      </c>
      <c r="AD720" s="4">
        <v>0</v>
      </c>
      <c r="AE720" s="4">
        <v>0</v>
      </c>
      <c r="AF720" s="1">
        <v>365789</v>
      </c>
      <c r="AG720" s="1">
        <v>5</v>
      </c>
      <c r="AH720"/>
    </row>
    <row r="721" spans="1:34" x14ac:dyDescent="0.25">
      <c r="A721" t="s">
        <v>964</v>
      </c>
      <c r="B721" t="s">
        <v>874</v>
      </c>
      <c r="C721" t="s">
        <v>1213</v>
      </c>
      <c r="D721" t="s">
        <v>1008</v>
      </c>
      <c r="E721" s="4">
        <v>89.478260869565219</v>
      </c>
      <c r="F721" s="4">
        <f>Nurse[[#This Row],[Total Nurse Staff Hours]]/Nurse[[#This Row],[MDS Census]]</f>
        <v>3.7614249271137026</v>
      </c>
      <c r="G721" s="4">
        <f>Nurse[[#This Row],[Total Direct Care Staff Hours]]/Nurse[[#This Row],[MDS Census]]</f>
        <v>3.4410046161321675</v>
      </c>
      <c r="H721" s="4">
        <f>Nurse[[#This Row],[Total RN Hours (w/ Admin, DON)]]/Nurse[[#This Row],[MDS Census]]</f>
        <v>0.72338313896987372</v>
      </c>
      <c r="I721" s="4">
        <f>Nurse[[#This Row],[RN Hours (excl. Admin, DON)]]/Nurse[[#This Row],[MDS Census]]</f>
        <v>0.47239917395529646</v>
      </c>
      <c r="J721" s="4">
        <f>SUM(Nurse[[#This Row],[RN Hours (excl. Admin, DON)]],Nurse[[#This Row],[RN Admin Hours]],Nurse[[#This Row],[RN DON Hours]],Nurse[[#This Row],[LPN Hours (excl. Admin)]],Nurse[[#This Row],[LPN Admin Hours]],Nurse[[#This Row],[CNA Hours]],Nurse[[#This Row],[NA TR Hours]],Nurse[[#This Row],[Med Aide/Tech Hours]])</f>
        <v>336.56576086956522</v>
      </c>
      <c r="K721" s="4">
        <f>SUM(Nurse[[#This Row],[RN Hours (excl. Admin, DON)]],Nurse[[#This Row],[LPN Hours (excl. Admin)]],Nurse[[#This Row],[CNA Hours]],Nurse[[#This Row],[NA TR Hours]],Nurse[[#This Row],[Med Aide/Tech Hours]])</f>
        <v>307.8951086956522</v>
      </c>
      <c r="L721" s="4">
        <f>SUM(Nurse[[#This Row],[RN Hours (excl. Admin, DON)]],Nurse[[#This Row],[RN Admin Hours]],Nurse[[#This Row],[RN DON Hours]])</f>
        <v>64.727065217391313</v>
      </c>
      <c r="M721" s="4">
        <v>42.269456521739137</v>
      </c>
      <c r="N721" s="4">
        <v>16.979347826086958</v>
      </c>
      <c r="O721" s="4">
        <v>5.4782608695652177</v>
      </c>
      <c r="P721" s="4">
        <f>SUM(Nurse[[#This Row],[LPN Hours (excl. Admin)]],Nurse[[#This Row],[LPN Admin Hours]])</f>
        <v>82.88108695652177</v>
      </c>
      <c r="Q721" s="4">
        <v>76.668043478260898</v>
      </c>
      <c r="R721" s="4">
        <v>6.2130434782608699</v>
      </c>
      <c r="S721" s="4">
        <f>SUM(Nurse[[#This Row],[CNA Hours]],Nurse[[#This Row],[NA TR Hours]],Nurse[[#This Row],[Med Aide/Tech Hours]])</f>
        <v>188.95760869565217</v>
      </c>
      <c r="T721" s="4">
        <v>188.95760869565217</v>
      </c>
      <c r="U721" s="4">
        <v>0</v>
      </c>
      <c r="V721" s="4">
        <v>0</v>
      </c>
      <c r="W7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23.30130434782609</v>
      </c>
      <c r="X721" s="4">
        <v>0.30532608695652175</v>
      </c>
      <c r="Y721" s="4">
        <v>0.2608695652173913</v>
      </c>
      <c r="Z721" s="4">
        <v>0</v>
      </c>
      <c r="AA721" s="4">
        <v>5.5959782608695647</v>
      </c>
      <c r="AB721" s="4">
        <v>0</v>
      </c>
      <c r="AC721" s="4">
        <v>17.139130434782611</v>
      </c>
      <c r="AD721" s="4">
        <v>0</v>
      </c>
      <c r="AE721" s="4">
        <v>0</v>
      </c>
      <c r="AF721" s="1">
        <v>366432</v>
      </c>
      <c r="AG721" s="1">
        <v>5</v>
      </c>
      <c r="AH721"/>
    </row>
    <row r="722" spans="1:34" x14ac:dyDescent="0.25">
      <c r="A722" t="s">
        <v>964</v>
      </c>
      <c r="B722" t="s">
        <v>178</v>
      </c>
      <c r="C722" t="s">
        <v>1234</v>
      </c>
      <c r="D722" t="s">
        <v>1036</v>
      </c>
      <c r="E722" s="4">
        <v>55.586956521739133</v>
      </c>
      <c r="F722" s="4">
        <f>Nurse[[#This Row],[Total Nurse Staff Hours]]/Nurse[[#This Row],[MDS Census]]</f>
        <v>2.8338091513492372</v>
      </c>
      <c r="G722" s="4">
        <f>Nurse[[#This Row],[Total Direct Care Staff Hours]]/Nurse[[#This Row],[MDS Census]]</f>
        <v>2.5352581149784901</v>
      </c>
      <c r="H722" s="4">
        <f>Nurse[[#This Row],[Total RN Hours (w/ Admin, DON)]]/Nurse[[#This Row],[MDS Census]]</f>
        <v>0.6550078216660149</v>
      </c>
      <c r="I722" s="4">
        <f>Nurse[[#This Row],[RN Hours (excl. Admin, DON)]]/Nurse[[#This Row],[MDS Census]]</f>
        <v>0.35645678529526786</v>
      </c>
      <c r="J722" s="4">
        <f>SUM(Nurse[[#This Row],[RN Hours (excl. Admin, DON)]],Nurse[[#This Row],[RN Admin Hours]],Nurse[[#This Row],[RN DON Hours]],Nurse[[#This Row],[LPN Hours (excl. Admin)]],Nurse[[#This Row],[LPN Admin Hours]],Nurse[[#This Row],[CNA Hours]],Nurse[[#This Row],[NA TR Hours]],Nurse[[#This Row],[Med Aide/Tech Hours]])</f>
        <v>157.52282608695651</v>
      </c>
      <c r="K722" s="4">
        <f>SUM(Nurse[[#This Row],[RN Hours (excl. Admin, DON)]],Nurse[[#This Row],[LPN Hours (excl. Admin)]],Nurse[[#This Row],[CNA Hours]],Nurse[[#This Row],[NA TR Hours]],Nurse[[#This Row],[Med Aide/Tech Hours]])</f>
        <v>140.92728260869563</v>
      </c>
      <c r="L722" s="4">
        <f>SUM(Nurse[[#This Row],[RN Hours (excl. Admin, DON)]],Nurse[[#This Row],[RN Admin Hours]],Nurse[[#This Row],[RN DON Hours]])</f>
        <v>36.40989130434783</v>
      </c>
      <c r="M722" s="4">
        <v>19.814347826086955</v>
      </c>
      <c r="N722" s="4">
        <v>11.117282608695657</v>
      </c>
      <c r="O722" s="4">
        <v>5.4782608695652177</v>
      </c>
      <c r="P722" s="4">
        <f>SUM(Nurse[[#This Row],[LPN Hours (excl. Admin)]],Nurse[[#This Row],[LPN Admin Hours]])</f>
        <v>32.621521739130436</v>
      </c>
      <c r="Q722" s="4">
        <v>32.621521739130436</v>
      </c>
      <c r="R722" s="4">
        <v>0</v>
      </c>
      <c r="S722" s="4">
        <f>SUM(Nurse[[#This Row],[CNA Hours]],Nurse[[#This Row],[NA TR Hours]],Nurse[[#This Row],[Med Aide/Tech Hours]])</f>
        <v>88.491413043478246</v>
      </c>
      <c r="T722" s="4">
        <v>88.491413043478246</v>
      </c>
      <c r="U722" s="4">
        <v>0</v>
      </c>
      <c r="V722" s="4">
        <v>0</v>
      </c>
      <c r="W7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22" s="4">
        <v>0</v>
      </c>
      <c r="Y722" s="4">
        <v>0</v>
      </c>
      <c r="Z722" s="4">
        <v>0</v>
      </c>
      <c r="AA722" s="4">
        <v>0</v>
      </c>
      <c r="AB722" s="4">
        <v>0</v>
      </c>
      <c r="AC722" s="4">
        <v>0</v>
      </c>
      <c r="AD722" s="4">
        <v>0</v>
      </c>
      <c r="AE722" s="4">
        <v>0</v>
      </c>
      <c r="AF722" s="1">
        <v>365428</v>
      </c>
      <c r="AG722" s="1">
        <v>5</v>
      </c>
      <c r="AH722"/>
    </row>
    <row r="723" spans="1:34" x14ac:dyDescent="0.25">
      <c r="A723" t="s">
        <v>964</v>
      </c>
      <c r="B723" t="s">
        <v>830</v>
      </c>
      <c r="C723" t="s">
        <v>1236</v>
      </c>
      <c r="D723" t="s">
        <v>1045</v>
      </c>
      <c r="E723" s="4">
        <v>88.923913043478265</v>
      </c>
      <c r="F723" s="4">
        <f>Nurse[[#This Row],[Total Nurse Staff Hours]]/Nurse[[#This Row],[MDS Census]]</f>
        <v>2.7825693680479167</v>
      </c>
      <c r="G723" s="4">
        <f>Nurse[[#This Row],[Total Direct Care Staff Hours]]/Nurse[[#This Row],[MDS Census]]</f>
        <v>2.6376726561545052</v>
      </c>
      <c r="H723" s="4">
        <f>Nurse[[#This Row],[Total RN Hours (w/ Admin, DON)]]/Nurse[[#This Row],[MDS Census]]</f>
        <v>0.36859797090820196</v>
      </c>
      <c r="I723" s="4">
        <f>Nurse[[#This Row],[RN Hours (excl. Admin, DON)]]/Nurse[[#This Row],[MDS Census]]</f>
        <v>0.31383693924948053</v>
      </c>
      <c r="J723" s="4">
        <f>SUM(Nurse[[#This Row],[RN Hours (excl. Admin, DON)]],Nurse[[#This Row],[RN Admin Hours]],Nurse[[#This Row],[RN DON Hours]],Nurse[[#This Row],[LPN Hours (excl. Admin)]],Nurse[[#This Row],[LPN Admin Hours]],Nurse[[#This Row],[CNA Hours]],Nurse[[#This Row],[NA TR Hours]],Nurse[[#This Row],[Med Aide/Tech Hours]])</f>
        <v>247.43695652173921</v>
      </c>
      <c r="K723" s="4">
        <f>SUM(Nurse[[#This Row],[RN Hours (excl. Admin, DON)]],Nurse[[#This Row],[LPN Hours (excl. Admin)]],Nurse[[#This Row],[CNA Hours]],Nurse[[#This Row],[NA TR Hours]],Nurse[[#This Row],[Med Aide/Tech Hours]])</f>
        <v>234.55217391304356</v>
      </c>
      <c r="L723" s="4">
        <f>SUM(Nurse[[#This Row],[RN Hours (excl. Admin, DON)]],Nurse[[#This Row],[RN Admin Hours]],Nurse[[#This Row],[RN DON Hours]])</f>
        <v>32.777173913043484</v>
      </c>
      <c r="M723" s="4">
        <v>27.907608695652179</v>
      </c>
      <c r="N723" s="4">
        <v>0.2608695652173913</v>
      </c>
      <c r="O723" s="4">
        <v>4.6086956521739131</v>
      </c>
      <c r="P723" s="4">
        <f>SUM(Nurse[[#This Row],[LPN Hours (excl. Admin)]],Nurse[[#This Row],[LPN Admin Hours]])</f>
        <v>79.424456521739117</v>
      </c>
      <c r="Q723" s="4">
        <v>71.40923913043477</v>
      </c>
      <c r="R723" s="4">
        <v>8.0152173913043505</v>
      </c>
      <c r="S723" s="4">
        <f>SUM(Nurse[[#This Row],[CNA Hours]],Nurse[[#This Row],[NA TR Hours]],Nurse[[#This Row],[Med Aide/Tech Hours]])</f>
        <v>135.2353260869566</v>
      </c>
      <c r="T723" s="4">
        <v>135.2353260869566</v>
      </c>
      <c r="U723" s="4">
        <v>0</v>
      </c>
      <c r="V723" s="4">
        <v>0</v>
      </c>
      <c r="W7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23" s="4">
        <v>0</v>
      </c>
      <c r="Y723" s="4">
        <v>0</v>
      </c>
      <c r="Z723" s="4">
        <v>0</v>
      </c>
      <c r="AA723" s="4">
        <v>0</v>
      </c>
      <c r="AB723" s="4">
        <v>0</v>
      </c>
      <c r="AC723" s="4">
        <v>0</v>
      </c>
      <c r="AD723" s="4">
        <v>0</v>
      </c>
      <c r="AE723" s="4">
        <v>0</v>
      </c>
      <c r="AF723" s="1">
        <v>366382</v>
      </c>
      <c r="AG723" s="1">
        <v>5</v>
      </c>
      <c r="AH723"/>
    </row>
    <row r="724" spans="1:34" x14ac:dyDescent="0.25">
      <c r="A724" t="s">
        <v>964</v>
      </c>
      <c r="B724" t="s">
        <v>534</v>
      </c>
      <c r="C724" t="s">
        <v>1213</v>
      </c>
      <c r="D724" t="s">
        <v>1008</v>
      </c>
      <c r="E724" s="4">
        <v>65.956521739130437</v>
      </c>
      <c r="F724" s="4">
        <f>Nurse[[#This Row],[Total Nurse Staff Hours]]/Nurse[[#This Row],[MDS Census]]</f>
        <v>3.9414716545814104</v>
      </c>
      <c r="G724" s="4">
        <f>Nurse[[#This Row],[Total Direct Care Staff Hours]]/Nurse[[#This Row],[MDS Census]]</f>
        <v>3.6672050098879363</v>
      </c>
      <c r="H724" s="4">
        <f>Nurse[[#This Row],[Total RN Hours (w/ Admin, DON)]]/Nurse[[#This Row],[MDS Census]]</f>
        <v>0.22622775214238627</v>
      </c>
      <c r="I724" s="4">
        <f>Nurse[[#This Row],[RN Hours (excl. Admin, DON)]]/Nurse[[#This Row],[MDS Census]]</f>
        <v>0.13521753460777849</v>
      </c>
      <c r="J724" s="4">
        <f>SUM(Nurse[[#This Row],[RN Hours (excl. Admin, DON)]],Nurse[[#This Row],[RN Admin Hours]],Nurse[[#This Row],[RN DON Hours]],Nurse[[#This Row],[LPN Hours (excl. Admin)]],Nurse[[#This Row],[LPN Admin Hours]],Nurse[[#This Row],[CNA Hours]],Nurse[[#This Row],[NA TR Hours]],Nurse[[#This Row],[Med Aide/Tech Hours]])</f>
        <v>259.9657608695652</v>
      </c>
      <c r="K724" s="4">
        <f>SUM(Nurse[[#This Row],[RN Hours (excl. Admin, DON)]],Nurse[[#This Row],[LPN Hours (excl. Admin)]],Nurse[[#This Row],[CNA Hours]],Nurse[[#This Row],[NA TR Hours]],Nurse[[#This Row],[Med Aide/Tech Hours]])</f>
        <v>241.87608695652173</v>
      </c>
      <c r="L724" s="4">
        <f>SUM(Nurse[[#This Row],[RN Hours (excl. Admin, DON)]],Nurse[[#This Row],[RN Admin Hours]],Nurse[[#This Row],[RN DON Hours]])</f>
        <v>14.921195652173912</v>
      </c>
      <c r="M724" s="4">
        <v>8.9184782608695645</v>
      </c>
      <c r="N724" s="4">
        <v>5.3070652173913047</v>
      </c>
      <c r="O724" s="4">
        <v>0.69565217391304346</v>
      </c>
      <c r="P724" s="4">
        <f>SUM(Nurse[[#This Row],[LPN Hours (excl. Admin)]],Nurse[[#This Row],[LPN Admin Hours]])</f>
        <v>97.187717391304346</v>
      </c>
      <c r="Q724" s="4">
        <v>85.100760869565221</v>
      </c>
      <c r="R724" s="4">
        <v>12.086956521739131</v>
      </c>
      <c r="S724" s="4">
        <f>SUM(Nurse[[#This Row],[CNA Hours]],Nurse[[#This Row],[NA TR Hours]],Nurse[[#This Row],[Med Aide/Tech Hours]])</f>
        <v>147.85684782608695</v>
      </c>
      <c r="T724" s="4">
        <v>147.85684782608695</v>
      </c>
      <c r="U724" s="4">
        <v>0</v>
      </c>
      <c r="V724" s="4">
        <v>0</v>
      </c>
      <c r="W7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36.722826086956516</v>
      </c>
      <c r="X724" s="4">
        <v>1.5706521739130435</v>
      </c>
      <c r="Y724" s="4">
        <v>0</v>
      </c>
      <c r="Z724" s="4">
        <v>0</v>
      </c>
      <c r="AA724" s="4">
        <v>24.701086956521738</v>
      </c>
      <c r="AB724" s="4">
        <v>0</v>
      </c>
      <c r="AC724" s="4">
        <v>10.451086956521738</v>
      </c>
      <c r="AD724" s="4">
        <v>0</v>
      </c>
      <c r="AE724" s="4">
        <v>0</v>
      </c>
      <c r="AF724" s="1">
        <v>365978</v>
      </c>
      <c r="AG724" s="1">
        <v>5</v>
      </c>
      <c r="AH724"/>
    </row>
    <row r="725" spans="1:34" x14ac:dyDescent="0.25">
      <c r="A725" t="s">
        <v>964</v>
      </c>
      <c r="B725" t="s">
        <v>790</v>
      </c>
      <c r="C725" t="s">
        <v>1308</v>
      </c>
      <c r="D725" t="s">
        <v>1006</v>
      </c>
      <c r="E725" s="4">
        <v>134.57608695652175</v>
      </c>
      <c r="F725" s="4">
        <f>Nurse[[#This Row],[Total Nurse Staff Hours]]/Nurse[[#This Row],[MDS Census]]</f>
        <v>2.6715531863338988</v>
      </c>
      <c r="G725" s="4">
        <f>Nurse[[#This Row],[Total Direct Care Staff Hours]]/Nurse[[#This Row],[MDS Census]]</f>
        <v>2.3989176964703978</v>
      </c>
      <c r="H725" s="4">
        <f>Nurse[[#This Row],[Total RN Hours (w/ Admin, DON)]]/Nurse[[#This Row],[MDS Census]]</f>
        <v>0.48007026896050403</v>
      </c>
      <c r="I725" s="4">
        <f>Nurse[[#This Row],[RN Hours (excl. Admin, DON)]]/Nurse[[#This Row],[MDS Census]]</f>
        <v>0.29838058315160326</v>
      </c>
      <c r="J725" s="4">
        <f>SUM(Nurse[[#This Row],[RN Hours (excl. Admin, DON)]],Nurse[[#This Row],[RN Admin Hours]],Nurse[[#This Row],[RN DON Hours]],Nurse[[#This Row],[LPN Hours (excl. Admin)]],Nurse[[#This Row],[LPN Admin Hours]],Nurse[[#This Row],[CNA Hours]],Nurse[[#This Row],[NA TR Hours]],Nurse[[#This Row],[Med Aide/Tech Hours]])</f>
        <v>359.5271739130435</v>
      </c>
      <c r="K725" s="4">
        <f>SUM(Nurse[[#This Row],[RN Hours (excl. Admin, DON)]],Nurse[[#This Row],[LPN Hours (excl. Admin)]],Nurse[[#This Row],[CNA Hours]],Nurse[[#This Row],[NA TR Hours]],Nurse[[#This Row],[Med Aide/Tech Hours]])</f>
        <v>322.83695652173913</v>
      </c>
      <c r="L725" s="4">
        <f>SUM(Nurse[[#This Row],[RN Hours (excl. Admin, DON)]],Nurse[[#This Row],[RN Admin Hours]],Nurse[[#This Row],[RN DON Hours]])</f>
        <v>64.605978260869577</v>
      </c>
      <c r="M725" s="4">
        <v>40.154891304347828</v>
      </c>
      <c r="N725" s="4">
        <v>19.048913043478262</v>
      </c>
      <c r="O725" s="4">
        <v>5.4021739130434785</v>
      </c>
      <c r="P725" s="4">
        <f>SUM(Nurse[[#This Row],[LPN Hours (excl. Admin)]],Nurse[[#This Row],[LPN Admin Hours]])</f>
        <v>116.22554347826087</v>
      </c>
      <c r="Q725" s="4">
        <v>103.98641304347827</v>
      </c>
      <c r="R725" s="4">
        <v>12.239130434782609</v>
      </c>
      <c r="S725" s="4">
        <f>SUM(Nurse[[#This Row],[CNA Hours]],Nurse[[#This Row],[NA TR Hours]],Nurse[[#This Row],[Med Aide/Tech Hours]])</f>
        <v>178.69565217391303</v>
      </c>
      <c r="T725" s="4">
        <v>164.64673913043478</v>
      </c>
      <c r="U725" s="4">
        <v>14.048913043478262</v>
      </c>
      <c r="V725" s="4">
        <v>0</v>
      </c>
      <c r="W7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25" s="4">
        <v>0</v>
      </c>
      <c r="Y725" s="4">
        <v>0</v>
      </c>
      <c r="Z725" s="4">
        <v>0</v>
      </c>
      <c r="AA725" s="4">
        <v>0</v>
      </c>
      <c r="AB725" s="4">
        <v>0</v>
      </c>
      <c r="AC725" s="4">
        <v>0</v>
      </c>
      <c r="AD725" s="4">
        <v>0</v>
      </c>
      <c r="AE725" s="4">
        <v>0</v>
      </c>
      <c r="AF725" s="1">
        <v>366333</v>
      </c>
      <c r="AG725" s="1">
        <v>5</v>
      </c>
      <c r="AH725"/>
    </row>
    <row r="726" spans="1:34" x14ac:dyDescent="0.25">
      <c r="A726" t="s">
        <v>964</v>
      </c>
      <c r="B726" t="s">
        <v>50</v>
      </c>
      <c r="C726" t="s">
        <v>1224</v>
      </c>
      <c r="D726" t="s">
        <v>1040</v>
      </c>
      <c r="E726" s="4">
        <v>70.108695652173907</v>
      </c>
      <c r="F726" s="4">
        <f>Nurse[[#This Row],[Total Nurse Staff Hours]]/Nurse[[#This Row],[MDS Census]]</f>
        <v>3.9000325581395345</v>
      </c>
      <c r="G726" s="4">
        <f>Nurse[[#This Row],[Total Direct Care Staff Hours]]/Nurse[[#This Row],[MDS Census]]</f>
        <v>3.7462341085271316</v>
      </c>
      <c r="H726" s="4">
        <f>Nurse[[#This Row],[Total RN Hours (w/ Admin, DON)]]/Nurse[[#This Row],[MDS Census]]</f>
        <v>0.93108527131782959</v>
      </c>
      <c r="I726" s="4">
        <f>Nurse[[#This Row],[RN Hours (excl. Admin, DON)]]/Nurse[[#This Row],[MDS Census]]</f>
        <v>0.7772868217054264</v>
      </c>
      <c r="J726" s="4">
        <f>SUM(Nurse[[#This Row],[RN Hours (excl. Admin, DON)]],Nurse[[#This Row],[RN Admin Hours]],Nurse[[#This Row],[RN DON Hours]],Nurse[[#This Row],[LPN Hours (excl. Admin)]],Nurse[[#This Row],[LPN Admin Hours]],Nurse[[#This Row],[CNA Hours]],Nurse[[#This Row],[NA TR Hours]],Nurse[[#This Row],[Med Aide/Tech Hours]])</f>
        <v>273.42619565217387</v>
      </c>
      <c r="K726" s="4">
        <f>SUM(Nurse[[#This Row],[RN Hours (excl. Admin, DON)]],Nurse[[#This Row],[LPN Hours (excl. Admin)]],Nurse[[#This Row],[CNA Hours]],Nurse[[#This Row],[NA TR Hours]],Nurse[[#This Row],[Med Aide/Tech Hours]])</f>
        <v>262.64358695652169</v>
      </c>
      <c r="L726" s="4">
        <f>SUM(Nurse[[#This Row],[RN Hours (excl. Admin, DON)]],Nurse[[#This Row],[RN Admin Hours]],Nurse[[#This Row],[RN DON Hours]])</f>
        <v>65.277173913043484</v>
      </c>
      <c r="M726" s="4">
        <v>54.494565217391305</v>
      </c>
      <c r="N726" s="4">
        <v>5.4782608695652177</v>
      </c>
      <c r="O726" s="4">
        <v>5.3043478260869561</v>
      </c>
      <c r="P726" s="4">
        <f>SUM(Nurse[[#This Row],[LPN Hours (excl. Admin)]],Nurse[[#This Row],[LPN Admin Hours]])</f>
        <v>51.820652173913047</v>
      </c>
      <c r="Q726" s="4">
        <v>51.820652173913047</v>
      </c>
      <c r="R726" s="4">
        <v>0</v>
      </c>
      <c r="S726" s="4">
        <f>SUM(Nurse[[#This Row],[CNA Hours]],Nurse[[#This Row],[NA TR Hours]],Nurse[[#This Row],[Med Aide/Tech Hours]])</f>
        <v>156.32836956521732</v>
      </c>
      <c r="T726" s="4">
        <v>149.84467391304341</v>
      </c>
      <c r="U726" s="4">
        <v>6.4836956521739131</v>
      </c>
      <c r="V726" s="4">
        <v>0</v>
      </c>
      <c r="W7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5.363695652173913</v>
      </c>
      <c r="X726" s="4">
        <v>0</v>
      </c>
      <c r="Y726" s="4">
        <v>0</v>
      </c>
      <c r="Z726" s="4">
        <v>0</v>
      </c>
      <c r="AA726" s="4">
        <v>0</v>
      </c>
      <c r="AB726" s="4">
        <v>0</v>
      </c>
      <c r="AC726" s="4">
        <v>5.363695652173913</v>
      </c>
      <c r="AD726" s="4">
        <v>0</v>
      </c>
      <c r="AE726" s="4">
        <v>0</v>
      </c>
      <c r="AF726" s="1">
        <v>365152</v>
      </c>
      <c r="AG726" s="1">
        <v>5</v>
      </c>
      <c r="AH726"/>
    </row>
    <row r="727" spans="1:34" x14ac:dyDescent="0.25">
      <c r="A727" t="s">
        <v>964</v>
      </c>
      <c r="B727" t="s">
        <v>733</v>
      </c>
      <c r="C727" t="s">
        <v>1116</v>
      </c>
      <c r="D727" t="s">
        <v>980</v>
      </c>
      <c r="E727" s="4">
        <v>86.945652173913047</v>
      </c>
      <c r="F727" s="4">
        <f>Nurse[[#This Row],[Total Nurse Staff Hours]]/Nurse[[#This Row],[MDS Census]]</f>
        <v>3.6547730966370788</v>
      </c>
      <c r="G727" s="4">
        <f>Nurse[[#This Row],[Total Direct Care Staff Hours]]/Nurse[[#This Row],[MDS Census]]</f>
        <v>3.5054881860232521</v>
      </c>
      <c r="H727" s="4">
        <f>Nurse[[#This Row],[Total RN Hours (w/ Admin, DON)]]/Nurse[[#This Row],[MDS Census]]</f>
        <v>0.38300537567195891</v>
      </c>
      <c r="I727" s="4">
        <f>Nurse[[#This Row],[RN Hours (excl. Admin, DON)]]/Nurse[[#This Row],[MDS Census]]</f>
        <v>0.23372046505813218</v>
      </c>
      <c r="J727" s="4">
        <f>SUM(Nurse[[#This Row],[RN Hours (excl. Admin, DON)]],Nurse[[#This Row],[RN Admin Hours]],Nurse[[#This Row],[RN DON Hours]],Nurse[[#This Row],[LPN Hours (excl. Admin)]],Nurse[[#This Row],[LPN Admin Hours]],Nurse[[#This Row],[CNA Hours]],Nurse[[#This Row],[NA TR Hours]],Nurse[[#This Row],[Med Aide/Tech Hours]])</f>
        <v>317.76663043478254</v>
      </c>
      <c r="K727" s="4">
        <f>SUM(Nurse[[#This Row],[RN Hours (excl. Admin, DON)]],Nurse[[#This Row],[LPN Hours (excl. Admin)]],Nurse[[#This Row],[CNA Hours]],Nurse[[#This Row],[NA TR Hours]],Nurse[[#This Row],[Med Aide/Tech Hours]])</f>
        <v>304.78695652173906</v>
      </c>
      <c r="L727" s="4">
        <f>SUM(Nurse[[#This Row],[RN Hours (excl. Admin, DON)]],Nurse[[#This Row],[RN Admin Hours]],Nurse[[#This Row],[RN DON Hours]])</f>
        <v>33.300652173913036</v>
      </c>
      <c r="M727" s="4">
        <v>20.320978260869559</v>
      </c>
      <c r="N727" s="4">
        <v>7.197065217391307</v>
      </c>
      <c r="O727" s="4">
        <v>5.7826086956521738</v>
      </c>
      <c r="P727" s="4">
        <f>SUM(Nurse[[#This Row],[LPN Hours (excl. Admin)]],Nurse[[#This Row],[LPN Admin Hours]])</f>
        <v>105.13684782608692</v>
      </c>
      <c r="Q727" s="4">
        <v>105.13684782608692</v>
      </c>
      <c r="R727" s="4">
        <v>0</v>
      </c>
      <c r="S727" s="4">
        <f>SUM(Nurse[[#This Row],[CNA Hours]],Nurse[[#This Row],[NA TR Hours]],Nurse[[#This Row],[Med Aide/Tech Hours]])</f>
        <v>179.3291304347826</v>
      </c>
      <c r="T727" s="4">
        <v>179.3291304347826</v>
      </c>
      <c r="U727" s="4">
        <v>0</v>
      </c>
      <c r="V727" s="4">
        <v>0</v>
      </c>
      <c r="W7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70.357065217391295</v>
      </c>
      <c r="X727" s="4">
        <v>6.0081521739130439</v>
      </c>
      <c r="Y727" s="4">
        <v>0</v>
      </c>
      <c r="Z727" s="4">
        <v>0</v>
      </c>
      <c r="AA727" s="4">
        <v>30.158695652173908</v>
      </c>
      <c r="AB727" s="4">
        <v>0</v>
      </c>
      <c r="AC727" s="4">
        <v>34.190217391304351</v>
      </c>
      <c r="AD727" s="4">
        <v>0</v>
      </c>
      <c r="AE727" s="4">
        <v>0</v>
      </c>
      <c r="AF727" s="1">
        <v>366259</v>
      </c>
      <c r="AG727" s="1">
        <v>5</v>
      </c>
      <c r="AH727"/>
    </row>
    <row r="728" spans="1:34" x14ac:dyDescent="0.25">
      <c r="A728" t="s">
        <v>964</v>
      </c>
      <c r="B728" t="s">
        <v>776</v>
      </c>
      <c r="C728" t="s">
        <v>1116</v>
      </c>
      <c r="D728" t="s">
        <v>980</v>
      </c>
      <c r="E728" s="4">
        <v>78.521739130434781</v>
      </c>
      <c r="F728" s="4">
        <f>Nurse[[#This Row],[Total Nurse Staff Hours]]/Nurse[[#This Row],[MDS Census]]</f>
        <v>2.5826273532668882</v>
      </c>
      <c r="G728" s="4">
        <f>Nurse[[#This Row],[Total Direct Care Staff Hours]]/Nurse[[#This Row],[MDS Census]]</f>
        <v>2.2266749723145072</v>
      </c>
      <c r="H728" s="4">
        <f>Nurse[[#This Row],[Total RN Hours (w/ Admin, DON)]]/Nurse[[#This Row],[MDS Census]]</f>
        <v>0.53597729789590254</v>
      </c>
      <c r="I728" s="4">
        <f>Nurse[[#This Row],[RN Hours (excl. Admin, DON)]]/Nurse[[#This Row],[MDS Census]]</f>
        <v>0.31215393133997787</v>
      </c>
      <c r="J728" s="4">
        <f>SUM(Nurse[[#This Row],[RN Hours (excl. Admin, DON)]],Nurse[[#This Row],[RN Admin Hours]],Nurse[[#This Row],[RN DON Hours]],Nurse[[#This Row],[LPN Hours (excl. Admin)]],Nurse[[#This Row],[LPN Admin Hours]],Nurse[[#This Row],[CNA Hours]],Nurse[[#This Row],[NA TR Hours]],Nurse[[#This Row],[Med Aide/Tech Hours]])</f>
        <v>202.79239130434783</v>
      </c>
      <c r="K728" s="4">
        <f>SUM(Nurse[[#This Row],[RN Hours (excl. Admin, DON)]],Nurse[[#This Row],[LPN Hours (excl. Admin)]],Nurse[[#This Row],[CNA Hours]],Nurse[[#This Row],[NA TR Hours]],Nurse[[#This Row],[Med Aide/Tech Hours]])</f>
        <v>174.84239130434781</v>
      </c>
      <c r="L728" s="4">
        <f>SUM(Nurse[[#This Row],[RN Hours (excl. Admin, DON)]],Nurse[[#This Row],[RN Admin Hours]],Nurse[[#This Row],[RN DON Hours]])</f>
        <v>42.085869565217394</v>
      </c>
      <c r="M728" s="4">
        <v>24.510869565217391</v>
      </c>
      <c r="N728" s="4">
        <v>17.574999999999999</v>
      </c>
      <c r="O728" s="4">
        <v>0</v>
      </c>
      <c r="P728" s="4">
        <f>SUM(Nurse[[#This Row],[LPN Hours (excl. Admin)]],Nurse[[#This Row],[LPN Admin Hours]])</f>
        <v>68.070652173913047</v>
      </c>
      <c r="Q728" s="4">
        <v>57.695652173913047</v>
      </c>
      <c r="R728" s="4">
        <v>10.375</v>
      </c>
      <c r="S728" s="4">
        <f>SUM(Nurse[[#This Row],[CNA Hours]],Nurse[[#This Row],[NA TR Hours]],Nurse[[#This Row],[Med Aide/Tech Hours]])</f>
        <v>92.635869565217391</v>
      </c>
      <c r="T728" s="4">
        <v>92.635869565217391</v>
      </c>
      <c r="U728" s="4">
        <v>0</v>
      </c>
      <c r="V728" s="4">
        <v>0</v>
      </c>
      <c r="W7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28" s="4">
        <v>0</v>
      </c>
      <c r="Y728" s="4">
        <v>0</v>
      </c>
      <c r="Z728" s="4">
        <v>0</v>
      </c>
      <c r="AA728" s="4">
        <v>0</v>
      </c>
      <c r="AB728" s="4">
        <v>0</v>
      </c>
      <c r="AC728" s="4">
        <v>0</v>
      </c>
      <c r="AD728" s="4">
        <v>0</v>
      </c>
      <c r="AE728" s="4">
        <v>0</v>
      </c>
      <c r="AF728" s="1">
        <v>366313</v>
      </c>
      <c r="AG728" s="1">
        <v>5</v>
      </c>
      <c r="AH728"/>
    </row>
    <row r="729" spans="1:34" x14ac:dyDescent="0.25">
      <c r="A729" t="s">
        <v>964</v>
      </c>
      <c r="B729" t="s">
        <v>674</v>
      </c>
      <c r="C729" t="s">
        <v>1326</v>
      </c>
      <c r="D729" t="s">
        <v>1034</v>
      </c>
      <c r="E729" s="4">
        <v>46.391304347826086</v>
      </c>
      <c r="F729" s="4">
        <f>Nurse[[#This Row],[Total Nurse Staff Hours]]/Nurse[[#This Row],[MDS Census]]</f>
        <v>2.6956419868791004</v>
      </c>
      <c r="G729" s="4">
        <f>Nurse[[#This Row],[Total Direct Care Staff Hours]]/Nurse[[#This Row],[MDS Census]]</f>
        <v>2.4372071227741334</v>
      </c>
      <c r="H729" s="4">
        <f>Nurse[[#This Row],[Total RN Hours (w/ Admin, DON)]]/Nurse[[#This Row],[MDS Census]]</f>
        <v>0.50644329896907214</v>
      </c>
      <c r="I729" s="4">
        <f>Nurse[[#This Row],[RN Hours (excl. Admin, DON)]]/Nurse[[#This Row],[MDS Census]]</f>
        <v>0.37066541705716965</v>
      </c>
      <c r="J729" s="4">
        <f>SUM(Nurse[[#This Row],[RN Hours (excl. Admin, DON)]],Nurse[[#This Row],[RN Admin Hours]],Nurse[[#This Row],[RN DON Hours]],Nurse[[#This Row],[LPN Hours (excl. Admin)]],Nurse[[#This Row],[LPN Admin Hours]],Nurse[[#This Row],[CNA Hours]],Nurse[[#This Row],[NA TR Hours]],Nurse[[#This Row],[Med Aide/Tech Hours]])</f>
        <v>125.05434782608697</v>
      </c>
      <c r="K729" s="4">
        <f>SUM(Nurse[[#This Row],[RN Hours (excl. Admin, DON)]],Nurse[[#This Row],[LPN Hours (excl. Admin)]],Nurse[[#This Row],[CNA Hours]],Nurse[[#This Row],[NA TR Hours]],Nurse[[#This Row],[Med Aide/Tech Hours]])</f>
        <v>113.06521739130436</v>
      </c>
      <c r="L729" s="4">
        <f>SUM(Nurse[[#This Row],[RN Hours (excl. Admin, DON)]],Nurse[[#This Row],[RN Admin Hours]],Nurse[[#This Row],[RN DON Hours]])</f>
        <v>23.494565217391305</v>
      </c>
      <c r="M729" s="4">
        <v>17.195652173913043</v>
      </c>
      <c r="N729" s="4">
        <v>0</v>
      </c>
      <c r="O729" s="4">
        <v>6.2989130434782608</v>
      </c>
      <c r="P729" s="4">
        <f>SUM(Nurse[[#This Row],[LPN Hours (excl. Admin)]],Nurse[[#This Row],[LPN Admin Hours]])</f>
        <v>35.043478260869563</v>
      </c>
      <c r="Q729" s="4">
        <v>29.353260869565219</v>
      </c>
      <c r="R729" s="4">
        <v>5.6902173913043477</v>
      </c>
      <c r="S729" s="4">
        <f>SUM(Nurse[[#This Row],[CNA Hours]],Nurse[[#This Row],[NA TR Hours]],Nurse[[#This Row],[Med Aide/Tech Hours]])</f>
        <v>66.516304347826093</v>
      </c>
      <c r="T729" s="4">
        <v>66.516304347826093</v>
      </c>
      <c r="U729" s="4">
        <v>0</v>
      </c>
      <c r="V729" s="4">
        <v>0</v>
      </c>
      <c r="W7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29" s="4">
        <v>0</v>
      </c>
      <c r="Y729" s="4">
        <v>0</v>
      </c>
      <c r="Z729" s="4">
        <v>0</v>
      </c>
      <c r="AA729" s="4">
        <v>0</v>
      </c>
      <c r="AB729" s="4">
        <v>0</v>
      </c>
      <c r="AC729" s="4">
        <v>0</v>
      </c>
      <c r="AD729" s="4">
        <v>0</v>
      </c>
      <c r="AE729" s="4">
        <v>0</v>
      </c>
      <c r="AF729" s="1">
        <v>366183</v>
      </c>
      <c r="AG729" s="1">
        <v>5</v>
      </c>
      <c r="AH729"/>
    </row>
    <row r="730" spans="1:34" x14ac:dyDescent="0.25">
      <c r="A730" t="s">
        <v>964</v>
      </c>
      <c r="B730" t="s">
        <v>883</v>
      </c>
      <c r="C730" t="s">
        <v>1419</v>
      </c>
      <c r="D730" t="s">
        <v>1032</v>
      </c>
      <c r="E730" s="4">
        <v>60.260869565217391</v>
      </c>
      <c r="F730" s="4">
        <f>Nurse[[#This Row],[Total Nurse Staff Hours]]/Nurse[[#This Row],[MDS Census]]</f>
        <v>3.9228138528138534</v>
      </c>
      <c r="G730" s="4">
        <f>Nurse[[#This Row],[Total Direct Care Staff Hours]]/Nurse[[#This Row],[MDS Census]]</f>
        <v>3.5284686147186153</v>
      </c>
      <c r="H730" s="4">
        <f>Nurse[[#This Row],[Total RN Hours (w/ Admin, DON)]]/Nurse[[#This Row],[MDS Census]]</f>
        <v>0.35340187590187588</v>
      </c>
      <c r="I730" s="4">
        <f>Nurse[[#This Row],[RN Hours (excl. Admin, DON)]]/Nurse[[#This Row],[MDS Census]]</f>
        <v>8.1937229437229447E-2</v>
      </c>
      <c r="J730" s="4">
        <f>SUM(Nurse[[#This Row],[RN Hours (excl. Admin, DON)]],Nurse[[#This Row],[RN Admin Hours]],Nurse[[#This Row],[RN DON Hours]],Nurse[[#This Row],[LPN Hours (excl. Admin)]],Nurse[[#This Row],[LPN Admin Hours]],Nurse[[#This Row],[CNA Hours]],Nurse[[#This Row],[NA TR Hours]],Nurse[[#This Row],[Med Aide/Tech Hours]])</f>
        <v>236.39217391304351</v>
      </c>
      <c r="K730" s="4">
        <f>SUM(Nurse[[#This Row],[RN Hours (excl. Admin, DON)]],Nurse[[#This Row],[LPN Hours (excl. Admin)]],Nurse[[#This Row],[CNA Hours]],Nurse[[#This Row],[NA TR Hours]],Nurse[[#This Row],[Med Aide/Tech Hours]])</f>
        <v>212.62858695652176</v>
      </c>
      <c r="L730" s="4">
        <f>SUM(Nurse[[#This Row],[RN Hours (excl. Admin, DON)]],Nurse[[#This Row],[RN Admin Hours]],Nurse[[#This Row],[RN DON Hours]])</f>
        <v>21.296304347826087</v>
      </c>
      <c r="M730" s="4">
        <v>4.9376086956521741</v>
      </c>
      <c r="N730" s="4">
        <v>10.880434782608695</v>
      </c>
      <c r="O730" s="4">
        <v>5.4782608695652177</v>
      </c>
      <c r="P730" s="4">
        <f>SUM(Nurse[[#This Row],[LPN Hours (excl. Admin)]],Nurse[[#This Row],[LPN Admin Hours]])</f>
        <v>86.499130434782629</v>
      </c>
      <c r="Q730" s="4">
        <v>79.094239130434801</v>
      </c>
      <c r="R730" s="4">
        <v>7.4048913043478262</v>
      </c>
      <c r="S730" s="4">
        <f>SUM(Nurse[[#This Row],[CNA Hours]],Nurse[[#This Row],[NA TR Hours]],Nurse[[#This Row],[Med Aide/Tech Hours]])</f>
        <v>128.59673913043477</v>
      </c>
      <c r="T730" s="4">
        <v>100.18369565217391</v>
      </c>
      <c r="U730" s="4">
        <v>28.413043478260871</v>
      </c>
      <c r="V730" s="4">
        <v>0</v>
      </c>
      <c r="W7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12.152934782608696</v>
      </c>
      <c r="X730" s="4">
        <v>0.125</v>
      </c>
      <c r="Y730" s="4">
        <v>0</v>
      </c>
      <c r="Z730" s="4">
        <v>0</v>
      </c>
      <c r="AA730" s="4">
        <v>6.8523913043478268</v>
      </c>
      <c r="AB730" s="4">
        <v>0</v>
      </c>
      <c r="AC730" s="4">
        <v>5.1429347826086955</v>
      </c>
      <c r="AD730" s="4">
        <v>3.2608695652173912E-2</v>
      </c>
      <c r="AE730" s="4">
        <v>0</v>
      </c>
      <c r="AF730" s="1">
        <v>366441</v>
      </c>
      <c r="AG730" s="1">
        <v>5</v>
      </c>
      <c r="AH730"/>
    </row>
    <row r="731" spans="1:34" x14ac:dyDescent="0.25">
      <c r="A731" t="s">
        <v>964</v>
      </c>
      <c r="B731" t="s">
        <v>283</v>
      </c>
      <c r="C731" t="s">
        <v>1120</v>
      </c>
      <c r="D731" t="s">
        <v>1012</v>
      </c>
      <c r="E731" s="4">
        <v>53.217391304347828</v>
      </c>
      <c r="F731" s="4">
        <f>Nurse[[#This Row],[Total Nurse Staff Hours]]/Nurse[[#This Row],[MDS Census]]</f>
        <v>3.5217687908496731</v>
      </c>
      <c r="G731" s="4">
        <f>Nurse[[#This Row],[Total Direct Care Staff Hours]]/Nurse[[#This Row],[MDS Census]]</f>
        <v>3.2031413398692807</v>
      </c>
      <c r="H731" s="4">
        <f>Nurse[[#This Row],[Total RN Hours (w/ Admin, DON)]]/Nurse[[#This Row],[MDS Census]]</f>
        <v>0.3778084150326797</v>
      </c>
      <c r="I731" s="4">
        <f>Nurse[[#This Row],[RN Hours (excl. Admin, DON)]]/Nurse[[#This Row],[MDS Census]]</f>
        <v>0.2666973039215686</v>
      </c>
      <c r="J731" s="4">
        <f>SUM(Nurse[[#This Row],[RN Hours (excl. Admin, DON)]],Nurse[[#This Row],[RN Admin Hours]],Nurse[[#This Row],[RN DON Hours]],Nurse[[#This Row],[LPN Hours (excl. Admin)]],Nurse[[#This Row],[LPN Admin Hours]],Nurse[[#This Row],[CNA Hours]],Nurse[[#This Row],[NA TR Hours]],Nurse[[#This Row],[Med Aide/Tech Hours]])</f>
        <v>187.41934782608695</v>
      </c>
      <c r="K731" s="4">
        <f>SUM(Nurse[[#This Row],[RN Hours (excl. Admin, DON)]],Nurse[[#This Row],[LPN Hours (excl. Admin)]],Nurse[[#This Row],[CNA Hours]],Nurse[[#This Row],[NA TR Hours]],Nurse[[#This Row],[Med Aide/Tech Hours]])</f>
        <v>170.46282608695651</v>
      </c>
      <c r="L731" s="4">
        <f>SUM(Nurse[[#This Row],[RN Hours (excl. Admin, DON)]],Nurse[[#This Row],[RN Admin Hours]],Nurse[[#This Row],[RN DON Hours]])</f>
        <v>20.105978260869563</v>
      </c>
      <c r="M731" s="4">
        <v>14.192934782608695</v>
      </c>
      <c r="N731" s="4">
        <v>0</v>
      </c>
      <c r="O731" s="4">
        <v>5.9130434782608692</v>
      </c>
      <c r="P731" s="4">
        <f>SUM(Nurse[[#This Row],[LPN Hours (excl. Admin)]],Nurse[[#This Row],[LPN Admin Hours]])</f>
        <v>69.035326086956516</v>
      </c>
      <c r="Q731" s="4">
        <v>57.991847826086953</v>
      </c>
      <c r="R731" s="4">
        <v>11.043478260869565</v>
      </c>
      <c r="S731" s="4">
        <f>SUM(Nurse[[#This Row],[CNA Hours]],Nurse[[#This Row],[NA TR Hours]],Nurse[[#This Row],[Med Aide/Tech Hours]])</f>
        <v>98.278043478260869</v>
      </c>
      <c r="T731" s="4">
        <v>98.278043478260869</v>
      </c>
      <c r="U731" s="4">
        <v>0</v>
      </c>
      <c r="V731" s="4">
        <v>0</v>
      </c>
      <c r="W7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31" s="4">
        <v>0</v>
      </c>
      <c r="Y731" s="4">
        <v>0</v>
      </c>
      <c r="Z731" s="4">
        <v>0</v>
      </c>
      <c r="AA731" s="4">
        <v>0</v>
      </c>
      <c r="AB731" s="4">
        <v>0</v>
      </c>
      <c r="AC731" s="4">
        <v>0</v>
      </c>
      <c r="AD731" s="4">
        <v>0</v>
      </c>
      <c r="AE731" s="4">
        <v>0</v>
      </c>
      <c r="AF731" s="1">
        <v>365591</v>
      </c>
      <c r="AG731" s="1">
        <v>5</v>
      </c>
      <c r="AH731"/>
    </row>
    <row r="732" spans="1:34" x14ac:dyDescent="0.25">
      <c r="A732" t="s">
        <v>964</v>
      </c>
      <c r="B732" t="s">
        <v>562</v>
      </c>
      <c r="C732" t="s">
        <v>1363</v>
      </c>
      <c r="D732" t="s">
        <v>1032</v>
      </c>
      <c r="E732" s="4">
        <v>42.456521739130437</v>
      </c>
      <c r="F732" s="4">
        <f>Nurse[[#This Row],[Total Nurse Staff Hours]]/Nurse[[#This Row],[MDS Census]]</f>
        <v>3.551669226830517</v>
      </c>
      <c r="G732" s="4">
        <f>Nurse[[#This Row],[Total Direct Care Staff Hours]]/Nurse[[#This Row],[MDS Census]]</f>
        <v>3.249249871991807</v>
      </c>
      <c r="H732" s="4">
        <f>Nurse[[#This Row],[Total RN Hours (w/ Admin, DON)]]/Nurse[[#This Row],[MDS Census]]</f>
        <v>0.54557091653865841</v>
      </c>
      <c r="I732" s="4">
        <f>Nurse[[#This Row],[RN Hours (excl. Admin, DON)]]/Nurse[[#This Row],[MDS Census]]</f>
        <v>0.26561699948796724</v>
      </c>
      <c r="J732" s="4">
        <f>SUM(Nurse[[#This Row],[RN Hours (excl. Admin, DON)]],Nurse[[#This Row],[RN Admin Hours]],Nurse[[#This Row],[RN DON Hours]],Nurse[[#This Row],[LPN Hours (excl. Admin)]],Nurse[[#This Row],[LPN Admin Hours]],Nurse[[#This Row],[CNA Hours]],Nurse[[#This Row],[NA TR Hours]],Nurse[[#This Row],[Med Aide/Tech Hours]])</f>
        <v>150.79152173913045</v>
      </c>
      <c r="K732" s="4">
        <f>SUM(Nurse[[#This Row],[RN Hours (excl. Admin, DON)]],Nurse[[#This Row],[LPN Hours (excl. Admin)]],Nurse[[#This Row],[CNA Hours]],Nurse[[#This Row],[NA TR Hours]],Nurse[[#This Row],[Med Aide/Tech Hours]])</f>
        <v>137.95184782608695</v>
      </c>
      <c r="L732" s="4">
        <f>SUM(Nurse[[#This Row],[RN Hours (excl. Admin, DON)]],Nurse[[#This Row],[RN Admin Hours]],Nurse[[#This Row],[RN DON Hours]])</f>
        <v>23.163043478260867</v>
      </c>
      <c r="M732" s="4">
        <v>11.277173913043478</v>
      </c>
      <c r="N732" s="4">
        <v>6.0489130434782608</v>
      </c>
      <c r="O732" s="4">
        <v>5.8369565217391308</v>
      </c>
      <c r="P732" s="4">
        <f>SUM(Nurse[[#This Row],[LPN Hours (excl. Admin)]],Nurse[[#This Row],[LPN Admin Hours]])</f>
        <v>42.147500000000001</v>
      </c>
      <c r="Q732" s="4">
        <v>41.193695652173915</v>
      </c>
      <c r="R732" s="4">
        <v>0.95380434782608692</v>
      </c>
      <c r="S732" s="4">
        <f>SUM(Nurse[[#This Row],[CNA Hours]],Nurse[[#This Row],[NA TR Hours]],Nurse[[#This Row],[Med Aide/Tech Hours]])</f>
        <v>85.480978260869563</v>
      </c>
      <c r="T732" s="4">
        <v>85.480978260869563</v>
      </c>
      <c r="U732" s="4">
        <v>0</v>
      </c>
      <c r="V732" s="4">
        <v>0</v>
      </c>
      <c r="W7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46.373043478260875</v>
      </c>
      <c r="X732" s="4">
        <v>0.25543478260869568</v>
      </c>
      <c r="Y732" s="4">
        <v>0</v>
      </c>
      <c r="Z732" s="4">
        <v>9.2391304347826081E-2</v>
      </c>
      <c r="AA732" s="4">
        <v>10.829565217391306</v>
      </c>
      <c r="AB732" s="4">
        <v>0</v>
      </c>
      <c r="AC732" s="4">
        <v>35.195652173913047</v>
      </c>
      <c r="AD732" s="4">
        <v>0</v>
      </c>
      <c r="AE732" s="4">
        <v>0</v>
      </c>
      <c r="AF732" s="1">
        <v>366021</v>
      </c>
      <c r="AG732" s="1">
        <v>5</v>
      </c>
      <c r="AH732"/>
    </row>
    <row r="733" spans="1:34" x14ac:dyDescent="0.25">
      <c r="A733" t="s">
        <v>964</v>
      </c>
      <c r="B733" t="s">
        <v>137</v>
      </c>
      <c r="C733" t="s">
        <v>1227</v>
      </c>
      <c r="D733" t="s">
        <v>1023</v>
      </c>
      <c r="E733" s="4">
        <v>85.352112676056336</v>
      </c>
      <c r="F733" s="4">
        <f>Nurse[[#This Row],[Total Nurse Staff Hours]]/Nurse[[#This Row],[MDS Census]]</f>
        <v>3.275716171617161</v>
      </c>
      <c r="G733" s="4">
        <f>Nurse[[#This Row],[Total Direct Care Staff Hours]]/Nurse[[#This Row],[MDS Census]]</f>
        <v>2.883810231023102</v>
      </c>
      <c r="H733" s="4">
        <f>Nurse[[#This Row],[Total RN Hours (w/ Admin, DON)]]/Nurse[[#This Row],[MDS Census]]</f>
        <v>0.48848184818481843</v>
      </c>
      <c r="I733" s="4">
        <f>Nurse[[#This Row],[RN Hours (excl. Admin, DON)]]/Nurse[[#This Row],[MDS Census]]</f>
        <v>0.21748349834983499</v>
      </c>
      <c r="J733" s="4">
        <f>SUM(Nurse[[#This Row],[RN Hours (excl. Admin, DON)]],Nurse[[#This Row],[RN Admin Hours]],Nurse[[#This Row],[RN DON Hours]],Nurse[[#This Row],[LPN Hours (excl. Admin)]],Nurse[[#This Row],[LPN Admin Hours]],Nurse[[#This Row],[CNA Hours]],Nurse[[#This Row],[NA TR Hours]],Nurse[[#This Row],[Med Aide/Tech Hours]])</f>
        <v>279.58929577464784</v>
      </c>
      <c r="K733" s="4">
        <f>SUM(Nurse[[#This Row],[RN Hours (excl. Admin, DON)]],Nurse[[#This Row],[LPN Hours (excl. Admin)]],Nurse[[#This Row],[CNA Hours]],Nurse[[#This Row],[NA TR Hours]],Nurse[[#This Row],[Med Aide/Tech Hours]])</f>
        <v>246.13929577464785</v>
      </c>
      <c r="L733" s="4">
        <f>SUM(Nurse[[#This Row],[RN Hours (excl. Admin, DON)]],Nurse[[#This Row],[RN Admin Hours]],Nurse[[#This Row],[RN DON Hours]])</f>
        <v>41.692957746478868</v>
      </c>
      <c r="M733" s="4">
        <v>18.562676056338027</v>
      </c>
      <c r="N733" s="4">
        <v>18.510563380281688</v>
      </c>
      <c r="O733" s="4">
        <v>4.619718309859155</v>
      </c>
      <c r="P733" s="4">
        <f>SUM(Nurse[[#This Row],[LPN Hours (excl. Admin)]],Nurse[[#This Row],[LPN Admin Hours]])</f>
        <v>60.885633802816912</v>
      </c>
      <c r="Q733" s="4">
        <v>50.565915492957757</v>
      </c>
      <c r="R733" s="4">
        <v>10.319718309859152</v>
      </c>
      <c r="S733" s="4">
        <f>SUM(Nurse[[#This Row],[CNA Hours]],Nurse[[#This Row],[NA TR Hours]],Nurse[[#This Row],[Med Aide/Tech Hours]])</f>
        <v>177.01070422535207</v>
      </c>
      <c r="T733" s="4">
        <v>170.43605633802812</v>
      </c>
      <c r="U733" s="4">
        <v>6.5746478873239438</v>
      </c>
      <c r="V733" s="4">
        <v>0</v>
      </c>
      <c r="W7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40.64</v>
      </c>
      <c r="X733" s="4">
        <v>0</v>
      </c>
      <c r="Y733" s="4">
        <v>2.6971830985915495</v>
      </c>
      <c r="Z733" s="4">
        <v>0</v>
      </c>
      <c r="AA733" s="4">
        <v>8.5025352112676025</v>
      </c>
      <c r="AB733" s="4">
        <v>0</v>
      </c>
      <c r="AC733" s="4">
        <v>29.440281690140846</v>
      </c>
      <c r="AD733" s="4">
        <v>0</v>
      </c>
      <c r="AE733" s="4">
        <v>0</v>
      </c>
      <c r="AF733" s="1">
        <v>365361</v>
      </c>
      <c r="AG733" s="1">
        <v>5</v>
      </c>
      <c r="AH733"/>
    </row>
    <row r="734" spans="1:34" x14ac:dyDescent="0.25">
      <c r="A734" t="s">
        <v>964</v>
      </c>
      <c r="B734" t="s">
        <v>781</v>
      </c>
      <c r="C734" t="s">
        <v>1079</v>
      </c>
      <c r="D734" t="s">
        <v>1008</v>
      </c>
      <c r="E734" s="4">
        <v>111.6304347826087</v>
      </c>
      <c r="F734" s="4">
        <f>Nurse[[#This Row],[Total Nurse Staff Hours]]/Nurse[[#This Row],[MDS Census]]</f>
        <v>3.3965063291139233</v>
      </c>
      <c r="G734" s="4">
        <f>Nurse[[#This Row],[Total Direct Care Staff Hours]]/Nurse[[#This Row],[MDS Census]]</f>
        <v>2.9841382667964949</v>
      </c>
      <c r="H734" s="4">
        <f>Nurse[[#This Row],[Total RN Hours (w/ Admin, DON)]]/Nurse[[#This Row],[MDS Census]]</f>
        <v>0.85484907497565732</v>
      </c>
      <c r="I734" s="4">
        <f>Nurse[[#This Row],[RN Hours (excl. Admin, DON)]]/Nurse[[#This Row],[MDS Census]]</f>
        <v>0.45205550146056478</v>
      </c>
      <c r="J734" s="4">
        <f>SUM(Nurse[[#This Row],[RN Hours (excl. Admin, DON)]],Nurse[[#This Row],[RN Admin Hours]],Nurse[[#This Row],[RN DON Hours]],Nurse[[#This Row],[LPN Hours (excl. Admin)]],Nurse[[#This Row],[LPN Admin Hours]],Nurse[[#This Row],[CNA Hours]],Nurse[[#This Row],[NA TR Hours]],Nurse[[#This Row],[Med Aide/Tech Hours]])</f>
        <v>379.15347826086952</v>
      </c>
      <c r="K734" s="4">
        <f>SUM(Nurse[[#This Row],[RN Hours (excl. Admin, DON)]],Nurse[[#This Row],[LPN Hours (excl. Admin)]],Nurse[[#This Row],[CNA Hours]],Nurse[[#This Row],[NA TR Hours]],Nurse[[#This Row],[Med Aide/Tech Hours]])</f>
        <v>333.12065217391307</v>
      </c>
      <c r="L734" s="4">
        <f>SUM(Nurse[[#This Row],[RN Hours (excl. Admin, DON)]],Nurse[[#This Row],[RN Admin Hours]],Nurse[[#This Row],[RN DON Hours]])</f>
        <v>95.42717391304349</v>
      </c>
      <c r="M734" s="4">
        <v>50.463152173913052</v>
      </c>
      <c r="N734" s="4">
        <v>37.347934782608696</v>
      </c>
      <c r="O734" s="4">
        <v>7.6160869565217384</v>
      </c>
      <c r="P734" s="4">
        <f>SUM(Nurse[[#This Row],[LPN Hours (excl. Admin)]],Nurse[[#This Row],[LPN Admin Hours]])</f>
        <v>63.193913043478247</v>
      </c>
      <c r="Q734" s="4">
        <v>62.125108695652159</v>
      </c>
      <c r="R734" s="4">
        <v>1.0688043478260869</v>
      </c>
      <c r="S734" s="4">
        <f>SUM(Nurse[[#This Row],[CNA Hours]],Nurse[[#This Row],[NA TR Hours]],Nurse[[#This Row],[Med Aide/Tech Hours]])</f>
        <v>220.53239130434784</v>
      </c>
      <c r="T734" s="4">
        <v>204.2104347826087</v>
      </c>
      <c r="U734" s="4">
        <v>16.321956521739128</v>
      </c>
      <c r="V734" s="4">
        <v>0</v>
      </c>
      <c r="W7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34" s="4">
        <v>0</v>
      </c>
      <c r="Y734" s="4">
        <v>0</v>
      </c>
      <c r="Z734" s="4">
        <v>0</v>
      </c>
      <c r="AA734" s="4">
        <v>0</v>
      </c>
      <c r="AB734" s="4">
        <v>0</v>
      </c>
      <c r="AC734" s="4">
        <v>0</v>
      </c>
      <c r="AD734" s="4">
        <v>0</v>
      </c>
      <c r="AE734" s="4">
        <v>0</v>
      </c>
      <c r="AF734" s="1">
        <v>366320</v>
      </c>
      <c r="AG734" s="1">
        <v>5</v>
      </c>
      <c r="AH734"/>
    </row>
    <row r="735" spans="1:34" x14ac:dyDescent="0.25">
      <c r="A735" t="s">
        <v>964</v>
      </c>
      <c r="B735" t="s">
        <v>119</v>
      </c>
      <c r="C735" t="s">
        <v>1201</v>
      </c>
      <c r="D735" t="s">
        <v>1014</v>
      </c>
      <c r="E735" s="4">
        <v>34.576086956521742</v>
      </c>
      <c r="F735" s="4">
        <f>Nurse[[#This Row],[Total Nurse Staff Hours]]/Nurse[[#This Row],[MDS Census]]</f>
        <v>3.0513989311537246</v>
      </c>
      <c r="G735" s="4">
        <f>Nurse[[#This Row],[Total Direct Care Staff Hours]]/Nurse[[#This Row],[MDS Census]]</f>
        <v>2.9549669915121028</v>
      </c>
      <c r="H735" s="4">
        <f>Nurse[[#This Row],[Total RN Hours (w/ Admin, DON)]]/Nurse[[#This Row],[MDS Census]]</f>
        <v>0.27153410877082679</v>
      </c>
      <c r="I735" s="4">
        <f>Nurse[[#This Row],[RN Hours (excl. Admin, DON)]]/Nurse[[#This Row],[MDS Census]]</f>
        <v>0.22673687519647909</v>
      </c>
      <c r="J735" s="4">
        <f>SUM(Nurse[[#This Row],[RN Hours (excl. Admin, DON)]],Nurse[[#This Row],[RN Admin Hours]],Nurse[[#This Row],[RN DON Hours]],Nurse[[#This Row],[LPN Hours (excl. Admin)]],Nurse[[#This Row],[LPN Admin Hours]],Nurse[[#This Row],[CNA Hours]],Nurse[[#This Row],[NA TR Hours]],Nurse[[#This Row],[Med Aide/Tech Hours]])</f>
        <v>105.50543478260869</v>
      </c>
      <c r="K735" s="4">
        <f>SUM(Nurse[[#This Row],[RN Hours (excl. Admin, DON)]],Nurse[[#This Row],[LPN Hours (excl. Admin)]],Nurse[[#This Row],[CNA Hours]],Nurse[[#This Row],[NA TR Hours]],Nurse[[#This Row],[Med Aide/Tech Hours]])</f>
        <v>102.17119565217391</v>
      </c>
      <c r="L735" s="4">
        <f>SUM(Nurse[[#This Row],[RN Hours (excl. Admin, DON)]],Nurse[[#This Row],[RN Admin Hours]],Nurse[[#This Row],[RN DON Hours]])</f>
        <v>9.3885869565217401</v>
      </c>
      <c r="M735" s="4">
        <v>7.8396739130434785</v>
      </c>
      <c r="N735" s="4">
        <v>0</v>
      </c>
      <c r="O735" s="4">
        <v>1.548913043478261</v>
      </c>
      <c r="P735" s="4">
        <f>SUM(Nurse[[#This Row],[LPN Hours (excl. Admin)]],Nurse[[#This Row],[LPN Admin Hours]])</f>
        <v>35.994565217391305</v>
      </c>
      <c r="Q735" s="4">
        <v>34.209239130434781</v>
      </c>
      <c r="R735" s="4">
        <v>1.7853260869565217</v>
      </c>
      <c r="S735" s="4">
        <f>SUM(Nurse[[#This Row],[CNA Hours]],Nurse[[#This Row],[NA TR Hours]],Nurse[[#This Row],[Med Aide/Tech Hours]])</f>
        <v>60.122282608695656</v>
      </c>
      <c r="T735" s="4">
        <v>56.410326086956523</v>
      </c>
      <c r="U735" s="4">
        <v>3.7119565217391304</v>
      </c>
      <c r="V735" s="4">
        <v>0</v>
      </c>
      <c r="W7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35" s="4">
        <v>0</v>
      </c>
      <c r="Y735" s="4">
        <v>0</v>
      </c>
      <c r="Z735" s="4">
        <v>0</v>
      </c>
      <c r="AA735" s="4">
        <v>0</v>
      </c>
      <c r="AB735" s="4">
        <v>0</v>
      </c>
      <c r="AC735" s="4">
        <v>0</v>
      </c>
      <c r="AD735" s="4">
        <v>0</v>
      </c>
      <c r="AE735" s="4">
        <v>0</v>
      </c>
      <c r="AF735" s="1">
        <v>365331</v>
      </c>
      <c r="AG735" s="1">
        <v>5</v>
      </c>
      <c r="AH735"/>
    </row>
    <row r="736" spans="1:34" x14ac:dyDescent="0.25">
      <c r="A736" t="s">
        <v>964</v>
      </c>
      <c r="B736" t="s">
        <v>99</v>
      </c>
      <c r="C736" t="s">
        <v>1141</v>
      </c>
      <c r="D736" t="s">
        <v>988</v>
      </c>
      <c r="E736" s="4">
        <v>34.554347826086953</v>
      </c>
      <c r="F736" s="4">
        <f>Nurse[[#This Row],[Total Nurse Staff Hours]]/Nurse[[#This Row],[MDS Census]]</f>
        <v>2.7903963510537908</v>
      </c>
      <c r="G736" s="4">
        <f>Nurse[[#This Row],[Total Direct Care Staff Hours]]/Nurse[[#This Row],[MDS Census]]</f>
        <v>2.7903963510537908</v>
      </c>
      <c r="H736" s="4">
        <f>Nurse[[#This Row],[Total RN Hours (w/ Admin, DON)]]/Nurse[[#This Row],[MDS Census]]</f>
        <v>0.41349480968858132</v>
      </c>
      <c r="I736" s="4">
        <f>Nurse[[#This Row],[RN Hours (excl. Admin, DON)]]/Nurse[[#This Row],[MDS Census]]</f>
        <v>0.41349480968858132</v>
      </c>
      <c r="J736" s="4">
        <f>SUM(Nurse[[#This Row],[RN Hours (excl. Admin, DON)]],Nurse[[#This Row],[RN Admin Hours]],Nurse[[#This Row],[RN DON Hours]],Nurse[[#This Row],[LPN Hours (excl. Admin)]],Nurse[[#This Row],[LPN Admin Hours]],Nurse[[#This Row],[CNA Hours]],Nurse[[#This Row],[NA TR Hours]],Nurse[[#This Row],[Med Aide/Tech Hours]])</f>
        <v>96.420326086956521</v>
      </c>
      <c r="K736" s="4">
        <f>SUM(Nurse[[#This Row],[RN Hours (excl. Admin, DON)]],Nurse[[#This Row],[LPN Hours (excl. Admin)]],Nurse[[#This Row],[CNA Hours]],Nurse[[#This Row],[NA TR Hours]],Nurse[[#This Row],[Med Aide/Tech Hours]])</f>
        <v>96.420326086956521</v>
      </c>
      <c r="L736" s="4">
        <f>SUM(Nurse[[#This Row],[RN Hours (excl. Admin, DON)]],Nurse[[#This Row],[RN Admin Hours]],Nurse[[#This Row],[RN DON Hours]])</f>
        <v>14.288043478260869</v>
      </c>
      <c r="M736" s="4">
        <v>14.288043478260869</v>
      </c>
      <c r="N736" s="4">
        <v>0</v>
      </c>
      <c r="O736" s="4">
        <v>0</v>
      </c>
      <c r="P736" s="4">
        <f>SUM(Nurse[[#This Row],[LPN Hours (excl. Admin)]],Nurse[[#This Row],[LPN Admin Hours]])</f>
        <v>29.211956521739129</v>
      </c>
      <c r="Q736" s="4">
        <v>29.211956521739129</v>
      </c>
      <c r="R736" s="4">
        <v>0</v>
      </c>
      <c r="S736" s="4">
        <f>SUM(Nurse[[#This Row],[CNA Hours]],Nurse[[#This Row],[NA TR Hours]],Nurse[[#This Row],[Med Aide/Tech Hours]])</f>
        <v>52.920326086956521</v>
      </c>
      <c r="T736" s="4">
        <v>52.920326086956521</v>
      </c>
      <c r="U736" s="4">
        <v>0</v>
      </c>
      <c r="V736" s="4">
        <v>0</v>
      </c>
      <c r="W7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5.3179347826086953</v>
      </c>
      <c r="X736" s="4">
        <v>0.55434782608695654</v>
      </c>
      <c r="Y736" s="4">
        <v>0</v>
      </c>
      <c r="Z736" s="4">
        <v>0</v>
      </c>
      <c r="AA736" s="4">
        <v>0.13315217391304349</v>
      </c>
      <c r="AB736" s="4">
        <v>0</v>
      </c>
      <c r="AC736" s="4">
        <v>4.6304347826086953</v>
      </c>
      <c r="AD736" s="4">
        <v>0</v>
      </c>
      <c r="AE736" s="4">
        <v>0</v>
      </c>
      <c r="AF736" s="1">
        <v>365297</v>
      </c>
      <c r="AG736" s="1">
        <v>5</v>
      </c>
      <c r="AH736"/>
    </row>
    <row r="737" spans="1:34" x14ac:dyDescent="0.25">
      <c r="A737" t="s">
        <v>964</v>
      </c>
      <c r="B737" t="s">
        <v>732</v>
      </c>
      <c r="C737" t="s">
        <v>1392</v>
      </c>
      <c r="D737" t="s">
        <v>1047</v>
      </c>
      <c r="E737" s="4">
        <v>34.804347826086953</v>
      </c>
      <c r="F737" s="4">
        <f>Nurse[[#This Row],[Total Nurse Staff Hours]]/Nurse[[#This Row],[MDS Census]]</f>
        <v>4.1759900062460966</v>
      </c>
      <c r="G737" s="4">
        <f>Nurse[[#This Row],[Total Direct Care Staff Hours]]/Nurse[[#This Row],[MDS Census]]</f>
        <v>3.7445409119300441</v>
      </c>
      <c r="H737" s="4">
        <f>Nurse[[#This Row],[Total RN Hours (w/ Admin, DON)]]/Nurse[[#This Row],[MDS Census]]</f>
        <v>0.76210181136789512</v>
      </c>
      <c r="I737" s="4">
        <f>Nurse[[#This Row],[RN Hours (excl. Admin, DON)]]/Nurse[[#This Row],[MDS Census]]</f>
        <v>0.48899125546533417</v>
      </c>
      <c r="J737" s="4">
        <f>SUM(Nurse[[#This Row],[RN Hours (excl. Admin, DON)]],Nurse[[#This Row],[RN Admin Hours]],Nurse[[#This Row],[RN DON Hours]],Nurse[[#This Row],[LPN Hours (excl. Admin)]],Nurse[[#This Row],[LPN Admin Hours]],Nurse[[#This Row],[CNA Hours]],Nurse[[#This Row],[NA TR Hours]],Nurse[[#This Row],[Med Aide/Tech Hours]])</f>
        <v>145.34260869565219</v>
      </c>
      <c r="K737" s="4">
        <f>SUM(Nurse[[#This Row],[RN Hours (excl. Admin, DON)]],Nurse[[#This Row],[LPN Hours (excl. Admin)]],Nurse[[#This Row],[CNA Hours]],Nurse[[#This Row],[NA TR Hours]],Nurse[[#This Row],[Med Aide/Tech Hours]])</f>
        <v>130.3263043478261</v>
      </c>
      <c r="L737" s="4">
        <f>SUM(Nurse[[#This Row],[RN Hours (excl. Admin, DON)]],Nurse[[#This Row],[RN Admin Hours]],Nurse[[#This Row],[RN DON Hours]])</f>
        <v>26.524456521739129</v>
      </c>
      <c r="M737" s="4">
        <v>17.019021739130434</v>
      </c>
      <c r="N737" s="4">
        <v>4.8097826086956523</v>
      </c>
      <c r="O737" s="4">
        <v>4.6956521739130439</v>
      </c>
      <c r="P737" s="4">
        <f>SUM(Nurse[[#This Row],[LPN Hours (excl. Admin)]],Nurse[[#This Row],[LPN Admin Hours]])</f>
        <v>54.519021739130437</v>
      </c>
      <c r="Q737" s="4">
        <v>49.008152173913047</v>
      </c>
      <c r="R737" s="4">
        <v>5.5108695652173916</v>
      </c>
      <c r="S737" s="4">
        <f>SUM(Nurse[[#This Row],[CNA Hours]],Nurse[[#This Row],[NA TR Hours]],Nurse[[#This Row],[Med Aide/Tech Hours]])</f>
        <v>64.299130434782612</v>
      </c>
      <c r="T737" s="4">
        <v>64.299130434782612</v>
      </c>
      <c r="U737" s="4">
        <v>0</v>
      </c>
      <c r="V737" s="4">
        <v>0</v>
      </c>
      <c r="W7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0.46467391304347827</v>
      </c>
      <c r="X737" s="4">
        <v>0.22010869565217392</v>
      </c>
      <c r="Y737" s="4">
        <v>0</v>
      </c>
      <c r="Z737" s="4">
        <v>0</v>
      </c>
      <c r="AA737" s="4">
        <v>0</v>
      </c>
      <c r="AB737" s="4">
        <v>0</v>
      </c>
      <c r="AC737" s="4">
        <v>0.24456521739130435</v>
      </c>
      <c r="AD737" s="4">
        <v>0</v>
      </c>
      <c r="AE737" s="4">
        <v>0</v>
      </c>
      <c r="AF737" s="1">
        <v>366258</v>
      </c>
      <c r="AG737" s="1">
        <v>5</v>
      </c>
      <c r="AH737"/>
    </row>
    <row r="738" spans="1:34" x14ac:dyDescent="0.25">
      <c r="A738" t="s">
        <v>964</v>
      </c>
      <c r="B738" t="s">
        <v>100</v>
      </c>
      <c r="C738" t="s">
        <v>1241</v>
      </c>
      <c r="D738" t="s">
        <v>1047</v>
      </c>
      <c r="E738" s="4">
        <v>52.728260869565219</v>
      </c>
      <c r="F738" s="4">
        <f>Nurse[[#This Row],[Total Nurse Staff Hours]]/Nurse[[#This Row],[MDS Census]]</f>
        <v>4.1060606060606055</v>
      </c>
      <c r="G738" s="4">
        <f>Nurse[[#This Row],[Total Direct Care Staff Hours]]/Nurse[[#This Row],[MDS Census]]</f>
        <v>3.9027004741290456</v>
      </c>
      <c r="H738" s="4">
        <f>Nurse[[#This Row],[Total RN Hours (w/ Admin, DON)]]/Nurse[[#This Row],[MDS Census]]</f>
        <v>0.57555143269428977</v>
      </c>
      <c r="I738" s="4">
        <f>Nurse[[#This Row],[RN Hours (excl. Admin, DON)]]/Nurse[[#This Row],[MDS Census]]</f>
        <v>0.45145330859616573</v>
      </c>
      <c r="J738" s="4">
        <f>SUM(Nurse[[#This Row],[RN Hours (excl. Admin, DON)]],Nurse[[#This Row],[RN Admin Hours]],Nurse[[#This Row],[RN DON Hours]],Nurse[[#This Row],[LPN Hours (excl. Admin)]],Nurse[[#This Row],[LPN Admin Hours]],Nurse[[#This Row],[CNA Hours]],Nurse[[#This Row],[NA TR Hours]],Nurse[[#This Row],[Med Aide/Tech Hours]])</f>
        <v>216.50543478260869</v>
      </c>
      <c r="K738" s="4">
        <f>SUM(Nurse[[#This Row],[RN Hours (excl. Admin, DON)]],Nurse[[#This Row],[LPN Hours (excl. Admin)]],Nurse[[#This Row],[CNA Hours]],Nurse[[#This Row],[NA TR Hours]],Nurse[[#This Row],[Med Aide/Tech Hours]])</f>
        <v>205.78260869565219</v>
      </c>
      <c r="L738" s="4">
        <f>SUM(Nurse[[#This Row],[RN Hours (excl. Admin, DON)]],Nurse[[#This Row],[RN Admin Hours]],Nurse[[#This Row],[RN DON Hours]])</f>
        <v>30.34782608695652</v>
      </c>
      <c r="M738" s="4">
        <v>23.804347826086957</v>
      </c>
      <c r="N738" s="4">
        <v>3.0869565217391304</v>
      </c>
      <c r="O738" s="4">
        <v>3.4565217391304346</v>
      </c>
      <c r="P738" s="4">
        <f>SUM(Nurse[[#This Row],[LPN Hours (excl. Admin)]],Nurse[[#This Row],[LPN Admin Hours]])</f>
        <v>60.521739130434781</v>
      </c>
      <c r="Q738" s="4">
        <v>56.342391304347828</v>
      </c>
      <c r="R738" s="4">
        <v>4.1793478260869561</v>
      </c>
      <c r="S738" s="4">
        <f>SUM(Nurse[[#This Row],[CNA Hours]],Nurse[[#This Row],[NA TR Hours]],Nurse[[#This Row],[Med Aide/Tech Hours]])</f>
        <v>125.63586956521739</v>
      </c>
      <c r="T738" s="4">
        <v>125.63586956521739</v>
      </c>
      <c r="U738" s="4">
        <v>0</v>
      </c>
      <c r="V738" s="4">
        <v>0</v>
      </c>
      <c r="W7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73.986413043478251</v>
      </c>
      <c r="X738" s="4">
        <v>2.9130434782608696</v>
      </c>
      <c r="Y738" s="4">
        <v>0</v>
      </c>
      <c r="Z738" s="4">
        <v>0</v>
      </c>
      <c r="AA738" s="4">
        <v>14.263586956521738</v>
      </c>
      <c r="AB738" s="4">
        <v>0</v>
      </c>
      <c r="AC738" s="4">
        <v>56.809782608695649</v>
      </c>
      <c r="AD738" s="4">
        <v>0</v>
      </c>
      <c r="AE738" s="4">
        <v>0</v>
      </c>
      <c r="AF738" s="1">
        <v>365298</v>
      </c>
      <c r="AG738" s="1">
        <v>5</v>
      </c>
      <c r="AH738"/>
    </row>
    <row r="739" spans="1:34" x14ac:dyDescent="0.25">
      <c r="A739" t="s">
        <v>964</v>
      </c>
      <c r="B739" t="s">
        <v>894</v>
      </c>
      <c r="C739" t="s">
        <v>1405</v>
      </c>
      <c r="D739" t="s">
        <v>1039</v>
      </c>
      <c r="E739" s="4">
        <v>28.358695652173914</v>
      </c>
      <c r="F739" s="4">
        <f>Nurse[[#This Row],[Total Nurse Staff Hours]]/Nurse[[#This Row],[MDS Census]]</f>
        <v>4.7523495592180911</v>
      </c>
      <c r="G739" s="4">
        <f>Nurse[[#This Row],[Total Direct Care Staff Hours]]/Nurse[[#This Row],[MDS Census]]</f>
        <v>4.2226446914526639</v>
      </c>
      <c r="H739" s="4">
        <f>Nurse[[#This Row],[Total RN Hours (w/ Admin, DON)]]/Nurse[[#This Row],[MDS Census]]</f>
        <v>0.98533921042545036</v>
      </c>
      <c r="I739" s="4">
        <f>Nurse[[#This Row],[RN Hours (excl. Admin, DON)]]/Nurse[[#This Row],[MDS Census]]</f>
        <v>0.82416634725948634</v>
      </c>
      <c r="J739" s="4">
        <f>SUM(Nurse[[#This Row],[RN Hours (excl. Admin, DON)]],Nurse[[#This Row],[RN Admin Hours]],Nurse[[#This Row],[RN DON Hours]],Nurse[[#This Row],[LPN Hours (excl. Admin)]],Nurse[[#This Row],[LPN Admin Hours]],Nurse[[#This Row],[CNA Hours]],Nurse[[#This Row],[NA TR Hours]],Nurse[[#This Row],[Med Aide/Tech Hours]])</f>
        <v>134.7704347826087</v>
      </c>
      <c r="K739" s="4">
        <f>SUM(Nurse[[#This Row],[RN Hours (excl. Admin, DON)]],Nurse[[#This Row],[LPN Hours (excl. Admin)]],Nurse[[#This Row],[CNA Hours]],Nurse[[#This Row],[NA TR Hours]],Nurse[[#This Row],[Med Aide/Tech Hours]])</f>
        <v>119.74869565217392</v>
      </c>
      <c r="L739" s="4">
        <f>SUM(Nurse[[#This Row],[RN Hours (excl. Admin, DON)]],Nurse[[#This Row],[RN Admin Hours]],Nurse[[#This Row],[RN DON Hours]])</f>
        <v>27.942934782608695</v>
      </c>
      <c r="M739" s="4">
        <v>23.372282608695652</v>
      </c>
      <c r="N739" s="4">
        <v>0</v>
      </c>
      <c r="O739" s="4">
        <v>4.5706521739130439</v>
      </c>
      <c r="P739" s="4">
        <f>SUM(Nurse[[#This Row],[LPN Hours (excl. Admin)]],Nurse[[#This Row],[LPN Admin Hours]])</f>
        <v>37.421195652173914</v>
      </c>
      <c r="Q739" s="4">
        <v>26.970108695652176</v>
      </c>
      <c r="R739" s="4">
        <v>10.451086956521738</v>
      </c>
      <c r="S739" s="4">
        <f>SUM(Nurse[[#This Row],[CNA Hours]],Nurse[[#This Row],[NA TR Hours]],Nurse[[#This Row],[Med Aide/Tech Hours]])</f>
        <v>69.406304347826094</v>
      </c>
      <c r="T739" s="4">
        <v>69.406304347826094</v>
      </c>
      <c r="U739" s="4">
        <v>0</v>
      </c>
      <c r="V739" s="4">
        <v>0</v>
      </c>
      <c r="W7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19.201086956521738</v>
      </c>
      <c r="X739" s="4">
        <v>8.152173913043478E-3</v>
      </c>
      <c r="Y739" s="4">
        <v>0</v>
      </c>
      <c r="Z739" s="4">
        <v>0</v>
      </c>
      <c r="AA739" s="4">
        <v>2.1195652173913042</v>
      </c>
      <c r="AB739" s="4">
        <v>0</v>
      </c>
      <c r="AC739" s="4">
        <v>17.073369565217391</v>
      </c>
      <c r="AD739" s="4">
        <v>0</v>
      </c>
      <c r="AE739" s="4">
        <v>0</v>
      </c>
      <c r="AF739" s="1">
        <v>366453</v>
      </c>
      <c r="AG739" s="1">
        <v>5</v>
      </c>
      <c r="AH739"/>
    </row>
    <row r="740" spans="1:34" x14ac:dyDescent="0.25">
      <c r="A740" t="s">
        <v>964</v>
      </c>
      <c r="B740" t="s">
        <v>275</v>
      </c>
      <c r="C740" t="s">
        <v>1222</v>
      </c>
      <c r="D740" t="s">
        <v>1039</v>
      </c>
      <c r="E740" s="4">
        <v>36.989130434782609</v>
      </c>
      <c r="F740" s="4">
        <f>Nurse[[#This Row],[Total Nurse Staff Hours]]/Nurse[[#This Row],[MDS Census]]</f>
        <v>4.0035645019100796</v>
      </c>
      <c r="G740" s="4">
        <f>Nurse[[#This Row],[Total Direct Care Staff Hours]]/Nurse[[#This Row],[MDS Census]]</f>
        <v>3.6159653247134873</v>
      </c>
      <c r="H740" s="4">
        <f>Nurse[[#This Row],[Total RN Hours (w/ Admin, DON)]]/Nurse[[#This Row],[MDS Census]]</f>
        <v>0.71705260064648846</v>
      </c>
      <c r="I740" s="4">
        <f>Nurse[[#This Row],[RN Hours (excl. Admin, DON)]]/Nurse[[#This Row],[MDS Census]]</f>
        <v>0.58114310902145172</v>
      </c>
      <c r="J740" s="4">
        <f>SUM(Nurse[[#This Row],[RN Hours (excl. Admin, DON)]],Nurse[[#This Row],[RN Admin Hours]],Nurse[[#This Row],[RN DON Hours]],Nurse[[#This Row],[LPN Hours (excl. Admin)]],Nurse[[#This Row],[LPN Admin Hours]],Nurse[[#This Row],[CNA Hours]],Nurse[[#This Row],[NA TR Hours]],Nurse[[#This Row],[Med Aide/Tech Hours]])</f>
        <v>148.08836956521739</v>
      </c>
      <c r="K740" s="4">
        <f>SUM(Nurse[[#This Row],[RN Hours (excl. Admin, DON)]],Nurse[[#This Row],[LPN Hours (excl. Admin)]],Nurse[[#This Row],[CNA Hours]],Nurse[[#This Row],[NA TR Hours]],Nurse[[#This Row],[Med Aide/Tech Hours]])</f>
        <v>133.75141304347824</v>
      </c>
      <c r="L740" s="4">
        <f>SUM(Nurse[[#This Row],[RN Hours (excl. Admin, DON)]],Nurse[[#This Row],[RN Admin Hours]],Nurse[[#This Row],[RN DON Hours]])</f>
        <v>26.523152173913047</v>
      </c>
      <c r="M740" s="4">
        <v>21.495978260869567</v>
      </c>
      <c r="N740" s="4">
        <v>0</v>
      </c>
      <c r="O740" s="4">
        <v>5.0271739130434785</v>
      </c>
      <c r="P740" s="4">
        <f>SUM(Nurse[[#This Row],[LPN Hours (excl. Admin)]],Nurse[[#This Row],[LPN Admin Hours]])</f>
        <v>42.415760869565219</v>
      </c>
      <c r="Q740" s="4">
        <v>33.105978260869563</v>
      </c>
      <c r="R740" s="4">
        <v>9.3097826086956523</v>
      </c>
      <c r="S740" s="4">
        <f>SUM(Nurse[[#This Row],[CNA Hours]],Nurse[[#This Row],[NA TR Hours]],Nurse[[#This Row],[Med Aide/Tech Hours]])</f>
        <v>79.149456521739125</v>
      </c>
      <c r="T740" s="4">
        <v>79.149456521739125</v>
      </c>
      <c r="U740" s="4">
        <v>0</v>
      </c>
      <c r="V740" s="4">
        <v>0</v>
      </c>
      <c r="W7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27.991847826086961</v>
      </c>
      <c r="X740" s="4">
        <v>5.2581521739130439</v>
      </c>
      <c r="Y740" s="4">
        <v>0</v>
      </c>
      <c r="Z740" s="4">
        <v>0</v>
      </c>
      <c r="AA740" s="4">
        <v>10.839673913043478</v>
      </c>
      <c r="AB740" s="4">
        <v>0</v>
      </c>
      <c r="AC740" s="4">
        <v>11.894021739130435</v>
      </c>
      <c r="AD740" s="4">
        <v>0</v>
      </c>
      <c r="AE740" s="4">
        <v>0</v>
      </c>
      <c r="AF740" s="1">
        <v>365580</v>
      </c>
      <c r="AG740" s="1">
        <v>5</v>
      </c>
      <c r="AH740"/>
    </row>
    <row r="741" spans="1:34" x14ac:dyDescent="0.25">
      <c r="A741" t="s">
        <v>964</v>
      </c>
      <c r="B741" t="s">
        <v>767</v>
      </c>
      <c r="C741" t="s">
        <v>1402</v>
      </c>
      <c r="D741" t="s">
        <v>982</v>
      </c>
      <c r="E741" s="4">
        <v>58.521739130434781</v>
      </c>
      <c r="F741" s="4">
        <f>Nurse[[#This Row],[Total Nurse Staff Hours]]/Nurse[[#This Row],[MDS Census]]</f>
        <v>3.4870635215453198</v>
      </c>
      <c r="G741" s="4">
        <f>Nurse[[#This Row],[Total Direct Care Staff Hours]]/Nurse[[#This Row],[MDS Census]]</f>
        <v>3.1850910104011887</v>
      </c>
      <c r="H741" s="4">
        <f>Nurse[[#This Row],[Total RN Hours (w/ Admin, DON)]]/Nurse[[#This Row],[MDS Census]]</f>
        <v>0.61019502228826161</v>
      </c>
      <c r="I741" s="4">
        <f>Nurse[[#This Row],[RN Hours (excl. Admin, DON)]]/Nurse[[#This Row],[MDS Census]]</f>
        <v>0.34374442793462107</v>
      </c>
      <c r="J741" s="4">
        <f>SUM(Nurse[[#This Row],[RN Hours (excl. Admin, DON)]],Nurse[[#This Row],[RN Admin Hours]],Nurse[[#This Row],[RN DON Hours]],Nurse[[#This Row],[LPN Hours (excl. Admin)]],Nurse[[#This Row],[LPN Admin Hours]],Nurse[[#This Row],[CNA Hours]],Nurse[[#This Row],[NA TR Hours]],Nurse[[#This Row],[Med Aide/Tech Hours]])</f>
        <v>204.06902173913045</v>
      </c>
      <c r="K741" s="4">
        <f>SUM(Nurse[[#This Row],[RN Hours (excl. Admin, DON)]],Nurse[[#This Row],[LPN Hours (excl. Admin)]],Nurse[[#This Row],[CNA Hours]],Nurse[[#This Row],[NA TR Hours]],Nurse[[#This Row],[Med Aide/Tech Hours]])</f>
        <v>186.39706521739129</v>
      </c>
      <c r="L741" s="4">
        <f>SUM(Nurse[[#This Row],[RN Hours (excl. Admin, DON)]],Nurse[[#This Row],[RN Admin Hours]],Nurse[[#This Row],[RN DON Hours]])</f>
        <v>35.709673913043481</v>
      </c>
      <c r="M741" s="4">
        <v>20.116521739130434</v>
      </c>
      <c r="N741" s="4">
        <v>9.8051086956521765</v>
      </c>
      <c r="O741" s="4">
        <v>5.7880434782608692</v>
      </c>
      <c r="P741" s="4">
        <f>SUM(Nurse[[#This Row],[LPN Hours (excl. Admin)]],Nurse[[#This Row],[LPN Admin Hours]])</f>
        <v>43.723260869565216</v>
      </c>
      <c r="Q741" s="4">
        <v>41.64445652173913</v>
      </c>
      <c r="R741" s="4">
        <v>2.0788043478260869</v>
      </c>
      <c r="S741" s="4">
        <f>SUM(Nurse[[#This Row],[CNA Hours]],Nurse[[#This Row],[NA TR Hours]],Nurse[[#This Row],[Med Aide/Tech Hours]])</f>
        <v>124.63608695652174</v>
      </c>
      <c r="T741" s="4">
        <v>118.40510869565217</v>
      </c>
      <c r="U741" s="4">
        <v>6.2309782608695654</v>
      </c>
      <c r="V741" s="4">
        <v>0</v>
      </c>
      <c r="W7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5.2006521739130438</v>
      </c>
      <c r="X741" s="4">
        <v>0.26445652173913042</v>
      </c>
      <c r="Y741" s="4">
        <v>0</v>
      </c>
      <c r="Z741" s="4">
        <v>0</v>
      </c>
      <c r="AA741" s="4">
        <v>2.1422826086956523</v>
      </c>
      <c r="AB741" s="4">
        <v>0</v>
      </c>
      <c r="AC741" s="4">
        <v>2.7939130434782604</v>
      </c>
      <c r="AD741" s="4">
        <v>0</v>
      </c>
      <c r="AE741" s="4">
        <v>0</v>
      </c>
      <c r="AF741" s="1">
        <v>366302</v>
      </c>
      <c r="AG741" s="1">
        <v>5</v>
      </c>
      <c r="AH741"/>
    </row>
    <row r="742" spans="1:34" x14ac:dyDescent="0.25">
      <c r="A742" t="s">
        <v>964</v>
      </c>
      <c r="B742" t="s">
        <v>572</v>
      </c>
      <c r="C742" t="s">
        <v>1141</v>
      </c>
      <c r="D742" t="s">
        <v>988</v>
      </c>
      <c r="E742" s="4">
        <v>41.336956521739133</v>
      </c>
      <c r="F742" s="4">
        <f>Nurse[[#This Row],[Total Nurse Staff Hours]]/Nurse[[#This Row],[MDS Census]]</f>
        <v>3.4295030239284778</v>
      </c>
      <c r="G742" s="4">
        <f>Nurse[[#This Row],[Total Direct Care Staff Hours]]/Nurse[[#This Row],[MDS Census]]</f>
        <v>3.1087693925848012</v>
      </c>
      <c r="H742" s="4">
        <f>Nurse[[#This Row],[Total RN Hours (w/ Admin, DON)]]/Nurse[[#This Row],[MDS Census]]</f>
        <v>0.53727320536418621</v>
      </c>
      <c r="I742" s="4">
        <f>Nurse[[#This Row],[RN Hours (excl. Admin, DON)]]/Nurse[[#This Row],[MDS Census]]</f>
        <v>0.35912437549303178</v>
      </c>
      <c r="J742" s="4">
        <f>SUM(Nurse[[#This Row],[RN Hours (excl. Admin, DON)]],Nurse[[#This Row],[RN Admin Hours]],Nurse[[#This Row],[RN DON Hours]],Nurse[[#This Row],[LPN Hours (excl. Admin)]],Nurse[[#This Row],[LPN Admin Hours]],Nurse[[#This Row],[CNA Hours]],Nurse[[#This Row],[NA TR Hours]],Nurse[[#This Row],[Med Aide/Tech Hours]])</f>
        <v>141.76521739130436</v>
      </c>
      <c r="K742" s="4">
        <f>SUM(Nurse[[#This Row],[RN Hours (excl. Admin, DON)]],Nurse[[#This Row],[LPN Hours (excl. Admin)]],Nurse[[#This Row],[CNA Hours]],Nurse[[#This Row],[NA TR Hours]],Nurse[[#This Row],[Med Aide/Tech Hours]])</f>
        <v>128.5070652173913</v>
      </c>
      <c r="L742" s="4">
        <f>SUM(Nurse[[#This Row],[RN Hours (excl. Admin, DON)]],Nurse[[#This Row],[RN Admin Hours]],Nurse[[#This Row],[RN DON Hours]])</f>
        <v>22.209239130434785</v>
      </c>
      <c r="M742" s="4">
        <v>14.845108695652174</v>
      </c>
      <c r="N742" s="4">
        <v>1.8858695652173914</v>
      </c>
      <c r="O742" s="4">
        <v>5.4782608695652177</v>
      </c>
      <c r="P742" s="4">
        <f>SUM(Nurse[[#This Row],[LPN Hours (excl. Admin)]],Nurse[[#This Row],[LPN Admin Hours]])</f>
        <v>45.322282608695659</v>
      </c>
      <c r="Q742" s="4">
        <v>39.428260869565221</v>
      </c>
      <c r="R742" s="4">
        <v>5.8940217391304346</v>
      </c>
      <c r="S742" s="4">
        <f>SUM(Nurse[[#This Row],[CNA Hours]],Nurse[[#This Row],[NA TR Hours]],Nurse[[#This Row],[Med Aide/Tech Hours]])</f>
        <v>74.233695652173907</v>
      </c>
      <c r="T742" s="4">
        <v>55.048913043478258</v>
      </c>
      <c r="U742" s="4">
        <v>19.184782608695652</v>
      </c>
      <c r="V742" s="4">
        <v>0</v>
      </c>
      <c r="W7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42" s="4">
        <v>0</v>
      </c>
      <c r="Y742" s="4">
        <v>0</v>
      </c>
      <c r="Z742" s="4">
        <v>0</v>
      </c>
      <c r="AA742" s="4">
        <v>0</v>
      </c>
      <c r="AB742" s="4">
        <v>0</v>
      </c>
      <c r="AC742" s="4">
        <v>0</v>
      </c>
      <c r="AD742" s="4">
        <v>0</v>
      </c>
      <c r="AE742" s="4">
        <v>0</v>
      </c>
      <c r="AF742" s="1">
        <v>366033</v>
      </c>
      <c r="AG742" s="1">
        <v>5</v>
      </c>
      <c r="AH742"/>
    </row>
    <row r="743" spans="1:34" x14ac:dyDescent="0.25">
      <c r="A743" t="s">
        <v>964</v>
      </c>
      <c r="B743" t="s">
        <v>910</v>
      </c>
      <c r="C743" t="s">
        <v>1213</v>
      </c>
      <c r="D743" t="s">
        <v>1056</v>
      </c>
      <c r="E743" s="4">
        <v>90.043478260869563</v>
      </c>
      <c r="F743" s="4">
        <f>Nurse[[#This Row],[Total Nurse Staff Hours]]/Nurse[[#This Row],[MDS Census]]</f>
        <v>3.2389847899565423</v>
      </c>
      <c r="G743" s="4">
        <f>Nurse[[#This Row],[Total Direct Care Staff Hours]]/Nurse[[#This Row],[MDS Census]]</f>
        <v>3.0035912602607433</v>
      </c>
      <c r="H743" s="4">
        <f>Nurse[[#This Row],[Total RN Hours (w/ Admin, DON)]]/Nurse[[#This Row],[MDS Census]]</f>
        <v>0.52906204732013518</v>
      </c>
      <c r="I743" s="4">
        <f>Nurse[[#This Row],[RN Hours (excl. Admin, DON)]]/Nurse[[#This Row],[MDS Census]]</f>
        <v>0.33616006760019312</v>
      </c>
      <c r="J743" s="4">
        <f>SUM(Nurse[[#This Row],[RN Hours (excl. Admin, DON)]],Nurse[[#This Row],[RN Admin Hours]],Nurse[[#This Row],[RN DON Hours]],Nurse[[#This Row],[LPN Hours (excl. Admin)]],Nurse[[#This Row],[LPN Admin Hours]],Nurse[[#This Row],[CNA Hours]],Nurse[[#This Row],[NA TR Hours]],Nurse[[#This Row],[Med Aide/Tech Hours]])</f>
        <v>291.64945652173907</v>
      </c>
      <c r="K743" s="4">
        <f>SUM(Nurse[[#This Row],[RN Hours (excl. Admin, DON)]],Nurse[[#This Row],[LPN Hours (excl. Admin)]],Nurse[[#This Row],[CNA Hours]],Nurse[[#This Row],[NA TR Hours]],Nurse[[#This Row],[Med Aide/Tech Hours]])</f>
        <v>270.45380434782606</v>
      </c>
      <c r="L743" s="4">
        <f>SUM(Nurse[[#This Row],[RN Hours (excl. Admin, DON)]],Nurse[[#This Row],[RN Admin Hours]],Nurse[[#This Row],[RN DON Hours]])</f>
        <v>47.638586956521735</v>
      </c>
      <c r="M743" s="4">
        <v>30.269021739130434</v>
      </c>
      <c r="N743" s="4">
        <v>12.233695652173912</v>
      </c>
      <c r="O743" s="4">
        <v>5.1358695652173916</v>
      </c>
      <c r="P743" s="4">
        <f>SUM(Nurse[[#This Row],[LPN Hours (excl. Admin)]],Nurse[[#This Row],[LPN Admin Hours]])</f>
        <v>57.130434782608695</v>
      </c>
      <c r="Q743" s="4">
        <v>53.304347826086953</v>
      </c>
      <c r="R743" s="4">
        <v>3.8260869565217392</v>
      </c>
      <c r="S743" s="4">
        <f>SUM(Nurse[[#This Row],[CNA Hours]],Nurse[[#This Row],[NA TR Hours]],Nurse[[#This Row],[Med Aide/Tech Hours]])</f>
        <v>186.88043478260869</v>
      </c>
      <c r="T743" s="4">
        <v>184.3641304347826</v>
      </c>
      <c r="U743" s="4">
        <v>2.5163043478260869</v>
      </c>
      <c r="V743" s="4">
        <v>0</v>
      </c>
      <c r="W7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43" s="4">
        <v>0</v>
      </c>
      <c r="Y743" s="4">
        <v>0</v>
      </c>
      <c r="Z743" s="4">
        <v>0</v>
      </c>
      <c r="AA743" s="4">
        <v>0</v>
      </c>
      <c r="AB743" s="4">
        <v>0</v>
      </c>
      <c r="AC743" s="4">
        <v>0</v>
      </c>
      <c r="AD743" s="4">
        <v>0</v>
      </c>
      <c r="AE743" s="4">
        <v>0</v>
      </c>
      <c r="AF743" s="1">
        <v>366469</v>
      </c>
      <c r="AG743" s="1">
        <v>5</v>
      </c>
      <c r="AH743"/>
    </row>
    <row r="744" spans="1:34" x14ac:dyDescent="0.25">
      <c r="A744" t="s">
        <v>964</v>
      </c>
      <c r="B744" t="s">
        <v>501</v>
      </c>
      <c r="C744" t="s">
        <v>1352</v>
      </c>
      <c r="D744" t="s">
        <v>1060</v>
      </c>
      <c r="E744" s="4">
        <v>31.565217391304348</v>
      </c>
      <c r="F744" s="4">
        <f>Nurse[[#This Row],[Total Nurse Staff Hours]]/Nurse[[#This Row],[MDS Census]]</f>
        <v>2.9528202479338841</v>
      </c>
      <c r="G744" s="4">
        <f>Nurse[[#This Row],[Total Direct Care Staff Hours]]/Nurse[[#This Row],[MDS Census]]</f>
        <v>2.6220695592286498</v>
      </c>
      <c r="H744" s="4">
        <f>Nurse[[#This Row],[Total RN Hours (w/ Admin, DON)]]/Nurse[[#This Row],[MDS Census]]</f>
        <v>0.50808884297520662</v>
      </c>
      <c r="I744" s="4">
        <f>Nurse[[#This Row],[RN Hours (excl. Admin, DON)]]/Nurse[[#This Row],[MDS Census]]</f>
        <v>0.1773381542699724</v>
      </c>
      <c r="J744" s="4">
        <f>SUM(Nurse[[#This Row],[RN Hours (excl. Admin, DON)]],Nurse[[#This Row],[RN Admin Hours]],Nurse[[#This Row],[RN DON Hours]],Nurse[[#This Row],[LPN Hours (excl. Admin)]],Nurse[[#This Row],[LPN Admin Hours]],Nurse[[#This Row],[CNA Hours]],Nurse[[#This Row],[NA TR Hours]],Nurse[[#This Row],[Med Aide/Tech Hours]])</f>
        <v>93.20641304347825</v>
      </c>
      <c r="K744" s="4">
        <f>SUM(Nurse[[#This Row],[RN Hours (excl. Admin, DON)]],Nurse[[#This Row],[LPN Hours (excl. Admin)]],Nurse[[#This Row],[CNA Hours]],Nurse[[#This Row],[NA TR Hours]],Nurse[[#This Row],[Med Aide/Tech Hours]])</f>
        <v>82.766195652173906</v>
      </c>
      <c r="L744" s="4">
        <f>SUM(Nurse[[#This Row],[RN Hours (excl. Admin, DON)]],Nurse[[#This Row],[RN Admin Hours]],Nurse[[#This Row],[RN DON Hours]])</f>
        <v>16.037934782608694</v>
      </c>
      <c r="M744" s="4">
        <v>5.5977173913043465</v>
      </c>
      <c r="N744" s="4">
        <v>4.9565217391304346</v>
      </c>
      <c r="O744" s="4">
        <v>5.4836956521739131</v>
      </c>
      <c r="P744" s="4">
        <f>SUM(Nurse[[#This Row],[LPN Hours (excl. Admin)]],Nurse[[#This Row],[LPN Admin Hours]])</f>
        <v>37.277391304347823</v>
      </c>
      <c r="Q744" s="4">
        <v>37.277391304347823</v>
      </c>
      <c r="R744" s="4">
        <v>0</v>
      </c>
      <c r="S744" s="4">
        <f>SUM(Nurse[[#This Row],[CNA Hours]],Nurse[[#This Row],[NA TR Hours]],Nurse[[#This Row],[Med Aide/Tech Hours]])</f>
        <v>39.89108695652174</v>
      </c>
      <c r="T744" s="4">
        <v>39.89108695652174</v>
      </c>
      <c r="U744" s="4">
        <v>0</v>
      </c>
      <c r="V744" s="4">
        <v>0</v>
      </c>
      <c r="W7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44" s="4">
        <v>0</v>
      </c>
      <c r="Y744" s="4">
        <v>0</v>
      </c>
      <c r="Z744" s="4">
        <v>0</v>
      </c>
      <c r="AA744" s="4">
        <v>0</v>
      </c>
      <c r="AB744" s="4">
        <v>0</v>
      </c>
      <c r="AC744" s="4">
        <v>0</v>
      </c>
      <c r="AD744" s="4">
        <v>0</v>
      </c>
      <c r="AE744" s="4">
        <v>0</v>
      </c>
      <c r="AF744" s="1">
        <v>365922</v>
      </c>
      <c r="AG744" s="1">
        <v>5</v>
      </c>
      <c r="AH744"/>
    </row>
    <row r="745" spans="1:34" x14ac:dyDescent="0.25">
      <c r="A745" t="s">
        <v>964</v>
      </c>
      <c r="B745" t="s">
        <v>788</v>
      </c>
      <c r="C745" t="s">
        <v>1307</v>
      </c>
      <c r="D745" t="s">
        <v>981</v>
      </c>
      <c r="E745" s="4">
        <v>66.554347826086953</v>
      </c>
      <c r="F745" s="4">
        <f>Nurse[[#This Row],[Total Nurse Staff Hours]]/Nurse[[#This Row],[MDS Census]]</f>
        <v>3.0569361424138486</v>
      </c>
      <c r="G745" s="4">
        <f>Nurse[[#This Row],[Total Direct Care Staff Hours]]/Nurse[[#This Row],[MDS Census]]</f>
        <v>2.74858892699657</v>
      </c>
      <c r="H745" s="4">
        <f>Nurse[[#This Row],[Total RN Hours (w/ Admin, DON)]]/Nurse[[#This Row],[MDS Census]]</f>
        <v>0.40674669279764808</v>
      </c>
      <c r="I745" s="4">
        <f>Nurse[[#This Row],[RN Hours (excl. Admin, DON)]]/Nurse[[#This Row],[MDS Census]]</f>
        <v>0.32704719908541552</v>
      </c>
      <c r="J745" s="4">
        <f>SUM(Nurse[[#This Row],[RN Hours (excl. Admin, DON)]],Nurse[[#This Row],[RN Admin Hours]],Nurse[[#This Row],[RN DON Hours]],Nurse[[#This Row],[LPN Hours (excl. Admin)]],Nurse[[#This Row],[LPN Admin Hours]],Nurse[[#This Row],[CNA Hours]],Nurse[[#This Row],[NA TR Hours]],Nurse[[#This Row],[Med Aide/Tech Hours]])</f>
        <v>203.45239130434777</v>
      </c>
      <c r="K745" s="4">
        <f>SUM(Nurse[[#This Row],[RN Hours (excl. Admin, DON)]],Nurse[[#This Row],[LPN Hours (excl. Admin)]],Nurse[[#This Row],[CNA Hours]],Nurse[[#This Row],[NA TR Hours]],Nurse[[#This Row],[Med Aide/Tech Hours]])</f>
        <v>182.93054347826083</v>
      </c>
      <c r="L745" s="4">
        <f>SUM(Nurse[[#This Row],[RN Hours (excl. Admin, DON)]],Nurse[[#This Row],[RN Admin Hours]],Nurse[[#This Row],[RN DON Hours]])</f>
        <v>27.070760869565209</v>
      </c>
      <c r="M745" s="4">
        <v>21.766413043478252</v>
      </c>
      <c r="N745" s="4">
        <v>0</v>
      </c>
      <c r="O745" s="4">
        <v>5.3043478260869561</v>
      </c>
      <c r="P745" s="4">
        <f>SUM(Nurse[[#This Row],[LPN Hours (excl. Admin)]],Nurse[[#This Row],[LPN Admin Hours]])</f>
        <v>56.929130434782593</v>
      </c>
      <c r="Q745" s="4">
        <v>41.711630434782592</v>
      </c>
      <c r="R745" s="4">
        <v>15.217499999999998</v>
      </c>
      <c r="S745" s="4">
        <f>SUM(Nurse[[#This Row],[CNA Hours]],Nurse[[#This Row],[NA TR Hours]],Nurse[[#This Row],[Med Aide/Tech Hours]])</f>
        <v>119.45249999999999</v>
      </c>
      <c r="T745" s="4">
        <v>107.32293478260868</v>
      </c>
      <c r="U745" s="4">
        <v>12.129565217391303</v>
      </c>
      <c r="V745" s="4">
        <v>0</v>
      </c>
      <c r="W7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45" s="4">
        <v>0</v>
      </c>
      <c r="Y745" s="4">
        <v>0</v>
      </c>
      <c r="Z745" s="4">
        <v>0</v>
      </c>
      <c r="AA745" s="4">
        <v>0</v>
      </c>
      <c r="AB745" s="4">
        <v>0</v>
      </c>
      <c r="AC745" s="4">
        <v>0</v>
      </c>
      <c r="AD745" s="4">
        <v>0</v>
      </c>
      <c r="AE745" s="4">
        <v>0</v>
      </c>
      <c r="AF745" s="1">
        <v>366331</v>
      </c>
      <c r="AG745" s="1">
        <v>5</v>
      </c>
      <c r="AH745"/>
    </row>
    <row r="746" spans="1:34" x14ac:dyDescent="0.25">
      <c r="A746" t="s">
        <v>964</v>
      </c>
      <c r="B746" t="s">
        <v>352</v>
      </c>
      <c r="C746" t="s">
        <v>1148</v>
      </c>
      <c r="D746" t="s">
        <v>1061</v>
      </c>
      <c r="E746" s="4">
        <v>68.891304347826093</v>
      </c>
      <c r="F746" s="4">
        <f>Nurse[[#This Row],[Total Nurse Staff Hours]]/Nurse[[#This Row],[MDS Census]]</f>
        <v>3.0089728621016092</v>
      </c>
      <c r="G746" s="4">
        <f>Nurse[[#This Row],[Total Direct Care Staff Hours]]/Nurse[[#This Row],[MDS Census]]</f>
        <v>2.6247601767118964</v>
      </c>
      <c r="H746" s="4">
        <f>Nurse[[#This Row],[Total RN Hours (w/ Admin, DON)]]/Nurse[[#This Row],[MDS Census]]</f>
        <v>0.64878983906595122</v>
      </c>
      <c r="I746" s="4">
        <f>Nurse[[#This Row],[RN Hours (excl. Admin, DON)]]/Nurse[[#This Row],[MDS Census]]</f>
        <v>0.49732249921110744</v>
      </c>
      <c r="J746" s="4">
        <f>SUM(Nurse[[#This Row],[RN Hours (excl. Admin, DON)]],Nurse[[#This Row],[RN Admin Hours]],Nurse[[#This Row],[RN DON Hours]],Nurse[[#This Row],[LPN Hours (excl. Admin)]],Nurse[[#This Row],[LPN Admin Hours]],Nurse[[#This Row],[CNA Hours]],Nurse[[#This Row],[NA TR Hours]],Nurse[[#This Row],[Med Aide/Tech Hours]])</f>
        <v>207.29206521739133</v>
      </c>
      <c r="K746" s="4">
        <f>SUM(Nurse[[#This Row],[RN Hours (excl. Admin, DON)]],Nurse[[#This Row],[LPN Hours (excl. Admin)]],Nurse[[#This Row],[CNA Hours]],Nurse[[#This Row],[NA TR Hours]],Nurse[[#This Row],[Med Aide/Tech Hours]])</f>
        <v>180.82315217391306</v>
      </c>
      <c r="L746" s="4">
        <f>SUM(Nurse[[#This Row],[RN Hours (excl. Admin, DON)]],Nurse[[#This Row],[RN Admin Hours]],Nurse[[#This Row],[RN DON Hours]])</f>
        <v>44.695978260869559</v>
      </c>
      <c r="M746" s="4">
        <v>34.261195652173903</v>
      </c>
      <c r="N746" s="4">
        <v>9.304347826086957</v>
      </c>
      <c r="O746" s="4">
        <v>1.1304347826086956</v>
      </c>
      <c r="P746" s="4">
        <f>SUM(Nurse[[#This Row],[LPN Hours (excl. Admin)]],Nurse[[#This Row],[LPN Admin Hours]])</f>
        <v>58.318478260869554</v>
      </c>
      <c r="Q746" s="4">
        <v>42.28434782608695</v>
      </c>
      <c r="R746" s="4">
        <v>16.034130434782607</v>
      </c>
      <c r="S746" s="4">
        <f>SUM(Nurse[[#This Row],[CNA Hours]],Nurse[[#This Row],[NA TR Hours]],Nurse[[#This Row],[Med Aide/Tech Hours]])</f>
        <v>104.27760869565221</v>
      </c>
      <c r="T746" s="4">
        <v>102.57815217391307</v>
      </c>
      <c r="U746" s="4">
        <v>1.6994565217391306</v>
      </c>
      <c r="V746" s="4">
        <v>0</v>
      </c>
      <c r="W7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5.434782608695652E-2</v>
      </c>
      <c r="X746" s="4">
        <v>0</v>
      </c>
      <c r="Y746" s="4">
        <v>0</v>
      </c>
      <c r="Z746" s="4">
        <v>0</v>
      </c>
      <c r="AA746" s="4">
        <v>0</v>
      </c>
      <c r="AB746" s="4">
        <v>5.434782608695652E-2</v>
      </c>
      <c r="AC746" s="4">
        <v>0</v>
      </c>
      <c r="AD746" s="4">
        <v>0</v>
      </c>
      <c r="AE746" s="4">
        <v>0</v>
      </c>
      <c r="AF746" s="1">
        <v>365694</v>
      </c>
      <c r="AG746" s="1">
        <v>5</v>
      </c>
      <c r="AH746"/>
    </row>
    <row r="747" spans="1:34" x14ac:dyDescent="0.25">
      <c r="A747" t="s">
        <v>964</v>
      </c>
      <c r="B747" t="s">
        <v>477</v>
      </c>
      <c r="C747" t="s">
        <v>1347</v>
      </c>
      <c r="D747" t="s">
        <v>1067</v>
      </c>
      <c r="E747" s="4">
        <v>44.934782608695649</v>
      </c>
      <c r="F747" s="4">
        <f>Nurse[[#This Row],[Total Nurse Staff Hours]]/Nurse[[#This Row],[MDS Census]]</f>
        <v>3.4578471214320277</v>
      </c>
      <c r="G747" s="4">
        <f>Nurse[[#This Row],[Total Direct Care Staff Hours]]/Nurse[[#This Row],[MDS Census]]</f>
        <v>3.07274794388002</v>
      </c>
      <c r="H747" s="4">
        <f>Nurse[[#This Row],[Total RN Hours (w/ Admin, DON)]]/Nurse[[#This Row],[MDS Census]]</f>
        <v>1.0111756168359944</v>
      </c>
      <c r="I747" s="4">
        <f>Nurse[[#This Row],[RN Hours (excl. Admin, DON)]]/Nurse[[#This Row],[MDS Census]]</f>
        <v>0.62607643928398682</v>
      </c>
      <c r="J747" s="4">
        <f>SUM(Nurse[[#This Row],[RN Hours (excl. Admin, DON)]],Nurse[[#This Row],[RN Admin Hours]],Nurse[[#This Row],[RN DON Hours]],Nurse[[#This Row],[LPN Hours (excl. Admin)]],Nurse[[#This Row],[LPN Admin Hours]],Nurse[[#This Row],[CNA Hours]],Nurse[[#This Row],[NA TR Hours]],Nurse[[#This Row],[Med Aide/Tech Hours]])</f>
        <v>155.37760869565219</v>
      </c>
      <c r="K747" s="4">
        <f>SUM(Nurse[[#This Row],[RN Hours (excl. Admin, DON)]],Nurse[[#This Row],[LPN Hours (excl. Admin)]],Nurse[[#This Row],[CNA Hours]],Nurse[[#This Row],[NA TR Hours]],Nurse[[#This Row],[Med Aide/Tech Hours]])</f>
        <v>138.07326086956525</v>
      </c>
      <c r="L747" s="4">
        <f>SUM(Nurse[[#This Row],[RN Hours (excl. Admin, DON)]],Nurse[[#This Row],[RN Admin Hours]],Nurse[[#This Row],[RN DON Hours]])</f>
        <v>45.436956521739141</v>
      </c>
      <c r="M747" s="4">
        <v>28.132608695652188</v>
      </c>
      <c r="N747" s="4">
        <v>12.260869565217391</v>
      </c>
      <c r="O747" s="4">
        <v>5.0434782608695654</v>
      </c>
      <c r="P747" s="4">
        <f>SUM(Nurse[[#This Row],[LPN Hours (excl. Admin)]],Nurse[[#This Row],[LPN Admin Hours]])</f>
        <v>40.511304347826083</v>
      </c>
      <c r="Q747" s="4">
        <v>40.511304347826083</v>
      </c>
      <c r="R747" s="4">
        <v>0</v>
      </c>
      <c r="S747" s="4">
        <f>SUM(Nurse[[#This Row],[CNA Hours]],Nurse[[#This Row],[NA TR Hours]],Nurse[[#This Row],[Med Aide/Tech Hours]])</f>
        <v>69.429347826086953</v>
      </c>
      <c r="T747" s="4">
        <v>66.509891304347818</v>
      </c>
      <c r="U747" s="4">
        <v>2.91945652173913</v>
      </c>
      <c r="V747" s="4">
        <v>0</v>
      </c>
      <c r="W7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1.0869565217391304E-2</v>
      </c>
      <c r="X747" s="4">
        <v>1.0869565217391304E-2</v>
      </c>
      <c r="Y747" s="4">
        <v>0</v>
      </c>
      <c r="Z747" s="4">
        <v>0</v>
      </c>
      <c r="AA747" s="4">
        <v>0</v>
      </c>
      <c r="AB747" s="4">
        <v>0</v>
      </c>
      <c r="AC747" s="4">
        <v>0</v>
      </c>
      <c r="AD747" s="4">
        <v>0</v>
      </c>
      <c r="AE747" s="4">
        <v>0</v>
      </c>
      <c r="AF747" s="1">
        <v>365880</v>
      </c>
      <c r="AG747" s="1">
        <v>5</v>
      </c>
      <c r="AH747"/>
    </row>
    <row r="748" spans="1:34" x14ac:dyDescent="0.25">
      <c r="A748" t="s">
        <v>964</v>
      </c>
      <c r="B748" t="s">
        <v>342</v>
      </c>
      <c r="C748" t="s">
        <v>1246</v>
      </c>
      <c r="D748" t="s">
        <v>990</v>
      </c>
      <c r="E748" s="4">
        <v>52.663043478260867</v>
      </c>
      <c r="F748" s="4">
        <f>Nurse[[#This Row],[Total Nurse Staff Hours]]/Nurse[[#This Row],[MDS Census]]</f>
        <v>3.5927079463364295</v>
      </c>
      <c r="G748" s="4">
        <f>Nurse[[#This Row],[Total Direct Care Staff Hours]]/Nurse[[#This Row],[MDS Census]]</f>
        <v>3.1985139318885452</v>
      </c>
      <c r="H748" s="4">
        <f>Nurse[[#This Row],[Total RN Hours (w/ Admin, DON)]]/Nurse[[#This Row],[MDS Census]]</f>
        <v>0.55158513931888553</v>
      </c>
      <c r="I748" s="4">
        <f>Nurse[[#This Row],[RN Hours (excl. Admin, DON)]]/Nurse[[#This Row],[MDS Census]]</f>
        <v>0.2900103199174407</v>
      </c>
      <c r="J748" s="4">
        <f>SUM(Nurse[[#This Row],[RN Hours (excl. Admin, DON)]],Nurse[[#This Row],[RN Admin Hours]],Nurse[[#This Row],[RN DON Hours]],Nurse[[#This Row],[LPN Hours (excl. Admin)]],Nurse[[#This Row],[LPN Admin Hours]],Nurse[[#This Row],[CNA Hours]],Nurse[[#This Row],[NA TR Hours]],Nurse[[#This Row],[Med Aide/Tech Hours]])</f>
        <v>189.20293478260871</v>
      </c>
      <c r="K748" s="4">
        <f>SUM(Nurse[[#This Row],[RN Hours (excl. Admin, DON)]],Nurse[[#This Row],[LPN Hours (excl. Admin)]],Nurse[[#This Row],[CNA Hours]],Nurse[[#This Row],[NA TR Hours]],Nurse[[#This Row],[Med Aide/Tech Hours]])</f>
        <v>168.44347826086957</v>
      </c>
      <c r="L748" s="4">
        <f>SUM(Nurse[[#This Row],[RN Hours (excl. Admin, DON)]],Nurse[[#This Row],[RN Admin Hours]],Nurse[[#This Row],[RN DON Hours]])</f>
        <v>29.048152173913046</v>
      </c>
      <c r="M748" s="4">
        <v>15.272826086956524</v>
      </c>
      <c r="N748" s="4">
        <v>6.5579347826086947</v>
      </c>
      <c r="O748" s="4">
        <v>7.2173913043478262</v>
      </c>
      <c r="P748" s="4">
        <f>SUM(Nurse[[#This Row],[LPN Hours (excl. Admin)]],Nurse[[#This Row],[LPN Admin Hours]])</f>
        <v>54.710869565217394</v>
      </c>
      <c r="Q748" s="4">
        <v>47.726739130434787</v>
      </c>
      <c r="R748" s="4">
        <v>6.9841304347826068</v>
      </c>
      <c r="S748" s="4">
        <f>SUM(Nurse[[#This Row],[CNA Hours]],Nurse[[#This Row],[NA TR Hours]],Nurse[[#This Row],[Med Aide/Tech Hours]])</f>
        <v>105.44391304347826</v>
      </c>
      <c r="T748" s="4">
        <v>103.19141304347826</v>
      </c>
      <c r="U748" s="4">
        <v>2.2524999999999999</v>
      </c>
      <c r="V748" s="4">
        <v>0</v>
      </c>
      <c r="W7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26.696413043478262</v>
      </c>
      <c r="X748" s="4">
        <v>0</v>
      </c>
      <c r="Y748" s="4">
        <v>0</v>
      </c>
      <c r="Z748" s="4">
        <v>0</v>
      </c>
      <c r="AA748" s="4">
        <v>0</v>
      </c>
      <c r="AB748" s="4">
        <v>0.29891304347826086</v>
      </c>
      <c r="AC748" s="4">
        <v>26.397500000000001</v>
      </c>
      <c r="AD748" s="4">
        <v>0</v>
      </c>
      <c r="AE748" s="4">
        <v>0</v>
      </c>
      <c r="AF748" s="1">
        <v>365679</v>
      </c>
      <c r="AG748" s="1">
        <v>5</v>
      </c>
      <c r="AH748"/>
    </row>
    <row r="749" spans="1:34" x14ac:dyDescent="0.25">
      <c r="A749" t="s">
        <v>964</v>
      </c>
      <c r="B749" t="s">
        <v>132</v>
      </c>
      <c r="C749" t="s">
        <v>1252</v>
      </c>
      <c r="D749" t="s">
        <v>996</v>
      </c>
      <c r="E749" s="4">
        <v>57.434782608695649</v>
      </c>
      <c r="F749" s="4">
        <f>Nurse[[#This Row],[Total Nurse Staff Hours]]/Nurse[[#This Row],[MDS Census]]</f>
        <v>3.2514250567751706</v>
      </c>
      <c r="G749" s="4">
        <f>Nurse[[#This Row],[Total Direct Care Staff Hours]]/Nurse[[#This Row],[MDS Census]]</f>
        <v>2.8633875851627555</v>
      </c>
      <c r="H749" s="4">
        <f>Nurse[[#This Row],[Total RN Hours (w/ Admin, DON)]]/Nurse[[#This Row],[MDS Census]]</f>
        <v>0.64211392884178675</v>
      </c>
      <c r="I749" s="4">
        <f>Nurse[[#This Row],[RN Hours (excl. Admin, DON)]]/Nurse[[#This Row],[MDS Census]]</f>
        <v>0.40441521574564743</v>
      </c>
      <c r="J749" s="4">
        <f>SUM(Nurse[[#This Row],[RN Hours (excl. Admin, DON)]],Nurse[[#This Row],[RN Admin Hours]],Nurse[[#This Row],[RN DON Hours]],Nurse[[#This Row],[LPN Hours (excl. Admin)]],Nurse[[#This Row],[LPN Admin Hours]],Nurse[[#This Row],[CNA Hours]],Nurse[[#This Row],[NA TR Hours]],Nurse[[#This Row],[Med Aide/Tech Hours]])</f>
        <v>186.74489130434782</v>
      </c>
      <c r="K749" s="4">
        <f>SUM(Nurse[[#This Row],[RN Hours (excl. Admin, DON)]],Nurse[[#This Row],[LPN Hours (excl. Admin)]],Nurse[[#This Row],[CNA Hours]],Nurse[[#This Row],[NA TR Hours]],Nurse[[#This Row],[Med Aide/Tech Hours]])</f>
        <v>164.45804347826086</v>
      </c>
      <c r="L749" s="4">
        <f>SUM(Nurse[[#This Row],[RN Hours (excl. Admin, DON)]],Nurse[[#This Row],[RN Admin Hours]],Nurse[[#This Row],[RN DON Hours]])</f>
        <v>36.87967391304349</v>
      </c>
      <c r="M749" s="4">
        <v>23.22750000000001</v>
      </c>
      <c r="N749" s="4">
        <v>7.9130434782608692</v>
      </c>
      <c r="O749" s="4">
        <v>5.7391304347826084</v>
      </c>
      <c r="P749" s="4">
        <f>SUM(Nurse[[#This Row],[LPN Hours (excl. Admin)]],Nurse[[#This Row],[LPN Admin Hours]])</f>
        <v>50.038695652173921</v>
      </c>
      <c r="Q749" s="4">
        <v>41.404021739130442</v>
      </c>
      <c r="R749" s="4">
        <v>8.6346739130434784</v>
      </c>
      <c r="S749" s="4">
        <f>SUM(Nurse[[#This Row],[CNA Hours]],Nurse[[#This Row],[NA TR Hours]],Nurse[[#This Row],[Med Aide/Tech Hours]])</f>
        <v>99.826521739130442</v>
      </c>
      <c r="T749" s="4">
        <v>96.558043478260871</v>
      </c>
      <c r="U749" s="4">
        <v>3.2684782608695651</v>
      </c>
      <c r="V749" s="4">
        <v>0</v>
      </c>
      <c r="W7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23.622608695652168</v>
      </c>
      <c r="X749" s="4">
        <v>0</v>
      </c>
      <c r="Y749" s="4">
        <v>0</v>
      </c>
      <c r="Z749" s="4">
        <v>0</v>
      </c>
      <c r="AA749" s="4">
        <v>0.4134782608695653</v>
      </c>
      <c r="AB749" s="4">
        <v>0</v>
      </c>
      <c r="AC749" s="4">
        <v>23.209130434782605</v>
      </c>
      <c r="AD749" s="4">
        <v>0</v>
      </c>
      <c r="AE749" s="4">
        <v>0</v>
      </c>
      <c r="AF749" s="1">
        <v>365351</v>
      </c>
      <c r="AG749" s="1">
        <v>5</v>
      </c>
      <c r="AH749"/>
    </row>
    <row r="750" spans="1:34" x14ac:dyDescent="0.25">
      <c r="A750" t="s">
        <v>964</v>
      </c>
      <c r="B750" t="s">
        <v>806</v>
      </c>
      <c r="C750" t="s">
        <v>1129</v>
      </c>
      <c r="D750" t="s">
        <v>1032</v>
      </c>
      <c r="E750" s="4">
        <v>46.336956521739133</v>
      </c>
      <c r="F750" s="4">
        <f>Nurse[[#This Row],[Total Nurse Staff Hours]]/Nurse[[#This Row],[MDS Census]]</f>
        <v>2.8960825709594178</v>
      </c>
      <c r="G750" s="4">
        <f>Nurse[[#This Row],[Total Direct Care Staff Hours]]/Nurse[[#This Row],[MDS Census]]</f>
        <v>2.7140511376964573</v>
      </c>
      <c r="H750" s="4">
        <f>Nurse[[#This Row],[Total RN Hours (w/ Admin, DON)]]/Nurse[[#This Row],[MDS Census]]</f>
        <v>0.36201032136992722</v>
      </c>
      <c r="I750" s="4">
        <f>Nurse[[#This Row],[RN Hours (excl. Admin, DON)]]/Nurse[[#This Row],[MDS Census]]</f>
        <v>0.23815388224255218</v>
      </c>
      <c r="J750" s="4">
        <f>SUM(Nurse[[#This Row],[RN Hours (excl. Admin, DON)]],Nurse[[#This Row],[RN Admin Hours]],Nurse[[#This Row],[RN DON Hours]],Nurse[[#This Row],[LPN Hours (excl. Admin)]],Nurse[[#This Row],[LPN Admin Hours]],Nurse[[#This Row],[CNA Hours]],Nurse[[#This Row],[NA TR Hours]],Nurse[[#This Row],[Med Aide/Tech Hours]])</f>
        <v>134.19565217391303</v>
      </c>
      <c r="K750" s="4">
        <f>SUM(Nurse[[#This Row],[RN Hours (excl. Admin, DON)]],Nurse[[#This Row],[LPN Hours (excl. Admin)]],Nurse[[#This Row],[CNA Hours]],Nurse[[#This Row],[NA TR Hours]],Nurse[[#This Row],[Med Aide/Tech Hours]])</f>
        <v>125.76086956521738</v>
      </c>
      <c r="L750" s="4">
        <f>SUM(Nurse[[#This Row],[RN Hours (excl. Admin, DON)]],Nurse[[#This Row],[RN Admin Hours]],Nurse[[#This Row],[RN DON Hours]])</f>
        <v>16.774456521739129</v>
      </c>
      <c r="M750" s="4">
        <v>11.035326086956522</v>
      </c>
      <c r="N750" s="4">
        <v>0</v>
      </c>
      <c r="O750" s="4">
        <v>5.7391304347826084</v>
      </c>
      <c r="P750" s="4">
        <f>SUM(Nurse[[#This Row],[LPN Hours (excl. Admin)]],Nurse[[#This Row],[LPN Admin Hours]])</f>
        <v>31.032608695652172</v>
      </c>
      <c r="Q750" s="4">
        <v>28.336956521739129</v>
      </c>
      <c r="R750" s="4">
        <v>2.6956521739130435</v>
      </c>
      <c r="S750" s="4">
        <f>SUM(Nurse[[#This Row],[CNA Hours]],Nurse[[#This Row],[NA TR Hours]],Nurse[[#This Row],[Med Aide/Tech Hours]])</f>
        <v>86.388586956521735</v>
      </c>
      <c r="T750" s="4">
        <v>86.388586956521735</v>
      </c>
      <c r="U750" s="4">
        <v>0</v>
      </c>
      <c r="V750" s="4">
        <v>0</v>
      </c>
      <c r="W7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50" s="4">
        <v>0</v>
      </c>
      <c r="Y750" s="4">
        <v>0</v>
      </c>
      <c r="Z750" s="4">
        <v>0</v>
      </c>
      <c r="AA750" s="4">
        <v>0</v>
      </c>
      <c r="AB750" s="4">
        <v>0</v>
      </c>
      <c r="AC750" s="4">
        <v>0</v>
      </c>
      <c r="AD750" s="4">
        <v>0</v>
      </c>
      <c r="AE750" s="4">
        <v>0</v>
      </c>
      <c r="AF750" s="1">
        <v>366355</v>
      </c>
      <c r="AG750" s="1">
        <v>5</v>
      </c>
      <c r="AH750"/>
    </row>
    <row r="751" spans="1:34" x14ac:dyDescent="0.25">
      <c r="A751" t="s">
        <v>964</v>
      </c>
      <c r="B751" t="s">
        <v>446</v>
      </c>
      <c r="C751" t="s">
        <v>1341</v>
      </c>
      <c r="D751" t="s">
        <v>1031</v>
      </c>
      <c r="E751" s="4">
        <v>97.282608695652172</v>
      </c>
      <c r="F751" s="4">
        <f>Nurse[[#This Row],[Total Nurse Staff Hours]]/Nurse[[#This Row],[MDS Census]]</f>
        <v>3.8070368715083789</v>
      </c>
      <c r="G751" s="4">
        <f>Nurse[[#This Row],[Total Direct Care Staff Hours]]/Nurse[[#This Row],[MDS Census]]</f>
        <v>3.4358078212290497</v>
      </c>
      <c r="H751" s="4">
        <f>Nurse[[#This Row],[Total RN Hours (w/ Admin, DON)]]/Nurse[[#This Row],[MDS Census]]</f>
        <v>0.56085139664804462</v>
      </c>
      <c r="I751" s="4">
        <f>Nurse[[#This Row],[RN Hours (excl. Admin, DON)]]/Nurse[[#This Row],[MDS Census]]</f>
        <v>0.19967821229050284</v>
      </c>
      <c r="J751" s="4">
        <f>SUM(Nurse[[#This Row],[RN Hours (excl. Admin, DON)]],Nurse[[#This Row],[RN Admin Hours]],Nurse[[#This Row],[RN DON Hours]],Nurse[[#This Row],[LPN Hours (excl. Admin)]],Nurse[[#This Row],[LPN Admin Hours]],Nurse[[#This Row],[CNA Hours]],Nurse[[#This Row],[NA TR Hours]],Nurse[[#This Row],[Med Aide/Tech Hours]])</f>
        <v>370.35847826086945</v>
      </c>
      <c r="K751" s="4">
        <f>SUM(Nurse[[#This Row],[RN Hours (excl. Admin, DON)]],Nurse[[#This Row],[LPN Hours (excl. Admin)]],Nurse[[#This Row],[CNA Hours]],Nurse[[#This Row],[NA TR Hours]],Nurse[[#This Row],[Med Aide/Tech Hours]])</f>
        <v>334.24434782608688</v>
      </c>
      <c r="L751" s="4">
        <f>SUM(Nurse[[#This Row],[RN Hours (excl. Admin, DON)]],Nurse[[#This Row],[RN Admin Hours]],Nurse[[#This Row],[RN DON Hours]])</f>
        <v>54.561086956521734</v>
      </c>
      <c r="M751" s="4">
        <v>19.425217391304351</v>
      </c>
      <c r="N751" s="4">
        <v>30.081521739130434</v>
      </c>
      <c r="O751" s="4">
        <v>5.0543478260869561</v>
      </c>
      <c r="P751" s="4">
        <f>SUM(Nurse[[#This Row],[LPN Hours (excl. Admin)]],Nurse[[#This Row],[LPN Admin Hours]])</f>
        <v>104.17043478260867</v>
      </c>
      <c r="Q751" s="4">
        <v>103.19217391304345</v>
      </c>
      <c r="R751" s="4">
        <v>0.97826086956521741</v>
      </c>
      <c r="S751" s="4">
        <f>SUM(Nurse[[#This Row],[CNA Hours]],Nurse[[#This Row],[NA TR Hours]],Nurse[[#This Row],[Med Aide/Tech Hours]])</f>
        <v>211.62695652173909</v>
      </c>
      <c r="T751" s="4">
        <v>211.62695652173909</v>
      </c>
      <c r="U751" s="4">
        <v>0</v>
      </c>
      <c r="V751" s="4">
        <v>0</v>
      </c>
      <c r="W7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51" s="4">
        <v>0</v>
      </c>
      <c r="Y751" s="4">
        <v>0</v>
      </c>
      <c r="Z751" s="4">
        <v>0</v>
      </c>
      <c r="AA751" s="4">
        <v>0</v>
      </c>
      <c r="AB751" s="4">
        <v>0</v>
      </c>
      <c r="AC751" s="4">
        <v>0</v>
      </c>
      <c r="AD751" s="4">
        <v>0</v>
      </c>
      <c r="AE751" s="4">
        <v>0</v>
      </c>
      <c r="AF751" s="1">
        <v>365830</v>
      </c>
      <c r="AG751" s="1">
        <v>5</v>
      </c>
      <c r="AH751"/>
    </row>
    <row r="752" spans="1:34" x14ac:dyDescent="0.25">
      <c r="A752" t="s">
        <v>964</v>
      </c>
      <c r="B752" t="s">
        <v>231</v>
      </c>
      <c r="C752" t="s">
        <v>1260</v>
      </c>
      <c r="D752" t="s">
        <v>1051</v>
      </c>
      <c r="E752" s="4">
        <v>50.858695652173914</v>
      </c>
      <c r="F752" s="4">
        <f>Nurse[[#This Row],[Total Nurse Staff Hours]]/Nurse[[#This Row],[MDS Census]]</f>
        <v>3.1623787134002992</v>
      </c>
      <c r="G752" s="4">
        <f>Nurse[[#This Row],[Total Direct Care Staff Hours]]/Nurse[[#This Row],[MDS Census]]</f>
        <v>2.7930412481299425</v>
      </c>
      <c r="H752" s="4">
        <f>Nurse[[#This Row],[Total RN Hours (w/ Admin, DON)]]/Nurse[[#This Row],[MDS Census]]</f>
        <v>0.59525539645223347</v>
      </c>
      <c r="I752" s="4">
        <f>Nurse[[#This Row],[RN Hours (excl. Admin, DON)]]/Nurse[[#This Row],[MDS Census]]</f>
        <v>0.23072665099380207</v>
      </c>
      <c r="J752" s="4">
        <f>SUM(Nurse[[#This Row],[RN Hours (excl. Admin, DON)]],Nurse[[#This Row],[RN Admin Hours]],Nurse[[#This Row],[RN DON Hours]],Nurse[[#This Row],[LPN Hours (excl. Admin)]],Nurse[[#This Row],[LPN Admin Hours]],Nurse[[#This Row],[CNA Hours]],Nurse[[#This Row],[NA TR Hours]],Nurse[[#This Row],[Med Aide/Tech Hours]])</f>
        <v>160.83445652173913</v>
      </c>
      <c r="K752" s="4">
        <f>SUM(Nurse[[#This Row],[RN Hours (excl. Admin, DON)]],Nurse[[#This Row],[LPN Hours (excl. Admin)]],Nurse[[#This Row],[CNA Hours]],Nurse[[#This Row],[NA TR Hours]],Nurse[[#This Row],[Med Aide/Tech Hours]])</f>
        <v>142.0504347826087</v>
      </c>
      <c r="L752" s="4">
        <f>SUM(Nurse[[#This Row],[RN Hours (excl. Admin, DON)]],Nurse[[#This Row],[RN Admin Hours]],Nurse[[#This Row],[RN DON Hours]])</f>
        <v>30.273913043478263</v>
      </c>
      <c r="M752" s="4">
        <v>11.73445652173913</v>
      </c>
      <c r="N752" s="4">
        <v>13.240543478260872</v>
      </c>
      <c r="O752" s="4">
        <v>5.2989130434782608</v>
      </c>
      <c r="P752" s="4">
        <f>SUM(Nurse[[#This Row],[LPN Hours (excl. Admin)]],Nurse[[#This Row],[LPN Admin Hours]])</f>
        <v>51.397391304347813</v>
      </c>
      <c r="Q752" s="4">
        <v>51.152826086956509</v>
      </c>
      <c r="R752" s="4">
        <v>0.24456521739130435</v>
      </c>
      <c r="S752" s="4">
        <f>SUM(Nurse[[#This Row],[CNA Hours]],Nurse[[#This Row],[NA TR Hours]],Nurse[[#This Row],[Med Aide/Tech Hours]])</f>
        <v>79.163152173913062</v>
      </c>
      <c r="T752" s="4">
        <v>79.163152173913062</v>
      </c>
      <c r="U752" s="4">
        <v>0</v>
      </c>
      <c r="V752" s="4">
        <v>0</v>
      </c>
      <c r="W7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52" s="4">
        <v>0</v>
      </c>
      <c r="Y752" s="4">
        <v>0</v>
      </c>
      <c r="Z752" s="4">
        <v>0</v>
      </c>
      <c r="AA752" s="4">
        <v>0</v>
      </c>
      <c r="AB752" s="4">
        <v>0</v>
      </c>
      <c r="AC752" s="4">
        <v>0</v>
      </c>
      <c r="AD752" s="4">
        <v>0</v>
      </c>
      <c r="AE752" s="4">
        <v>0</v>
      </c>
      <c r="AF752" s="1">
        <v>365507</v>
      </c>
      <c r="AG752" s="1">
        <v>5</v>
      </c>
      <c r="AH752"/>
    </row>
    <row r="753" spans="1:34" x14ac:dyDescent="0.25">
      <c r="A753" t="s">
        <v>964</v>
      </c>
      <c r="B753" t="s">
        <v>273</v>
      </c>
      <c r="C753" t="s">
        <v>1297</v>
      </c>
      <c r="D753" t="s">
        <v>984</v>
      </c>
      <c r="E753" s="4">
        <v>58.652173913043477</v>
      </c>
      <c r="F753" s="4">
        <f>Nurse[[#This Row],[Total Nurse Staff Hours]]/Nurse[[#This Row],[MDS Census]]</f>
        <v>3.2268383988139364</v>
      </c>
      <c r="G753" s="4">
        <f>Nurse[[#This Row],[Total Direct Care Staff Hours]]/Nurse[[#This Row],[MDS Census]]</f>
        <v>2.8765789473684213</v>
      </c>
      <c r="H753" s="4">
        <f>Nurse[[#This Row],[Total RN Hours (w/ Admin, DON)]]/Nurse[[#This Row],[MDS Census]]</f>
        <v>0.63886953298739801</v>
      </c>
      <c r="I753" s="4">
        <f>Nurse[[#This Row],[RN Hours (excl. Admin, DON)]]/Nurse[[#This Row],[MDS Census]]</f>
        <v>0.37617494440326166</v>
      </c>
      <c r="J753" s="4">
        <f>SUM(Nurse[[#This Row],[RN Hours (excl. Admin, DON)]],Nurse[[#This Row],[RN Admin Hours]],Nurse[[#This Row],[RN DON Hours]],Nurse[[#This Row],[LPN Hours (excl. Admin)]],Nurse[[#This Row],[LPN Admin Hours]],Nurse[[#This Row],[CNA Hours]],Nurse[[#This Row],[NA TR Hours]],Nurse[[#This Row],[Med Aide/Tech Hours]])</f>
        <v>189.26108695652175</v>
      </c>
      <c r="K753" s="4">
        <f>SUM(Nurse[[#This Row],[RN Hours (excl. Admin, DON)]],Nurse[[#This Row],[LPN Hours (excl. Admin)]],Nurse[[#This Row],[CNA Hours]],Nurse[[#This Row],[NA TR Hours]],Nurse[[#This Row],[Med Aide/Tech Hours]])</f>
        <v>168.71760869565219</v>
      </c>
      <c r="L753" s="4">
        <f>SUM(Nurse[[#This Row],[RN Hours (excl. Admin, DON)]],Nurse[[#This Row],[RN Admin Hours]],Nurse[[#This Row],[RN DON Hours]])</f>
        <v>37.471086956521738</v>
      </c>
      <c r="M753" s="4">
        <v>22.063478260869562</v>
      </c>
      <c r="N753" s="4">
        <v>10.271739130434783</v>
      </c>
      <c r="O753" s="4">
        <v>5.1358695652173916</v>
      </c>
      <c r="P753" s="4">
        <f>SUM(Nurse[[#This Row],[LPN Hours (excl. Admin)]],Nurse[[#This Row],[LPN Admin Hours]])</f>
        <v>40.559239130434783</v>
      </c>
      <c r="Q753" s="4">
        <v>35.423369565217392</v>
      </c>
      <c r="R753" s="4">
        <v>5.1358695652173916</v>
      </c>
      <c r="S753" s="4">
        <f>SUM(Nurse[[#This Row],[CNA Hours]],Nurse[[#This Row],[NA TR Hours]],Nurse[[#This Row],[Med Aide/Tech Hours]])</f>
        <v>111.23076086956522</v>
      </c>
      <c r="T753" s="4">
        <v>111.23076086956522</v>
      </c>
      <c r="U753" s="4">
        <v>0</v>
      </c>
      <c r="V753" s="4">
        <v>0</v>
      </c>
      <c r="W7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2.3288043478260869</v>
      </c>
      <c r="X753" s="4">
        <v>2.3288043478260869</v>
      </c>
      <c r="Y753" s="4">
        <v>0</v>
      </c>
      <c r="Z753" s="4">
        <v>0</v>
      </c>
      <c r="AA753" s="4">
        <v>0</v>
      </c>
      <c r="AB753" s="4">
        <v>0</v>
      </c>
      <c r="AC753" s="4">
        <v>0</v>
      </c>
      <c r="AD753" s="4">
        <v>0</v>
      </c>
      <c r="AE753" s="4">
        <v>0</v>
      </c>
      <c r="AF753" s="1">
        <v>365578</v>
      </c>
      <c r="AG753" s="1">
        <v>5</v>
      </c>
      <c r="AH753"/>
    </row>
    <row r="754" spans="1:34" x14ac:dyDescent="0.25">
      <c r="A754" t="s">
        <v>964</v>
      </c>
      <c r="B754" t="s">
        <v>306</v>
      </c>
      <c r="C754" t="s">
        <v>1286</v>
      </c>
      <c r="D754" t="s">
        <v>1049</v>
      </c>
      <c r="E754" s="4">
        <v>58.076086956521742</v>
      </c>
      <c r="F754" s="4">
        <f>Nurse[[#This Row],[Total Nurse Staff Hours]]/Nurse[[#This Row],[MDS Census]]</f>
        <v>2.3181152910349989</v>
      </c>
      <c r="G754" s="4">
        <f>Nurse[[#This Row],[Total Direct Care Staff Hours]]/Nurse[[#This Row],[MDS Census]]</f>
        <v>1.9980703724499345</v>
      </c>
      <c r="H754" s="4">
        <f>Nurse[[#This Row],[Total RN Hours (w/ Admin, DON)]]/Nurse[[#This Row],[MDS Census]]</f>
        <v>0.31583380123526111</v>
      </c>
      <c r="I754" s="4">
        <f>Nurse[[#This Row],[RN Hours (excl. Admin, DON)]]/Nurse[[#This Row],[MDS Census]]</f>
        <v>0</v>
      </c>
      <c r="J754" s="4">
        <f>SUM(Nurse[[#This Row],[RN Hours (excl. Admin, DON)]],Nurse[[#This Row],[RN Admin Hours]],Nurse[[#This Row],[RN DON Hours]],Nurse[[#This Row],[LPN Hours (excl. Admin)]],Nurse[[#This Row],[LPN Admin Hours]],Nurse[[#This Row],[CNA Hours]],Nurse[[#This Row],[NA TR Hours]],Nurse[[#This Row],[Med Aide/Tech Hours]])</f>
        <v>134.6270652173913</v>
      </c>
      <c r="K754" s="4">
        <f>SUM(Nurse[[#This Row],[RN Hours (excl. Admin, DON)]],Nurse[[#This Row],[LPN Hours (excl. Admin)]],Nurse[[#This Row],[CNA Hours]],Nurse[[#This Row],[NA TR Hours]],Nurse[[#This Row],[Med Aide/Tech Hours]])</f>
        <v>116.04010869565218</v>
      </c>
      <c r="L754" s="4">
        <f>SUM(Nurse[[#This Row],[RN Hours (excl. Admin, DON)]],Nurse[[#This Row],[RN Admin Hours]],Nurse[[#This Row],[RN DON Hours]])</f>
        <v>18.342391304347828</v>
      </c>
      <c r="M754" s="4">
        <v>0</v>
      </c>
      <c r="N754" s="4">
        <v>13.125</v>
      </c>
      <c r="O754" s="4">
        <v>5.2173913043478262</v>
      </c>
      <c r="P754" s="4">
        <f>SUM(Nurse[[#This Row],[LPN Hours (excl. Admin)]],Nurse[[#This Row],[LPN Admin Hours]])</f>
        <v>60.731521739130429</v>
      </c>
      <c r="Q754" s="4">
        <v>60.486956521739124</v>
      </c>
      <c r="R754" s="4">
        <v>0.24456521739130435</v>
      </c>
      <c r="S754" s="4">
        <f>SUM(Nurse[[#This Row],[CNA Hours]],Nurse[[#This Row],[NA TR Hours]],Nurse[[#This Row],[Med Aide/Tech Hours]])</f>
        <v>55.553152173913055</v>
      </c>
      <c r="T754" s="4">
        <v>55.553152173913055</v>
      </c>
      <c r="U754" s="4">
        <v>0</v>
      </c>
      <c r="V754" s="4">
        <v>0</v>
      </c>
      <c r="W7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54" s="4">
        <v>0</v>
      </c>
      <c r="Y754" s="4">
        <v>0</v>
      </c>
      <c r="Z754" s="4">
        <v>0</v>
      </c>
      <c r="AA754" s="4">
        <v>0</v>
      </c>
      <c r="AB754" s="4">
        <v>0</v>
      </c>
      <c r="AC754" s="4">
        <v>0</v>
      </c>
      <c r="AD754" s="4">
        <v>0</v>
      </c>
      <c r="AE754" s="4">
        <v>0</v>
      </c>
      <c r="AF754" s="1">
        <v>365624</v>
      </c>
      <c r="AG754" s="1">
        <v>5</v>
      </c>
      <c r="AH754"/>
    </row>
    <row r="755" spans="1:34" x14ac:dyDescent="0.25">
      <c r="A755" t="s">
        <v>964</v>
      </c>
      <c r="B755" t="s">
        <v>577</v>
      </c>
      <c r="C755" t="s">
        <v>1140</v>
      </c>
      <c r="D755" t="s">
        <v>1026</v>
      </c>
      <c r="E755" s="4">
        <v>61.826086956521742</v>
      </c>
      <c r="F755" s="4">
        <f>Nurse[[#This Row],[Total Nurse Staff Hours]]/Nurse[[#This Row],[MDS Census]]</f>
        <v>2.6372661744022508</v>
      </c>
      <c r="G755" s="4">
        <f>Nurse[[#This Row],[Total Direct Care Staff Hours]]/Nurse[[#This Row],[MDS Census]]</f>
        <v>2.4803533755274261</v>
      </c>
      <c r="H755" s="4">
        <f>Nurse[[#This Row],[Total RN Hours (w/ Admin, DON)]]/Nurse[[#This Row],[MDS Census]]</f>
        <v>0.45607067510548521</v>
      </c>
      <c r="I755" s="4">
        <f>Nurse[[#This Row],[RN Hours (excl. Admin, DON)]]/Nurse[[#This Row],[MDS Census]]</f>
        <v>0.36377109704641353</v>
      </c>
      <c r="J755" s="4">
        <f>SUM(Nurse[[#This Row],[RN Hours (excl. Admin, DON)]],Nurse[[#This Row],[RN Admin Hours]],Nurse[[#This Row],[RN DON Hours]],Nurse[[#This Row],[LPN Hours (excl. Admin)]],Nurse[[#This Row],[LPN Admin Hours]],Nurse[[#This Row],[CNA Hours]],Nurse[[#This Row],[NA TR Hours]],Nurse[[#This Row],[Med Aide/Tech Hours]])</f>
        <v>163.051847826087</v>
      </c>
      <c r="K755" s="4">
        <f>SUM(Nurse[[#This Row],[RN Hours (excl. Admin, DON)]],Nurse[[#This Row],[LPN Hours (excl. Admin)]],Nurse[[#This Row],[CNA Hours]],Nurse[[#This Row],[NA TR Hours]],Nurse[[#This Row],[Med Aide/Tech Hours]])</f>
        <v>153.35054347826087</v>
      </c>
      <c r="L755" s="4">
        <f>SUM(Nurse[[#This Row],[RN Hours (excl. Admin, DON)]],Nurse[[#This Row],[RN Admin Hours]],Nurse[[#This Row],[RN DON Hours]])</f>
        <v>28.197065217391305</v>
      </c>
      <c r="M755" s="4">
        <v>22.490543478260872</v>
      </c>
      <c r="N755" s="4">
        <v>5.625</v>
      </c>
      <c r="O755" s="4">
        <v>8.1521739130434784E-2</v>
      </c>
      <c r="P755" s="4">
        <f>SUM(Nurse[[#This Row],[LPN Hours (excl. Admin)]],Nurse[[#This Row],[LPN Admin Hours]])</f>
        <v>53.850108695652182</v>
      </c>
      <c r="Q755" s="4">
        <v>49.855326086956531</v>
      </c>
      <c r="R755" s="4">
        <v>3.9947826086956519</v>
      </c>
      <c r="S755" s="4">
        <f>SUM(Nurse[[#This Row],[CNA Hours]],Nurse[[#This Row],[NA TR Hours]],Nurse[[#This Row],[Med Aide/Tech Hours]])</f>
        <v>81.00467391304349</v>
      </c>
      <c r="T755" s="4">
        <v>81.00467391304349</v>
      </c>
      <c r="U755" s="4">
        <v>0</v>
      </c>
      <c r="V755" s="4">
        <v>0</v>
      </c>
      <c r="W7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55" s="4">
        <v>0</v>
      </c>
      <c r="Y755" s="4">
        <v>0</v>
      </c>
      <c r="Z755" s="4">
        <v>0</v>
      </c>
      <c r="AA755" s="4">
        <v>0</v>
      </c>
      <c r="AB755" s="4">
        <v>0</v>
      </c>
      <c r="AC755" s="4">
        <v>0</v>
      </c>
      <c r="AD755" s="4">
        <v>0</v>
      </c>
      <c r="AE755" s="4">
        <v>0</v>
      </c>
      <c r="AF755" s="1">
        <v>366039</v>
      </c>
      <c r="AG755" s="1">
        <v>5</v>
      </c>
      <c r="AH755"/>
    </row>
    <row r="756" spans="1:34" x14ac:dyDescent="0.25">
      <c r="A756" t="s">
        <v>964</v>
      </c>
      <c r="B756" t="s">
        <v>265</v>
      </c>
      <c r="C756" t="s">
        <v>1129</v>
      </c>
      <c r="D756" t="s">
        <v>1032</v>
      </c>
      <c r="E756" s="4">
        <v>73.347826086956516</v>
      </c>
      <c r="F756" s="4">
        <f>Nurse[[#This Row],[Total Nurse Staff Hours]]/Nurse[[#This Row],[MDS Census]]</f>
        <v>4.0426422643746296</v>
      </c>
      <c r="G756" s="4">
        <f>Nurse[[#This Row],[Total Direct Care Staff Hours]]/Nurse[[#This Row],[MDS Census]]</f>
        <v>3.8042382928275043</v>
      </c>
      <c r="H756" s="4">
        <f>Nurse[[#This Row],[Total RN Hours (w/ Admin, DON)]]/Nurse[[#This Row],[MDS Census]]</f>
        <v>0.57794902193242459</v>
      </c>
      <c r="I756" s="4">
        <f>Nurse[[#This Row],[RN Hours (excl. Admin, DON)]]/Nurse[[#This Row],[MDS Census]]</f>
        <v>0.44327949021932433</v>
      </c>
      <c r="J756" s="4">
        <f>SUM(Nurse[[#This Row],[RN Hours (excl. Admin, DON)]],Nurse[[#This Row],[RN Admin Hours]],Nurse[[#This Row],[RN DON Hours]],Nurse[[#This Row],[LPN Hours (excl. Admin)]],Nurse[[#This Row],[LPN Admin Hours]],Nurse[[#This Row],[CNA Hours]],Nurse[[#This Row],[NA TR Hours]],Nurse[[#This Row],[Med Aide/Tech Hours]])</f>
        <v>296.51902173913044</v>
      </c>
      <c r="K756" s="4">
        <f>SUM(Nurse[[#This Row],[RN Hours (excl. Admin, DON)]],Nurse[[#This Row],[LPN Hours (excl. Admin)]],Nurse[[#This Row],[CNA Hours]],Nurse[[#This Row],[NA TR Hours]],Nurse[[#This Row],[Med Aide/Tech Hours]])</f>
        <v>279.03260869565213</v>
      </c>
      <c r="L756" s="4">
        <f>SUM(Nurse[[#This Row],[RN Hours (excl. Admin, DON)]],Nurse[[#This Row],[RN Admin Hours]],Nurse[[#This Row],[RN DON Hours]])</f>
        <v>42.391304347826093</v>
      </c>
      <c r="M756" s="4">
        <v>32.513586956521742</v>
      </c>
      <c r="N756" s="4">
        <v>4.8804347826086953</v>
      </c>
      <c r="O756" s="4">
        <v>4.9972826086956523</v>
      </c>
      <c r="P756" s="4">
        <f>SUM(Nurse[[#This Row],[LPN Hours (excl. Admin)]],Nurse[[#This Row],[LPN Admin Hours]])</f>
        <v>86.744565217391298</v>
      </c>
      <c r="Q756" s="4">
        <v>79.135869565217391</v>
      </c>
      <c r="R756" s="4">
        <v>7.6086956521739131</v>
      </c>
      <c r="S756" s="4">
        <f>SUM(Nurse[[#This Row],[CNA Hours]],Nurse[[#This Row],[NA TR Hours]],Nurse[[#This Row],[Med Aide/Tech Hours]])</f>
        <v>167.38315217391303</v>
      </c>
      <c r="T756" s="4">
        <v>167.38315217391303</v>
      </c>
      <c r="U756" s="4">
        <v>0</v>
      </c>
      <c r="V756" s="4">
        <v>0</v>
      </c>
      <c r="W7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56" s="4">
        <v>0</v>
      </c>
      <c r="Y756" s="4">
        <v>0</v>
      </c>
      <c r="Z756" s="4">
        <v>0</v>
      </c>
      <c r="AA756" s="4">
        <v>0</v>
      </c>
      <c r="AB756" s="4">
        <v>0</v>
      </c>
      <c r="AC756" s="4">
        <v>0</v>
      </c>
      <c r="AD756" s="4">
        <v>0</v>
      </c>
      <c r="AE756" s="4">
        <v>0</v>
      </c>
      <c r="AF756" s="1">
        <v>365567</v>
      </c>
      <c r="AG756" s="1">
        <v>5</v>
      </c>
      <c r="AH756"/>
    </row>
    <row r="757" spans="1:34" x14ac:dyDescent="0.25">
      <c r="A757" t="s">
        <v>964</v>
      </c>
      <c r="B757" t="s">
        <v>916</v>
      </c>
      <c r="C757" t="s">
        <v>1159</v>
      </c>
      <c r="D757" t="s">
        <v>980</v>
      </c>
      <c r="E757" s="4">
        <v>42.869565217391305</v>
      </c>
      <c r="F757" s="4">
        <f>Nurse[[#This Row],[Total Nurse Staff Hours]]/Nurse[[#This Row],[MDS Census]]</f>
        <v>4.5126952332657204</v>
      </c>
      <c r="G757" s="4">
        <f>Nurse[[#This Row],[Total Direct Care Staff Hours]]/Nurse[[#This Row],[MDS Census]]</f>
        <v>3.9901217038539563</v>
      </c>
      <c r="H757" s="4">
        <f>Nurse[[#This Row],[Total RN Hours (w/ Admin, DON)]]/Nurse[[#This Row],[MDS Census]]</f>
        <v>1.0254487829614602</v>
      </c>
      <c r="I757" s="4">
        <f>Nurse[[#This Row],[RN Hours (excl. Admin, DON)]]/Nurse[[#This Row],[MDS Census]]</f>
        <v>0.5600938133874237</v>
      </c>
      <c r="J757" s="4">
        <f>SUM(Nurse[[#This Row],[RN Hours (excl. Admin, DON)]],Nurse[[#This Row],[RN Admin Hours]],Nurse[[#This Row],[RN DON Hours]],Nurse[[#This Row],[LPN Hours (excl. Admin)]],Nurse[[#This Row],[LPN Admin Hours]],Nurse[[#This Row],[CNA Hours]],Nurse[[#This Row],[NA TR Hours]],Nurse[[#This Row],[Med Aide/Tech Hours]])</f>
        <v>193.45728260869566</v>
      </c>
      <c r="K757" s="4">
        <f>SUM(Nurse[[#This Row],[RN Hours (excl. Admin, DON)]],Nurse[[#This Row],[LPN Hours (excl. Admin)]],Nurse[[#This Row],[CNA Hours]],Nurse[[#This Row],[NA TR Hours]],Nurse[[#This Row],[Med Aide/Tech Hours]])</f>
        <v>171.05478260869569</v>
      </c>
      <c r="L757" s="4">
        <f>SUM(Nurse[[#This Row],[RN Hours (excl. Admin, DON)]],Nurse[[#This Row],[RN Admin Hours]],Nurse[[#This Row],[RN DON Hours]])</f>
        <v>43.96054347826086</v>
      </c>
      <c r="M757" s="4">
        <v>24.010978260869557</v>
      </c>
      <c r="N757" s="4">
        <v>15.079999999999998</v>
      </c>
      <c r="O757" s="4">
        <v>4.8695652173913047</v>
      </c>
      <c r="P757" s="4">
        <f>SUM(Nurse[[#This Row],[LPN Hours (excl. Admin)]],Nurse[[#This Row],[LPN Admin Hours]])</f>
        <v>63.356195652173902</v>
      </c>
      <c r="Q757" s="4">
        <v>60.903260869565209</v>
      </c>
      <c r="R757" s="4">
        <v>2.4529347826086956</v>
      </c>
      <c r="S757" s="4">
        <f>SUM(Nurse[[#This Row],[CNA Hours]],Nurse[[#This Row],[NA TR Hours]],Nurse[[#This Row],[Med Aide/Tech Hours]])</f>
        <v>86.140543478260909</v>
      </c>
      <c r="T757" s="4">
        <v>86.140543478260909</v>
      </c>
      <c r="U757" s="4">
        <v>0</v>
      </c>
      <c r="V757" s="4">
        <v>0</v>
      </c>
      <c r="W7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57" s="4">
        <v>0</v>
      </c>
      <c r="Y757" s="4">
        <v>0</v>
      </c>
      <c r="Z757" s="4">
        <v>0</v>
      </c>
      <c r="AA757" s="4">
        <v>0</v>
      </c>
      <c r="AB757" s="4">
        <v>0</v>
      </c>
      <c r="AC757" s="4">
        <v>0</v>
      </c>
      <c r="AD757" s="4">
        <v>0</v>
      </c>
      <c r="AE757" s="4">
        <v>0</v>
      </c>
      <c r="AF757" s="1">
        <v>366475</v>
      </c>
      <c r="AG757" s="1">
        <v>5</v>
      </c>
      <c r="AH757"/>
    </row>
    <row r="758" spans="1:34" x14ac:dyDescent="0.25">
      <c r="A758" t="s">
        <v>964</v>
      </c>
      <c r="B758" t="s">
        <v>110</v>
      </c>
      <c r="C758" t="s">
        <v>1245</v>
      </c>
      <c r="D758" t="s">
        <v>1012</v>
      </c>
      <c r="E758" s="4">
        <v>88.913043478260875</v>
      </c>
      <c r="F758" s="4">
        <f>Nurse[[#This Row],[Total Nurse Staff Hours]]/Nurse[[#This Row],[MDS Census]]</f>
        <v>2.8270904645476773</v>
      </c>
      <c r="G758" s="4">
        <f>Nurse[[#This Row],[Total Direct Care Staff Hours]]/Nurse[[#This Row],[MDS Census]]</f>
        <v>2.7070599022004891</v>
      </c>
      <c r="H758" s="4">
        <f>Nurse[[#This Row],[Total RN Hours (w/ Admin, DON)]]/Nurse[[#This Row],[MDS Census]]</f>
        <v>0.34312469437652809</v>
      </c>
      <c r="I758" s="4">
        <f>Nurse[[#This Row],[RN Hours (excl. Admin, DON)]]/Nurse[[#This Row],[MDS Census]]</f>
        <v>0.27857701711491439</v>
      </c>
      <c r="J758" s="4">
        <f>SUM(Nurse[[#This Row],[RN Hours (excl. Admin, DON)]],Nurse[[#This Row],[RN Admin Hours]],Nurse[[#This Row],[RN DON Hours]],Nurse[[#This Row],[LPN Hours (excl. Admin)]],Nurse[[#This Row],[LPN Admin Hours]],Nurse[[#This Row],[CNA Hours]],Nurse[[#This Row],[NA TR Hours]],Nurse[[#This Row],[Med Aide/Tech Hours]])</f>
        <v>251.36521739130438</v>
      </c>
      <c r="K758" s="4">
        <f>SUM(Nurse[[#This Row],[RN Hours (excl. Admin, DON)]],Nurse[[#This Row],[LPN Hours (excl. Admin)]],Nurse[[#This Row],[CNA Hours]],Nurse[[#This Row],[NA TR Hours]],Nurse[[#This Row],[Med Aide/Tech Hours]])</f>
        <v>240.69293478260872</v>
      </c>
      <c r="L758" s="4">
        <f>SUM(Nurse[[#This Row],[RN Hours (excl. Admin, DON)]],Nurse[[#This Row],[RN Admin Hours]],Nurse[[#This Row],[RN DON Hours]])</f>
        <v>30.508260869565216</v>
      </c>
      <c r="M758" s="4">
        <v>24.769130434782607</v>
      </c>
      <c r="N758" s="4">
        <v>0</v>
      </c>
      <c r="O758" s="4">
        <v>5.7391304347826084</v>
      </c>
      <c r="P758" s="4">
        <f>SUM(Nurse[[#This Row],[LPN Hours (excl. Admin)]],Nurse[[#This Row],[LPN Admin Hours]])</f>
        <v>95.770434782608703</v>
      </c>
      <c r="Q758" s="4">
        <v>90.837282608695659</v>
      </c>
      <c r="R758" s="4">
        <v>4.9331521739130446</v>
      </c>
      <c r="S758" s="4">
        <f>SUM(Nurse[[#This Row],[CNA Hours]],Nurse[[#This Row],[NA TR Hours]],Nurse[[#This Row],[Med Aide/Tech Hours]])</f>
        <v>125.08652173913045</v>
      </c>
      <c r="T758" s="4">
        <v>125.08652173913045</v>
      </c>
      <c r="U758" s="4">
        <v>0</v>
      </c>
      <c r="V758" s="4">
        <v>0</v>
      </c>
      <c r="W7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44.605000000000004</v>
      </c>
      <c r="X758" s="4">
        <v>0.19847826086956524</v>
      </c>
      <c r="Y758" s="4">
        <v>0</v>
      </c>
      <c r="Z758" s="4">
        <v>0</v>
      </c>
      <c r="AA758" s="4">
        <v>23.352826086956526</v>
      </c>
      <c r="AB758" s="4">
        <v>0</v>
      </c>
      <c r="AC758" s="4">
        <v>21.053695652173911</v>
      </c>
      <c r="AD758" s="4">
        <v>0</v>
      </c>
      <c r="AE758" s="4">
        <v>0</v>
      </c>
      <c r="AF758" s="1">
        <v>365317</v>
      </c>
      <c r="AG758" s="1">
        <v>5</v>
      </c>
      <c r="AH758"/>
    </row>
    <row r="759" spans="1:34" x14ac:dyDescent="0.25">
      <c r="A759" t="s">
        <v>964</v>
      </c>
      <c r="B759" t="s">
        <v>478</v>
      </c>
      <c r="C759" t="s">
        <v>1310</v>
      </c>
      <c r="D759" t="s">
        <v>1005</v>
      </c>
      <c r="E759" s="4">
        <v>84.413043478260875</v>
      </c>
      <c r="F759" s="4">
        <f>Nurse[[#This Row],[Total Nurse Staff Hours]]/Nurse[[#This Row],[MDS Census]]</f>
        <v>3.2788436775688901</v>
      </c>
      <c r="G759" s="4">
        <f>Nurse[[#This Row],[Total Direct Care Staff Hours]]/Nurse[[#This Row],[MDS Census]]</f>
        <v>2.9183620911666237</v>
      </c>
      <c r="H759" s="4">
        <f>Nurse[[#This Row],[Total RN Hours (w/ Admin, DON)]]/Nurse[[#This Row],[MDS Census]]</f>
        <v>0.42425315477723408</v>
      </c>
      <c r="I759" s="4">
        <f>Nurse[[#This Row],[RN Hours (excl. Admin, DON)]]/Nurse[[#This Row],[MDS Census]]</f>
        <v>0.24752124645892348</v>
      </c>
      <c r="J759" s="4">
        <f>SUM(Nurse[[#This Row],[RN Hours (excl. Admin, DON)]],Nurse[[#This Row],[RN Admin Hours]],Nurse[[#This Row],[RN DON Hours]],Nurse[[#This Row],[LPN Hours (excl. Admin)]],Nurse[[#This Row],[LPN Admin Hours]],Nurse[[#This Row],[CNA Hours]],Nurse[[#This Row],[NA TR Hours]],Nurse[[#This Row],[Med Aide/Tech Hours]])</f>
        <v>276.7771739130435</v>
      </c>
      <c r="K759" s="4">
        <f>SUM(Nurse[[#This Row],[RN Hours (excl. Admin, DON)]],Nurse[[#This Row],[LPN Hours (excl. Admin)]],Nurse[[#This Row],[CNA Hours]],Nurse[[#This Row],[NA TR Hours]],Nurse[[#This Row],[Med Aide/Tech Hours]])</f>
        <v>246.34782608695653</v>
      </c>
      <c r="L759" s="4">
        <f>SUM(Nurse[[#This Row],[RN Hours (excl. Admin, DON)]],Nurse[[#This Row],[RN Admin Hours]],Nurse[[#This Row],[RN DON Hours]])</f>
        <v>35.8125</v>
      </c>
      <c r="M759" s="4">
        <v>20.894021739130434</v>
      </c>
      <c r="N759" s="4">
        <v>10.271739130434783</v>
      </c>
      <c r="O759" s="4">
        <v>4.6467391304347823</v>
      </c>
      <c r="P759" s="4">
        <f>SUM(Nurse[[#This Row],[LPN Hours (excl. Admin)]],Nurse[[#This Row],[LPN Admin Hours]])</f>
        <v>92.864130434782609</v>
      </c>
      <c r="Q759" s="4">
        <v>77.353260869565219</v>
      </c>
      <c r="R759" s="4">
        <v>15.510869565217391</v>
      </c>
      <c r="S759" s="4">
        <f>SUM(Nurse[[#This Row],[CNA Hours]],Nurse[[#This Row],[NA TR Hours]],Nurse[[#This Row],[Med Aide/Tech Hours]])</f>
        <v>148.10054347826087</v>
      </c>
      <c r="T759" s="4">
        <v>148.10054347826087</v>
      </c>
      <c r="U759" s="4">
        <v>0</v>
      </c>
      <c r="V759" s="4">
        <v>0</v>
      </c>
      <c r="W7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59" s="4">
        <v>0</v>
      </c>
      <c r="Y759" s="4">
        <v>0</v>
      </c>
      <c r="Z759" s="4">
        <v>0</v>
      </c>
      <c r="AA759" s="4">
        <v>0</v>
      </c>
      <c r="AB759" s="4">
        <v>0</v>
      </c>
      <c r="AC759" s="4">
        <v>0</v>
      </c>
      <c r="AD759" s="4">
        <v>0</v>
      </c>
      <c r="AE759" s="4">
        <v>0</v>
      </c>
      <c r="AF759" s="1">
        <v>365881</v>
      </c>
      <c r="AG759" s="1">
        <v>5</v>
      </c>
      <c r="AH759"/>
    </row>
    <row r="760" spans="1:34" x14ac:dyDescent="0.25">
      <c r="A760" t="s">
        <v>964</v>
      </c>
      <c r="B760" t="s">
        <v>49</v>
      </c>
      <c r="C760" t="s">
        <v>1213</v>
      </c>
      <c r="D760" t="s">
        <v>1008</v>
      </c>
      <c r="E760" s="4">
        <v>69.293478260869563</v>
      </c>
      <c r="F760" s="4">
        <f>Nurse[[#This Row],[Total Nurse Staff Hours]]/Nurse[[#This Row],[MDS Census]]</f>
        <v>3.0556078431372553</v>
      </c>
      <c r="G760" s="4">
        <f>Nurse[[#This Row],[Total Direct Care Staff Hours]]/Nurse[[#This Row],[MDS Census]]</f>
        <v>2.7246666666666668</v>
      </c>
      <c r="H760" s="4">
        <f>Nurse[[#This Row],[Total RN Hours (w/ Admin, DON)]]/Nurse[[#This Row],[MDS Census]]</f>
        <v>0.2615294117647059</v>
      </c>
      <c r="I760" s="4">
        <f>Nurse[[#This Row],[RN Hours (excl. Admin, DON)]]/Nurse[[#This Row],[MDS Census]]</f>
        <v>0</v>
      </c>
      <c r="J760" s="4">
        <f>SUM(Nurse[[#This Row],[RN Hours (excl. Admin, DON)]],Nurse[[#This Row],[RN Admin Hours]],Nurse[[#This Row],[RN DON Hours]],Nurse[[#This Row],[LPN Hours (excl. Admin)]],Nurse[[#This Row],[LPN Admin Hours]],Nurse[[#This Row],[CNA Hours]],Nurse[[#This Row],[NA TR Hours]],Nurse[[#This Row],[Med Aide/Tech Hours]])</f>
        <v>211.73369565217394</v>
      </c>
      <c r="K760" s="4">
        <f>SUM(Nurse[[#This Row],[RN Hours (excl. Admin, DON)]],Nurse[[#This Row],[LPN Hours (excl. Admin)]],Nurse[[#This Row],[CNA Hours]],Nurse[[#This Row],[NA TR Hours]],Nurse[[#This Row],[Med Aide/Tech Hours]])</f>
        <v>188.80163043478262</v>
      </c>
      <c r="L760" s="4">
        <f>SUM(Nurse[[#This Row],[RN Hours (excl. Admin, DON)]],Nurse[[#This Row],[RN Admin Hours]],Nurse[[#This Row],[RN DON Hours]])</f>
        <v>18.122282608695652</v>
      </c>
      <c r="M760" s="4">
        <v>0</v>
      </c>
      <c r="N760" s="4">
        <v>13.149456521739131</v>
      </c>
      <c r="O760" s="4">
        <v>4.9728260869565215</v>
      </c>
      <c r="P760" s="4">
        <f>SUM(Nurse[[#This Row],[LPN Hours (excl. Admin)]],Nurse[[#This Row],[LPN Admin Hours]])</f>
        <v>66.203804347826093</v>
      </c>
      <c r="Q760" s="4">
        <v>61.394021739130437</v>
      </c>
      <c r="R760" s="4">
        <v>4.8097826086956523</v>
      </c>
      <c r="S760" s="4">
        <f>SUM(Nurse[[#This Row],[CNA Hours]],Nurse[[#This Row],[NA TR Hours]],Nurse[[#This Row],[Med Aide/Tech Hours]])</f>
        <v>127.40760869565217</v>
      </c>
      <c r="T760" s="4">
        <v>127.40760869565217</v>
      </c>
      <c r="U760" s="4">
        <v>0</v>
      </c>
      <c r="V760" s="4">
        <v>0</v>
      </c>
      <c r="W7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60" s="4">
        <v>0</v>
      </c>
      <c r="Y760" s="4">
        <v>0</v>
      </c>
      <c r="Z760" s="4">
        <v>0</v>
      </c>
      <c r="AA760" s="4">
        <v>0</v>
      </c>
      <c r="AB760" s="4">
        <v>0</v>
      </c>
      <c r="AC760" s="4">
        <v>0</v>
      </c>
      <c r="AD760" s="4">
        <v>0</v>
      </c>
      <c r="AE760" s="4">
        <v>0</v>
      </c>
      <c r="AF760" s="1">
        <v>365148</v>
      </c>
      <c r="AG760" s="1">
        <v>5</v>
      </c>
      <c r="AH760"/>
    </row>
    <row r="761" spans="1:34" x14ac:dyDescent="0.25">
      <c r="A761" t="s">
        <v>964</v>
      </c>
      <c r="B761" t="s">
        <v>706</v>
      </c>
      <c r="C761" t="s">
        <v>1388</v>
      </c>
      <c r="D761" t="s">
        <v>1032</v>
      </c>
      <c r="E761" s="4">
        <v>72.304347826086953</v>
      </c>
      <c r="F761" s="4">
        <f>Nurse[[#This Row],[Total Nurse Staff Hours]]/Nurse[[#This Row],[MDS Census]]</f>
        <v>3.2051262778111846</v>
      </c>
      <c r="G761" s="4">
        <f>Nurse[[#This Row],[Total Direct Care Staff Hours]]/Nurse[[#This Row],[MDS Census]]</f>
        <v>2.9533974744437765</v>
      </c>
      <c r="H761" s="4">
        <f>Nurse[[#This Row],[Total RN Hours (w/ Admin, DON)]]/Nurse[[#This Row],[MDS Census]]</f>
        <v>0.2466175586289838</v>
      </c>
      <c r="I761" s="4">
        <f>Nurse[[#This Row],[RN Hours (excl. Admin, DON)]]/Nurse[[#This Row],[MDS Census]]</f>
        <v>0.15416416115454001</v>
      </c>
      <c r="J761" s="4">
        <f>SUM(Nurse[[#This Row],[RN Hours (excl. Admin, DON)]],Nurse[[#This Row],[RN Admin Hours]],Nurse[[#This Row],[RN DON Hours]],Nurse[[#This Row],[LPN Hours (excl. Admin)]],Nurse[[#This Row],[LPN Admin Hours]],Nurse[[#This Row],[CNA Hours]],Nurse[[#This Row],[NA TR Hours]],Nurse[[#This Row],[Med Aide/Tech Hours]])</f>
        <v>231.74456521739131</v>
      </c>
      <c r="K761" s="4">
        <f>SUM(Nurse[[#This Row],[RN Hours (excl. Admin, DON)]],Nurse[[#This Row],[LPN Hours (excl. Admin)]],Nurse[[#This Row],[CNA Hours]],Nurse[[#This Row],[NA TR Hours]],Nurse[[#This Row],[Med Aide/Tech Hours]])</f>
        <v>213.54347826086956</v>
      </c>
      <c r="L761" s="4">
        <f>SUM(Nurse[[#This Row],[RN Hours (excl. Admin, DON)]],Nurse[[#This Row],[RN Admin Hours]],Nurse[[#This Row],[RN DON Hours]])</f>
        <v>17.831521739130437</v>
      </c>
      <c r="M761" s="4">
        <v>11.146739130434783</v>
      </c>
      <c r="N761" s="4">
        <v>0</v>
      </c>
      <c r="O761" s="4">
        <v>6.6847826086956523</v>
      </c>
      <c r="P761" s="4">
        <f>SUM(Nurse[[#This Row],[LPN Hours (excl. Admin)]],Nurse[[#This Row],[LPN Admin Hours]])</f>
        <v>65.9375</v>
      </c>
      <c r="Q761" s="4">
        <v>54.421195652173914</v>
      </c>
      <c r="R761" s="4">
        <v>11.516304347826088</v>
      </c>
      <c r="S761" s="4">
        <f>SUM(Nurse[[#This Row],[CNA Hours]],Nurse[[#This Row],[NA TR Hours]],Nurse[[#This Row],[Med Aide/Tech Hours]])</f>
        <v>147.97554347826087</v>
      </c>
      <c r="T761" s="4">
        <v>132.01902173913044</v>
      </c>
      <c r="U761" s="4">
        <v>15.956521739130435</v>
      </c>
      <c r="V761" s="4">
        <v>0</v>
      </c>
      <c r="W7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30.489130434782609</v>
      </c>
      <c r="X761" s="4">
        <v>8.1603260869565215</v>
      </c>
      <c r="Y761" s="4">
        <v>0</v>
      </c>
      <c r="Z761" s="4">
        <v>0</v>
      </c>
      <c r="AA761" s="4">
        <v>19.850543478260871</v>
      </c>
      <c r="AB761" s="4">
        <v>0</v>
      </c>
      <c r="AC761" s="4">
        <v>2.4782608695652173</v>
      </c>
      <c r="AD761" s="4">
        <v>0</v>
      </c>
      <c r="AE761" s="4">
        <v>0</v>
      </c>
      <c r="AF761" s="1">
        <v>366225</v>
      </c>
      <c r="AG761" s="1">
        <v>5</v>
      </c>
      <c r="AH761"/>
    </row>
    <row r="762" spans="1:34" x14ac:dyDescent="0.25">
      <c r="A762" t="s">
        <v>964</v>
      </c>
      <c r="B762" t="s">
        <v>670</v>
      </c>
      <c r="C762" t="s">
        <v>1142</v>
      </c>
      <c r="D762" t="s">
        <v>1032</v>
      </c>
      <c r="E762" s="4">
        <v>73.260869565217391</v>
      </c>
      <c r="F762" s="4">
        <f>Nurse[[#This Row],[Total Nurse Staff Hours]]/Nurse[[#This Row],[MDS Census]]</f>
        <v>2.6738872403560832</v>
      </c>
      <c r="G762" s="4">
        <f>Nurse[[#This Row],[Total Direct Care Staff Hours]]/Nurse[[#This Row],[MDS Census]]</f>
        <v>2.165912462908012</v>
      </c>
      <c r="H762" s="4">
        <f>Nurse[[#This Row],[Total RN Hours (w/ Admin, DON)]]/Nurse[[#This Row],[MDS Census]]</f>
        <v>0.55715875370919876</v>
      </c>
      <c r="I762" s="4">
        <f>Nurse[[#This Row],[RN Hours (excl. Admin, DON)]]/Nurse[[#This Row],[MDS Census]]</f>
        <v>0.21750741839762611</v>
      </c>
      <c r="J762" s="4">
        <f>SUM(Nurse[[#This Row],[RN Hours (excl. Admin, DON)]],Nurse[[#This Row],[RN Admin Hours]],Nurse[[#This Row],[RN DON Hours]],Nurse[[#This Row],[LPN Hours (excl. Admin)]],Nurse[[#This Row],[LPN Admin Hours]],Nurse[[#This Row],[CNA Hours]],Nurse[[#This Row],[NA TR Hours]],Nurse[[#This Row],[Med Aide/Tech Hours]])</f>
        <v>195.89130434782609</v>
      </c>
      <c r="K762" s="4">
        <f>SUM(Nurse[[#This Row],[RN Hours (excl. Admin, DON)]],Nurse[[#This Row],[LPN Hours (excl. Admin)]],Nurse[[#This Row],[CNA Hours]],Nurse[[#This Row],[NA TR Hours]],Nurse[[#This Row],[Med Aide/Tech Hours]])</f>
        <v>158.67663043478262</v>
      </c>
      <c r="L762" s="4">
        <f>SUM(Nurse[[#This Row],[RN Hours (excl. Admin, DON)]],Nurse[[#This Row],[RN Admin Hours]],Nurse[[#This Row],[RN DON Hours]])</f>
        <v>40.817934782608695</v>
      </c>
      <c r="M762" s="4">
        <v>15.934782608695652</v>
      </c>
      <c r="N762" s="4">
        <v>7.8369565217391308</v>
      </c>
      <c r="O762" s="4">
        <v>17.046195652173914</v>
      </c>
      <c r="P762" s="4">
        <f>SUM(Nurse[[#This Row],[LPN Hours (excl. Admin)]],Nurse[[#This Row],[LPN Admin Hours]])</f>
        <v>76.633152173913047</v>
      </c>
      <c r="Q762" s="4">
        <v>64.301630434782609</v>
      </c>
      <c r="R762" s="4">
        <v>12.331521739130435</v>
      </c>
      <c r="S762" s="4">
        <f>SUM(Nurse[[#This Row],[CNA Hours]],Nurse[[#This Row],[NA TR Hours]],Nurse[[#This Row],[Med Aide/Tech Hours]])</f>
        <v>78.440217391304344</v>
      </c>
      <c r="T762" s="4">
        <v>78.440217391304344</v>
      </c>
      <c r="U762" s="4">
        <v>0</v>
      </c>
      <c r="V762" s="4">
        <v>0</v>
      </c>
      <c r="W7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62" s="4">
        <v>0</v>
      </c>
      <c r="Y762" s="4">
        <v>0</v>
      </c>
      <c r="Z762" s="4">
        <v>0</v>
      </c>
      <c r="AA762" s="4">
        <v>0</v>
      </c>
      <c r="AB762" s="4">
        <v>0</v>
      </c>
      <c r="AC762" s="4">
        <v>0</v>
      </c>
      <c r="AD762" s="4">
        <v>0</v>
      </c>
      <c r="AE762" s="4">
        <v>0</v>
      </c>
      <c r="AF762" s="1">
        <v>366179</v>
      </c>
      <c r="AG762" s="1">
        <v>5</v>
      </c>
      <c r="AH762"/>
    </row>
    <row r="763" spans="1:34" x14ac:dyDescent="0.25">
      <c r="A763" t="s">
        <v>964</v>
      </c>
      <c r="B763" t="s">
        <v>175</v>
      </c>
      <c r="C763" t="s">
        <v>1098</v>
      </c>
      <c r="D763" t="s">
        <v>999</v>
      </c>
      <c r="E763" s="4">
        <v>67.804347826086953</v>
      </c>
      <c r="F763" s="4">
        <f>Nurse[[#This Row],[Total Nurse Staff Hours]]/Nurse[[#This Row],[MDS Census]]</f>
        <v>3.3379320294966335</v>
      </c>
      <c r="G763" s="4">
        <f>Nurse[[#This Row],[Total Direct Care Staff Hours]]/Nurse[[#This Row],[MDS Census]]</f>
        <v>3.1841920487335682</v>
      </c>
      <c r="H763" s="4">
        <f>Nurse[[#This Row],[Total RN Hours (w/ Admin, DON)]]/Nurse[[#This Row],[MDS Census]]</f>
        <v>0.37984610452067963</v>
      </c>
      <c r="I763" s="4">
        <f>Nurse[[#This Row],[RN Hours (excl. Admin, DON)]]/Nurse[[#This Row],[MDS Census]]</f>
        <v>0.28310035267714001</v>
      </c>
      <c r="J763" s="4">
        <f>SUM(Nurse[[#This Row],[RN Hours (excl. Admin, DON)]],Nurse[[#This Row],[RN Admin Hours]],Nurse[[#This Row],[RN DON Hours]],Nurse[[#This Row],[LPN Hours (excl. Admin)]],Nurse[[#This Row],[LPN Admin Hours]],Nurse[[#This Row],[CNA Hours]],Nurse[[#This Row],[NA TR Hours]],Nurse[[#This Row],[Med Aide/Tech Hours]])</f>
        <v>226.32630434782607</v>
      </c>
      <c r="K763" s="4">
        <f>SUM(Nurse[[#This Row],[RN Hours (excl. Admin, DON)]],Nurse[[#This Row],[LPN Hours (excl. Admin)]],Nurse[[#This Row],[CNA Hours]],Nurse[[#This Row],[NA TR Hours]],Nurse[[#This Row],[Med Aide/Tech Hours]])</f>
        <v>215.90206521739128</v>
      </c>
      <c r="L763" s="4">
        <f>SUM(Nurse[[#This Row],[RN Hours (excl. Admin, DON)]],Nurse[[#This Row],[RN Admin Hours]],Nurse[[#This Row],[RN DON Hours]])</f>
        <v>25.755217391304342</v>
      </c>
      <c r="M763" s="4">
        <v>19.19543478260869</v>
      </c>
      <c r="N763" s="4">
        <v>1.2554347826086956</v>
      </c>
      <c r="O763" s="4">
        <v>5.3043478260869561</v>
      </c>
      <c r="P763" s="4">
        <f>SUM(Nurse[[#This Row],[LPN Hours (excl. Admin)]],Nurse[[#This Row],[LPN Admin Hours]])</f>
        <v>69.60847826086956</v>
      </c>
      <c r="Q763" s="4">
        <v>65.744021739130432</v>
      </c>
      <c r="R763" s="4">
        <v>3.8644565217391302</v>
      </c>
      <c r="S763" s="4">
        <f>SUM(Nurse[[#This Row],[CNA Hours]],Nurse[[#This Row],[NA TR Hours]],Nurse[[#This Row],[Med Aide/Tech Hours]])</f>
        <v>130.96260869565216</v>
      </c>
      <c r="T763" s="4">
        <v>96.296195652173907</v>
      </c>
      <c r="U763" s="4">
        <v>34.666413043478258</v>
      </c>
      <c r="V763" s="4">
        <v>0</v>
      </c>
      <c r="W7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0.14076086956521738</v>
      </c>
      <c r="X763" s="4">
        <v>0</v>
      </c>
      <c r="Y763" s="4">
        <v>0</v>
      </c>
      <c r="Z763" s="4">
        <v>0</v>
      </c>
      <c r="AA763" s="4">
        <v>0.14076086956521738</v>
      </c>
      <c r="AB763" s="4">
        <v>0</v>
      </c>
      <c r="AC763" s="4">
        <v>0</v>
      </c>
      <c r="AD763" s="4">
        <v>0</v>
      </c>
      <c r="AE763" s="4">
        <v>0</v>
      </c>
      <c r="AF763" s="1">
        <v>365424</v>
      </c>
      <c r="AG763" s="1">
        <v>5</v>
      </c>
      <c r="AH763"/>
    </row>
    <row r="764" spans="1:34" x14ac:dyDescent="0.25">
      <c r="A764" t="s">
        <v>964</v>
      </c>
      <c r="B764" t="s">
        <v>588</v>
      </c>
      <c r="C764" t="s">
        <v>1321</v>
      </c>
      <c r="D764" t="s">
        <v>1032</v>
      </c>
      <c r="E764" s="4">
        <v>39.739130434782609</v>
      </c>
      <c r="F764" s="4">
        <f>Nurse[[#This Row],[Total Nurse Staff Hours]]/Nurse[[#This Row],[MDS Census]]</f>
        <v>3.2854896061269145</v>
      </c>
      <c r="G764" s="4">
        <f>Nurse[[#This Row],[Total Direct Care Staff Hours]]/Nurse[[#This Row],[MDS Census]]</f>
        <v>2.6189824945295408</v>
      </c>
      <c r="H764" s="4">
        <f>Nurse[[#This Row],[Total RN Hours (w/ Admin, DON)]]/Nurse[[#This Row],[MDS Census]]</f>
        <v>0.65713894967177233</v>
      </c>
      <c r="I764" s="4">
        <f>Nurse[[#This Row],[RN Hours (excl. Admin, DON)]]/Nurse[[#This Row],[MDS Census]]</f>
        <v>0.36911925601750545</v>
      </c>
      <c r="J764" s="4">
        <f>SUM(Nurse[[#This Row],[RN Hours (excl. Admin, DON)]],Nurse[[#This Row],[RN Admin Hours]],Nurse[[#This Row],[RN DON Hours]],Nurse[[#This Row],[LPN Hours (excl. Admin)]],Nurse[[#This Row],[LPN Admin Hours]],Nurse[[#This Row],[CNA Hours]],Nurse[[#This Row],[NA TR Hours]],Nurse[[#This Row],[Med Aide/Tech Hours]])</f>
        <v>130.5625</v>
      </c>
      <c r="K764" s="4">
        <f>SUM(Nurse[[#This Row],[RN Hours (excl. Admin, DON)]],Nurse[[#This Row],[LPN Hours (excl. Admin)]],Nurse[[#This Row],[CNA Hours]],Nurse[[#This Row],[NA TR Hours]],Nurse[[#This Row],[Med Aide/Tech Hours]])</f>
        <v>104.07608695652175</v>
      </c>
      <c r="L764" s="4">
        <f>SUM(Nurse[[#This Row],[RN Hours (excl. Admin, DON)]],Nurse[[#This Row],[RN Admin Hours]],Nurse[[#This Row],[RN DON Hours]])</f>
        <v>26.114130434782606</v>
      </c>
      <c r="M764" s="4">
        <v>14.668478260869565</v>
      </c>
      <c r="N764" s="4">
        <v>5.8804347826086953</v>
      </c>
      <c r="O764" s="4">
        <v>5.5652173913043477</v>
      </c>
      <c r="P764" s="4">
        <f>SUM(Nurse[[#This Row],[LPN Hours (excl. Admin)]],Nurse[[#This Row],[LPN Admin Hours]])</f>
        <v>42.032608695652172</v>
      </c>
      <c r="Q764" s="4">
        <v>26.991847826086957</v>
      </c>
      <c r="R764" s="4">
        <v>15.040760869565217</v>
      </c>
      <c r="S764" s="4">
        <f>SUM(Nurse[[#This Row],[CNA Hours]],Nurse[[#This Row],[NA TR Hours]],Nurse[[#This Row],[Med Aide/Tech Hours]])</f>
        <v>62.415760869565219</v>
      </c>
      <c r="T764" s="4">
        <v>62.415760869565219</v>
      </c>
      <c r="U764" s="4">
        <v>0</v>
      </c>
      <c r="V764" s="4">
        <v>0</v>
      </c>
      <c r="W7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38.125</v>
      </c>
      <c r="X764" s="4">
        <v>6.5489130434782608</v>
      </c>
      <c r="Y764" s="4">
        <v>0</v>
      </c>
      <c r="Z764" s="4">
        <v>0</v>
      </c>
      <c r="AA764" s="4">
        <v>11.967391304347826</v>
      </c>
      <c r="AB764" s="4">
        <v>0</v>
      </c>
      <c r="AC764" s="4">
        <v>19.608695652173914</v>
      </c>
      <c r="AD764" s="4">
        <v>0</v>
      </c>
      <c r="AE764" s="4">
        <v>0</v>
      </c>
      <c r="AF764" s="1">
        <v>366057</v>
      </c>
      <c r="AG764" s="1">
        <v>5</v>
      </c>
      <c r="AH764"/>
    </row>
    <row r="765" spans="1:34" x14ac:dyDescent="0.25">
      <c r="A765" t="s">
        <v>964</v>
      </c>
      <c r="B765" t="s">
        <v>760</v>
      </c>
      <c r="C765" t="s">
        <v>1238</v>
      </c>
      <c r="D765" t="s">
        <v>1017</v>
      </c>
      <c r="E765" s="4">
        <v>23.358695652173914</v>
      </c>
      <c r="F765" s="4">
        <f>Nurse[[#This Row],[Total Nurse Staff Hours]]/Nurse[[#This Row],[MDS Census]]</f>
        <v>2.9326151698464402</v>
      </c>
      <c r="G765" s="4">
        <f>Nurse[[#This Row],[Total Direct Care Staff Hours]]/Nurse[[#This Row],[MDS Census]]</f>
        <v>2.7073941368078178</v>
      </c>
      <c r="H765" s="4">
        <f>Nurse[[#This Row],[Total RN Hours (w/ Admin, DON)]]/Nurse[[#This Row],[MDS Census]]</f>
        <v>0.99330851558864564</v>
      </c>
      <c r="I765" s="4">
        <f>Nurse[[#This Row],[RN Hours (excl. Admin, DON)]]/Nurse[[#This Row],[MDS Census]]</f>
        <v>0.76808748255002302</v>
      </c>
      <c r="J765" s="4">
        <f>SUM(Nurse[[#This Row],[RN Hours (excl. Admin, DON)]],Nurse[[#This Row],[RN Admin Hours]],Nurse[[#This Row],[RN DON Hours]],Nurse[[#This Row],[LPN Hours (excl. Admin)]],Nurse[[#This Row],[LPN Admin Hours]],Nurse[[#This Row],[CNA Hours]],Nurse[[#This Row],[NA TR Hours]],Nurse[[#This Row],[Med Aide/Tech Hours]])</f>
        <v>68.502065217391305</v>
      </c>
      <c r="K765" s="4">
        <f>SUM(Nurse[[#This Row],[RN Hours (excl. Admin, DON)]],Nurse[[#This Row],[LPN Hours (excl. Admin)]],Nurse[[#This Row],[CNA Hours]],Nurse[[#This Row],[NA TR Hours]],Nurse[[#This Row],[Med Aide/Tech Hours]])</f>
        <v>63.241195652173921</v>
      </c>
      <c r="L765" s="4">
        <f>SUM(Nurse[[#This Row],[RN Hours (excl. Admin, DON)]],Nurse[[#This Row],[RN Admin Hours]],Nurse[[#This Row],[RN DON Hours]])</f>
        <v>23.20239130434782</v>
      </c>
      <c r="M765" s="4">
        <v>17.94152173913043</v>
      </c>
      <c r="N765" s="4">
        <v>0</v>
      </c>
      <c r="O765" s="4">
        <v>5.2608695652173916</v>
      </c>
      <c r="P765" s="4">
        <f>SUM(Nurse[[#This Row],[LPN Hours (excl. Admin)]],Nurse[[#This Row],[LPN Admin Hours]])</f>
        <v>11.005108695652174</v>
      </c>
      <c r="Q765" s="4">
        <v>11.005108695652174</v>
      </c>
      <c r="R765" s="4">
        <v>0</v>
      </c>
      <c r="S765" s="4">
        <f>SUM(Nurse[[#This Row],[CNA Hours]],Nurse[[#This Row],[NA TR Hours]],Nurse[[#This Row],[Med Aide/Tech Hours]])</f>
        <v>34.294565217391316</v>
      </c>
      <c r="T765" s="4">
        <v>34.294565217391316</v>
      </c>
      <c r="U765" s="4">
        <v>0</v>
      </c>
      <c r="V765" s="4">
        <v>0</v>
      </c>
      <c r="W7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65" s="4">
        <v>0</v>
      </c>
      <c r="Y765" s="4">
        <v>0</v>
      </c>
      <c r="Z765" s="4">
        <v>0</v>
      </c>
      <c r="AA765" s="4">
        <v>0</v>
      </c>
      <c r="AB765" s="4">
        <v>0</v>
      </c>
      <c r="AC765" s="4">
        <v>0</v>
      </c>
      <c r="AD765" s="4">
        <v>0</v>
      </c>
      <c r="AE765" s="4">
        <v>0</v>
      </c>
      <c r="AF765" s="1">
        <v>366294</v>
      </c>
      <c r="AG765" s="1">
        <v>5</v>
      </c>
      <c r="AH765"/>
    </row>
    <row r="766" spans="1:34" x14ac:dyDescent="0.25">
      <c r="A766" t="s">
        <v>964</v>
      </c>
      <c r="B766" t="s">
        <v>41</v>
      </c>
      <c r="C766" t="s">
        <v>1220</v>
      </c>
      <c r="D766" t="s">
        <v>1038</v>
      </c>
      <c r="E766" s="4">
        <v>58.510869565217391</v>
      </c>
      <c r="F766" s="4">
        <f>Nurse[[#This Row],[Total Nurse Staff Hours]]/Nurse[[#This Row],[MDS Census]]</f>
        <v>3.2109195615827613</v>
      </c>
      <c r="G766" s="4">
        <f>Nurse[[#This Row],[Total Direct Care Staff Hours]]/Nurse[[#This Row],[MDS Census]]</f>
        <v>2.9864462195801607</v>
      </c>
      <c r="H766" s="4">
        <f>Nurse[[#This Row],[Total RN Hours (w/ Admin, DON)]]/Nurse[[#This Row],[MDS Census]]</f>
        <v>0.66217536689578316</v>
      </c>
      <c r="I766" s="4">
        <f>Nurse[[#This Row],[RN Hours (excl. Admin, DON)]]/Nurse[[#This Row],[MDS Census]]</f>
        <v>0.53227010960430998</v>
      </c>
      <c r="J766" s="4">
        <f>SUM(Nurse[[#This Row],[RN Hours (excl. Admin, DON)]],Nurse[[#This Row],[RN Admin Hours]],Nurse[[#This Row],[RN DON Hours]],Nurse[[#This Row],[LPN Hours (excl. Admin)]],Nurse[[#This Row],[LPN Admin Hours]],Nurse[[#This Row],[CNA Hours]],Nurse[[#This Row],[NA TR Hours]],Nurse[[#This Row],[Med Aide/Tech Hours]])</f>
        <v>187.87369565217395</v>
      </c>
      <c r="K766" s="4">
        <f>SUM(Nurse[[#This Row],[RN Hours (excl. Admin, DON)]],Nurse[[#This Row],[LPN Hours (excl. Admin)]],Nurse[[#This Row],[CNA Hours]],Nurse[[#This Row],[NA TR Hours]],Nurse[[#This Row],[Med Aide/Tech Hours]])</f>
        <v>174.73956521739134</v>
      </c>
      <c r="L766" s="4">
        <f>SUM(Nurse[[#This Row],[RN Hours (excl. Admin, DON)]],Nurse[[#This Row],[RN Admin Hours]],Nurse[[#This Row],[RN DON Hours]])</f>
        <v>38.744456521739139</v>
      </c>
      <c r="M766" s="4">
        <v>31.143586956521748</v>
      </c>
      <c r="N766" s="4">
        <v>2.6304347826086958</v>
      </c>
      <c r="O766" s="4">
        <v>4.9704347826086952</v>
      </c>
      <c r="P766" s="4">
        <f>SUM(Nurse[[#This Row],[LPN Hours (excl. Admin)]],Nurse[[#This Row],[LPN Admin Hours]])</f>
        <v>71.707173913043505</v>
      </c>
      <c r="Q766" s="4">
        <v>66.173913043478279</v>
      </c>
      <c r="R766" s="4">
        <v>5.5332608695652183</v>
      </c>
      <c r="S766" s="4">
        <f>SUM(Nurse[[#This Row],[CNA Hours]],Nurse[[#This Row],[NA TR Hours]],Nurse[[#This Row],[Med Aide/Tech Hours]])</f>
        <v>77.422065217391321</v>
      </c>
      <c r="T766" s="4">
        <v>77.422065217391321</v>
      </c>
      <c r="U766" s="4">
        <v>0</v>
      </c>
      <c r="V766" s="4">
        <v>0</v>
      </c>
      <c r="W7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12.485000000000001</v>
      </c>
      <c r="X766" s="4">
        <v>0</v>
      </c>
      <c r="Y766" s="4">
        <v>0</v>
      </c>
      <c r="Z766" s="4">
        <v>0</v>
      </c>
      <c r="AA766" s="4">
        <v>8.5019565217391317</v>
      </c>
      <c r="AB766" s="4">
        <v>0</v>
      </c>
      <c r="AC766" s="4">
        <v>3.983043478260869</v>
      </c>
      <c r="AD766" s="4">
        <v>0</v>
      </c>
      <c r="AE766" s="4">
        <v>0</v>
      </c>
      <c r="AF766" s="1">
        <v>365101</v>
      </c>
      <c r="AG766" s="1">
        <v>5</v>
      </c>
      <c r="AH766"/>
    </row>
    <row r="767" spans="1:34" x14ac:dyDescent="0.25">
      <c r="A767" t="s">
        <v>964</v>
      </c>
      <c r="B767" t="s">
        <v>293</v>
      </c>
      <c r="C767" t="s">
        <v>1124</v>
      </c>
      <c r="D767" t="s">
        <v>1015</v>
      </c>
      <c r="E767" s="4">
        <v>35.206521739130437</v>
      </c>
      <c r="F767" s="4">
        <f>Nurse[[#This Row],[Total Nurse Staff Hours]]/Nurse[[#This Row],[MDS Census]]</f>
        <v>3.4220129669651125</v>
      </c>
      <c r="G767" s="4">
        <f>Nurse[[#This Row],[Total Direct Care Staff Hours]]/Nurse[[#This Row],[MDS Census]]</f>
        <v>3.2071318308119792</v>
      </c>
      <c r="H767" s="4">
        <f>Nurse[[#This Row],[Total RN Hours (w/ Admin, DON)]]/Nurse[[#This Row],[MDS Census]]</f>
        <v>0.38118246372337133</v>
      </c>
      <c r="I767" s="4">
        <f>Nurse[[#This Row],[RN Hours (excl. Admin, DON)]]/Nurse[[#This Row],[MDS Census]]</f>
        <v>0.23298857672121015</v>
      </c>
      <c r="J767" s="4">
        <f>SUM(Nurse[[#This Row],[RN Hours (excl. Admin, DON)]],Nurse[[#This Row],[RN Admin Hours]],Nurse[[#This Row],[RN DON Hours]],Nurse[[#This Row],[LPN Hours (excl. Admin)]],Nurse[[#This Row],[LPN Admin Hours]],Nurse[[#This Row],[CNA Hours]],Nurse[[#This Row],[NA TR Hours]],Nurse[[#This Row],[Med Aide/Tech Hours]])</f>
        <v>120.47717391304349</v>
      </c>
      <c r="K767" s="4">
        <f>SUM(Nurse[[#This Row],[RN Hours (excl. Admin, DON)]],Nurse[[#This Row],[LPN Hours (excl. Admin)]],Nurse[[#This Row],[CNA Hours]],Nurse[[#This Row],[NA TR Hours]],Nurse[[#This Row],[Med Aide/Tech Hours]])</f>
        <v>112.91195652173914</v>
      </c>
      <c r="L767" s="4">
        <f>SUM(Nurse[[#This Row],[RN Hours (excl. Admin, DON)]],Nurse[[#This Row],[RN Admin Hours]],Nurse[[#This Row],[RN DON Hours]])</f>
        <v>13.420108695652171</v>
      </c>
      <c r="M767" s="4">
        <v>8.2027173913043452</v>
      </c>
      <c r="N767" s="4">
        <v>0</v>
      </c>
      <c r="O767" s="4">
        <v>5.2173913043478262</v>
      </c>
      <c r="P767" s="4">
        <f>SUM(Nurse[[#This Row],[LPN Hours (excl. Admin)]],Nurse[[#This Row],[LPN Admin Hours]])</f>
        <v>33.620652173913044</v>
      </c>
      <c r="Q767" s="4">
        <v>31.27282608695652</v>
      </c>
      <c r="R767" s="4">
        <v>2.347826086956522</v>
      </c>
      <c r="S767" s="4">
        <f>SUM(Nurse[[#This Row],[CNA Hours]],Nurse[[#This Row],[NA TR Hours]],Nurse[[#This Row],[Med Aide/Tech Hours]])</f>
        <v>73.436413043478282</v>
      </c>
      <c r="T767" s="4">
        <v>73.436413043478282</v>
      </c>
      <c r="U767" s="4">
        <v>0</v>
      </c>
      <c r="V767" s="4">
        <v>0</v>
      </c>
      <c r="W7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67" s="4">
        <v>0</v>
      </c>
      <c r="Y767" s="4">
        <v>0</v>
      </c>
      <c r="Z767" s="4">
        <v>0</v>
      </c>
      <c r="AA767" s="4">
        <v>0</v>
      </c>
      <c r="AB767" s="4">
        <v>0</v>
      </c>
      <c r="AC767" s="4">
        <v>0</v>
      </c>
      <c r="AD767" s="4">
        <v>0</v>
      </c>
      <c r="AE767" s="4">
        <v>0</v>
      </c>
      <c r="AF767" s="1">
        <v>365606</v>
      </c>
      <c r="AG767" s="1">
        <v>5</v>
      </c>
      <c r="AH767"/>
    </row>
    <row r="768" spans="1:34" x14ac:dyDescent="0.25">
      <c r="A768" t="s">
        <v>964</v>
      </c>
      <c r="B768" t="s">
        <v>629</v>
      </c>
      <c r="C768" t="s">
        <v>1098</v>
      </c>
      <c r="D768" t="s">
        <v>999</v>
      </c>
      <c r="E768" s="4">
        <v>92.690140845070417</v>
      </c>
      <c r="F768" s="4">
        <f>Nurse[[#This Row],[Total Nurse Staff Hours]]/Nurse[[#This Row],[MDS Census]]</f>
        <v>4.8723218355872975</v>
      </c>
      <c r="G768" s="4">
        <f>Nurse[[#This Row],[Total Direct Care Staff Hours]]/Nurse[[#This Row],[MDS Census]]</f>
        <v>4.3830344932381102</v>
      </c>
      <c r="H768" s="4">
        <f>Nurse[[#This Row],[Total RN Hours (w/ Admin, DON)]]/Nurse[[#This Row],[MDS Census]]</f>
        <v>0.92345388238869464</v>
      </c>
      <c r="I768" s="4">
        <f>Nurse[[#This Row],[RN Hours (excl. Admin, DON)]]/Nurse[[#This Row],[MDS Census]]</f>
        <v>0.48157574836650963</v>
      </c>
      <c r="J768" s="4">
        <f>SUM(Nurse[[#This Row],[RN Hours (excl. Admin, DON)]],Nurse[[#This Row],[RN Admin Hours]],Nurse[[#This Row],[RN DON Hours]],Nurse[[#This Row],[LPN Hours (excl. Admin)]],Nurse[[#This Row],[LPN Admin Hours]],Nurse[[#This Row],[CNA Hours]],Nurse[[#This Row],[NA TR Hours]],Nurse[[#This Row],[Med Aide/Tech Hours]])</f>
        <v>451.61619718309862</v>
      </c>
      <c r="K768" s="4">
        <f>SUM(Nurse[[#This Row],[RN Hours (excl. Admin, DON)]],Nurse[[#This Row],[LPN Hours (excl. Admin)]],Nurse[[#This Row],[CNA Hours]],Nurse[[#This Row],[NA TR Hours]],Nurse[[#This Row],[Med Aide/Tech Hours]])</f>
        <v>406.2640845070423</v>
      </c>
      <c r="L768" s="4">
        <f>SUM(Nurse[[#This Row],[RN Hours (excl. Admin, DON)]],Nurse[[#This Row],[RN Admin Hours]],Nurse[[#This Row],[RN DON Hours]])</f>
        <v>85.595070422535201</v>
      </c>
      <c r="M768" s="4">
        <v>44.637323943661968</v>
      </c>
      <c r="N768" s="4">
        <v>35.323943661971832</v>
      </c>
      <c r="O768" s="4">
        <v>5.6338028169014081</v>
      </c>
      <c r="P768" s="4">
        <f>SUM(Nurse[[#This Row],[LPN Hours (excl. Admin)]],Nurse[[#This Row],[LPN Admin Hours]])</f>
        <v>156.61619718309859</v>
      </c>
      <c r="Q768" s="4">
        <v>152.22183098591549</v>
      </c>
      <c r="R768" s="4">
        <v>4.394366197183099</v>
      </c>
      <c r="S768" s="4">
        <f>SUM(Nurse[[#This Row],[CNA Hours]],Nurse[[#This Row],[NA TR Hours]],Nurse[[#This Row],[Med Aide/Tech Hours]])</f>
        <v>209.4049295774648</v>
      </c>
      <c r="T768" s="4">
        <v>209.4049295774648</v>
      </c>
      <c r="U768" s="4">
        <v>0</v>
      </c>
      <c r="V768" s="4">
        <v>0</v>
      </c>
      <c r="W7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35.281690140845072</v>
      </c>
      <c r="X768" s="4">
        <v>1.630281690140845</v>
      </c>
      <c r="Y768" s="4">
        <v>0</v>
      </c>
      <c r="Z768" s="4">
        <v>0</v>
      </c>
      <c r="AA768" s="4">
        <v>10.53169014084507</v>
      </c>
      <c r="AB768" s="4">
        <v>0</v>
      </c>
      <c r="AC768" s="4">
        <v>23.119718309859156</v>
      </c>
      <c r="AD768" s="4">
        <v>0</v>
      </c>
      <c r="AE768" s="4">
        <v>0</v>
      </c>
      <c r="AF768" s="1">
        <v>366116</v>
      </c>
      <c r="AG768" s="1">
        <v>5</v>
      </c>
      <c r="AH768"/>
    </row>
    <row r="769" spans="1:34" x14ac:dyDescent="0.25">
      <c r="A769" t="s">
        <v>964</v>
      </c>
      <c r="B769" t="s">
        <v>614</v>
      </c>
      <c r="C769" t="s">
        <v>1098</v>
      </c>
      <c r="D769" t="s">
        <v>999</v>
      </c>
      <c r="E769" s="4">
        <v>65.391304347826093</v>
      </c>
      <c r="F769" s="4">
        <f>Nurse[[#This Row],[Total Nurse Staff Hours]]/Nurse[[#This Row],[MDS Census]]</f>
        <v>2.665894281914893</v>
      </c>
      <c r="G769" s="4">
        <f>Nurse[[#This Row],[Total Direct Care Staff Hours]]/Nurse[[#This Row],[MDS Census]]</f>
        <v>2.4679388297872338</v>
      </c>
      <c r="H769" s="4">
        <f>Nurse[[#This Row],[Total RN Hours (w/ Admin, DON)]]/Nurse[[#This Row],[MDS Census]]</f>
        <v>0.19314162234042551</v>
      </c>
      <c r="I769" s="4">
        <f>Nurse[[#This Row],[RN Hours (excl. Admin, DON)]]/Nurse[[#This Row],[MDS Census]]</f>
        <v>6.5789561170212757E-2</v>
      </c>
      <c r="J769" s="4">
        <f>SUM(Nurse[[#This Row],[RN Hours (excl. Admin, DON)]],Nurse[[#This Row],[RN Admin Hours]],Nurse[[#This Row],[RN DON Hours]],Nurse[[#This Row],[LPN Hours (excl. Admin)]],Nurse[[#This Row],[LPN Admin Hours]],Nurse[[#This Row],[CNA Hours]],Nurse[[#This Row],[NA TR Hours]],Nurse[[#This Row],[Med Aide/Tech Hours]])</f>
        <v>174.32630434782607</v>
      </c>
      <c r="K769" s="4">
        <f>SUM(Nurse[[#This Row],[RN Hours (excl. Admin, DON)]],Nurse[[#This Row],[LPN Hours (excl. Admin)]],Nurse[[#This Row],[CNA Hours]],Nurse[[#This Row],[NA TR Hours]],Nurse[[#This Row],[Med Aide/Tech Hours]])</f>
        <v>161.38173913043477</v>
      </c>
      <c r="L769" s="4">
        <f>SUM(Nurse[[#This Row],[RN Hours (excl. Admin, DON)]],Nurse[[#This Row],[RN Admin Hours]],Nurse[[#This Row],[RN DON Hours]])</f>
        <v>12.629782608695651</v>
      </c>
      <c r="M769" s="4">
        <v>4.3020652173913039</v>
      </c>
      <c r="N769" s="4">
        <v>5.0652173913043477</v>
      </c>
      <c r="O769" s="4">
        <v>3.2624999999999997</v>
      </c>
      <c r="P769" s="4">
        <f>SUM(Nurse[[#This Row],[LPN Hours (excl. Admin)]],Nurse[[#This Row],[LPN Admin Hours]])</f>
        <v>64.446304347826086</v>
      </c>
      <c r="Q769" s="4">
        <v>59.829456521739125</v>
      </c>
      <c r="R769" s="4">
        <v>4.6168478260869561</v>
      </c>
      <c r="S769" s="4">
        <f>SUM(Nurse[[#This Row],[CNA Hours]],Nurse[[#This Row],[NA TR Hours]],Nurse[[#This Row],[Med Aide/Tech Hours]])</f>
        <v>97.250217391304346</v>
      </c>
      <c r="T769" s="4">
        <v>61.184999999999988</v>
      </c>
      <c r="U769" s="4">
        <v>36.065217391304351</v>
      </c>
      <c r="V769" s="4">
        <v>0</v>
      </c>
      <c r="W7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30.165978260869565</v>
      </c>
      <c r="X769" s="4">
        <v>4.1281521739130431</v>
      </c>
      <c r="Y769" s="4">
        <v>0</v>
      </c>
      <c r="Z769" s="4">
        <v>1.6972826086956523</v>
      </c>
      <c r="AA769" s="4">
        <v>9.1338043478260857</v>
      </c>
      <c r="AB769" s="4">
        <v>0</v>
      </c>
      <c r="AC769" s="4">
        <v>15.206739130434782</v>
      </c>
      <c r="AD769" s="4">
        <v>0</v>
      </c>
      <c r="AE769" s="4">
        <v>0</v>
      </c>
      <c r="AF769" s="1">
        <v>366099</v>
      </c>
      <c r="AG769" s="1">
        <v>5</v>
      </c>
      <c r="AH769"/>
    </row>
    <row r="770" spans="1:34" x14ac:dyDescent="0.25">
      <c r="A770" t="s">
        <v>964</v>
      </c>
      <c r="B770" t="s">
        <v>479</v>
      </c>
      <c r="C770" t="s">
        <v>1348</v>
      </c>
      <c r="D770" t="s">
        <v>1022</v>
      </c>
      <c r="E770" s="4">
        <v>92.739130434782609</v>
      </c>
      <c r="F770" s="4">
        <f>Nurse[[#This Row],[Total Nurse Staff Hours]]/Nurse[[#This Row],[MDS Census]]</f>
        <v>3.555809892170652</v>
      </c>
      <c r="G770" s="4">
        <f>Nurse[[#This Row],[Total Direct Care Staff Hours]]/Nurse[[#This Row],[MDS Census]]</f>
        <v>3.1585864978902953</v>
      </c>
      <c r="H770" s="4">
        <f>Nurse[[#This Row],[Total RN Hours (w/ Admin, DON)]]/Nurse[[#This Row],[MDS Census]]</f>
        <v>0.82687412095639923</v>
      </c>
      <c r="I770" s="4">
        <f>Nurse[[#This Row],[RN Hours (excl. Admin, DON)]]/Nurse[[#This Row],[MDS Census]]</f>
        <v>0.56010079699953108</v>
      </c>
      <c r="J770" s="4">
        <f>SUM(Nurse[[#This Row],[RN Hours (excl. Admin, DON)]],Nurse[[#This Row],[RN Admin Hours]],Nurse[[#This Row],[RN DON Hours]],Nurse[[#This Row],[LPN Hours (excl. Admin)]],Nurse[[#This Row],[LPN Admin Hours]],Nurse[[#This Row],[CNA Hours]],Nurse[[#This Row],[NA TR Hours]],Nurse[[#This Row],[Med Aide/Tech Hours]])</f>
        <v>329.76271739130436</v>
      </c>
      <c r="K770" s="4">
        <f>SUM(Nurse[[#This Row],[RN Hours (excl. Admin, DON)]],Nurse[[#This Row],[LPN Hours (excl. Admin)]],Nurse[[#This Row],[CNA Hours]],Nurse[[#This Row],[NA TR Hours]],Nurse[[#This Row],[Med Aide/Tech Hours]])</f>
        <v>292.92456521739132</v>
      </c>
      <c r="L770" s="4">
        <f>SUM(Nurse[[#This Row],[RN Hours (excl. Admin, DON)]],Nurse[[#This Row],[RN Admin Hours]],Nurse[[#This Row],[RN DON Hours]])</f>
        <v>76.683586956521722</v>
      </c>
      <c r="M770" s="4">
        <v>51.943260869565208</v>
      </c>
      <c r="N770" s="4">
        <v>19.20771739130435</v>
      </c>
      <c r="O770" s="4">
        <v>5.5326086956521738</v>
      </c>
      <c r="P770" s="4">
        <f>SUM(Nurse[[#This Row],[LPN Hours (excl. Admin)]],Nurse[[#This Row],[LPN Admin Hours]])</f>
        <v>71.655434782608722</v>
      </c>
      <c r="Q770" s="4">
        <v>59.557608695652199</v>
      </c>
      <c r="R770" s="4">
        <v>12.097826086956522</v>
      </c>
      <c r="S770" s="4">
        <f>SUM(Nurse[[#This Row],[CNA Hours]],Nurse[[#This Row],[NA TR Hours]],Nurse[[#This Row],[Med Aide/Tech Hours]])</f>
        <v>181.4236956521739</v>
      </c>
      <c r="T770" s="4">
        <v>155.81358695652173</v>
      </c>
      <c r="U770" s="4">
        <v>25.610108695652176</v>
      </c>
      <c r="V770" s="4">
        <v>0</v>
      </c>
      <c r="W7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0.52173913043478259</v>
      </c>
      <c r="X770" s="4">
        <v>0.22826086956521738</v>
      </c>
      <c r="Y770" s="4">
        <v>0.29347826086956524</v>
      </c>
      <c r="Z770" s="4">
        <v>0</v>
      </c>
      <c r="AA770" s="4">
        <v>0</v>
      </c>
      <c r="AB770" s="4">
        <v>0</v>
      </c>
      <c r="AC770" s="4">
        <v>0</v>
      </c>
      <c r="AD770" s="4">
        <v>0</v>
      </c>
      <c r="AE770" s="4">
        <v>0</v>
      </c>
      <c r="AF770" s="1">
        <v>365882</v>
      </c>
      <c r="AG770" s="1">
        <v>5</v>
      </c>
      <c r="AH770"/>
    </row>
    <row r="771" spans="1:34" x14ac:dyDescent="0.25">
      <c r="A771" t="s">
        <v>964</v>
      </c>
      <c r="B771" t="s">
        <v>905</v>
      </c>
      <c r="C771" t="s">
        <v>1227</v>
      </c>
      <c r="D771" t="s">
        <v>1023</v>
      </c>
      <c r="E771" s="4">
        <v>50.010869565217391</v>
      </c>
      <c r="F771" s="4">
        <f>Nurse[[#This Row],[Total Nurse Staff Hours]]/Nurse[[#This Row],[MDS Census]]</f>
        <v>2.8608824168658993</v>
      </c>
      <c r="G771" s="4">
        <f>Nurse[[#This Row],[Total Direct Care Staff Hours]]/Nurse[[#This Row],[MDS Census]]</f>
        <v>2.603323190610737</v>
      </c>
      <c r="H771" s="4">
        <f>Nurse[[#This Row],[Total RN Hours (w/ Admin, DON)]]/Nurse[[#This Row],[MDS Census]]</f>
        <v>0.76989350141273627</v>
      </c>
      <c r="I771" s="4">
        <f>Nurse[[#This Row],[RN Hours (excl. Admin, DON)]]/Nurse[[#This Row],[MDS Census]]</f>
        <v>0.51233427515757435</v>
      </c>
      <c r="J771" s="4">
        <f>SUM(Nurse[[#This Row],[RN Hours (excl. Admin, DON)]],Nurse[[#This Row],[RN Admin Hours]],Nurse[[#This Row],[RN DON Hours]],Nurse[[#This Row],[LPN Hours (excl. Admin)]],Nurse[[#This Row],[LPN Admin Hours]],Nurse[[#This Row],[CNA Hours]],Nurse[[#This Row],[NA TR Hours]],Nurse[[#This Row],[Med Aide/Tech Hours]])</f>
        <v>143.07521739130436</v>
      </c>
      <c r="K771" s="4">
        <f>SUM(Nurse[[#This Row],[RN Hours (excl. Admin, DON)]],Nurse[[#This Row],[LPN Hours (excl. Admin)]],Nurse[[#This Row],[CNA Hours]],Nurse[[#This Row],[NA TR Hours]],Nurse[[#This Row],[Med Aide/Tech Hours]])</f>
        <v>130.19445652173914</v>
      </c>
      <c r="L771" s="4">
        <f>SUM(Nurse[[#This Row],[RN Hours (excl. Admin, DON)]],Nurse[[#This Row],[RN Admin Hours]],Nurse[[#This Row],[RN DON Hours]])</f>
        <v>38.503043478260864</v>
      </c>
      <c r="M771" s="4">
        <v>25.622282608695649</v>
      </c>
      <c r="N771" s="4">
        <v>8.6361956521739121</v>
      </c>
      <c r="O771" s="4">
        <v>4.2445652173913047</v>
      </c>
      <c r="P771" s="4">
        <f>SUM(Nurse[[#This Row],[LPN Hours (excl. Admin)]],Nurse[[#This Row],[LPN Admin Hours]])</f>
        <v>34.046739130434773</v>
      </c>
      <c r="Q771" s="4">
        <v>34.046739130434773</v>
      </c>
      <c r="R771" s="4">
        <v>0</v>
      </c>
      <c r="S771" s="4">
        <f>SUM(Nurse[[#This Row],[CNA Hours]],Nurse[[#This Row],[NA TR Hours]],Nurse[[#This Row],[Med Aide/Tech Hours]])</f>
        <v>70.525434782608713</v>
      </c>
      <c r="T771" s="4">
        <v>59.712065217391327</v>
      </c>
      <c r="U771" s="4">
        <v>0</v>
      </c>
      <c r="V771" s="4">
        <v>10.813369565217391</v>
      </c>
      <c r="W7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71" s="4">
        <v>0</v>
      </c>
      <c r="Y771" s="4">
        <v>0</v>
      </c>
      <c r="Z771" s="4">
        <v>0</v>
      </c>
      <c r="AA771" s="4">
        <v>0</v>
      </c>
      <c r="AB771" s="4">
        <v>0</v>
      </c>
      <c r="AC771" s="4">
        <v>0</v>
      </c>
      <c r="AD771" s="4">
        <v>0</v>
      </c>
      <c r="AE771" s="4">
        <v>0</v>
      </c>
      <c r="AF771" s="1">
        <v>366464</v>
      </c>
      <c r="AG771" s="1">
        <v>5</v>
      </c>
      <c r="AH771"/>
    </row>
    <row r="772" spans="1:34" x14ac:dyDescent="0.25">
      <c r="A772" t="s">
        <v>964</v>
      </c>
      <c r="B772" t="s">
        <v>702</v>
      </c>
      <c r="C772" t="s">
        <v>1227</v>
      </c>
      <c r="D772" t="s">
        <v>1023</v>
      </c>
      <c r="E772" s="4">
        <v>43.75</v>
      </c>
      <c r="F772" s="4">
        <f>Nurse[[#This Row],[Total Nurse Staff Hours]]/Nurse[[#This Row],[MDS Census]]</f>
        <v>3.0433515527950319</v>
      </c>
      <c r="G772" s="4">
        <f>Nurse[[#This Row],[Total Direct Care Staff Hours]]/Nurse[[#This Row],[MDS Census]]</f>
        <v>2.6856869565217401</v>
      </c>
      <c r="H772" s="4">
        <f>Nurse[[#This Row],[Total RN Hours (w/ Admin, DON)]]/Nurse[[#This Row],[MDS Census]]</f>
        <v>0.71199006211180138</v>
      </c>
      <c r="I772" s="4">
        <f>Nurse[[#This Row],[RN Hours (excl. Admin, DON)]]/Nurse[[#This Row],[MDS Census]]</f>
        <v>0.35432546583850938</v>
      </c>
      <c r="J772" s="4">
        <f>SUM(Nurse[[#This Row],[RN Hours (excl. Admin, DON)]],Nurse[[#This Row],[RN Admin Hours]],Nurse[[#This Row],[RN DON Hours]],Nurse[[#This Row],[LPN Hours (excl. Admin)]],Nurse[[#This Row],[LPN Admin Hours]],Nurse[[#This Row],[CNA Hours]],Nurse[[#This Row],[NA TR Hours]],Nurse[[#This Row],[Med Aide/Tech Hours]])</f>
        <v>133.14663043478265</v>
      </c>
      <c r="K772" s="4">
        <f>SUM(Nurse[[#This Row],[RN Hours (excl. Admin, DON)]],Nurse[[#This Row],[LPN Hours (excl. Admin)]],Nurse[[#This Row],[CNA Hours]],Nurse[[#This Row],[NA TR Hours]],Nurse[[#This Row],[Med Aide/Tech Hours]])</f>
        <v>117.49880434782612</v>
      </c>
      <c r="L772" s="4">
        <f>SUM(Nurse[[#This Row],[RN Hours (excl. Admin, DON)]],Nurse[[#This Row],[RN Admin Hours]],Nurse[[#This Row],[RN DON Hours]])</f>
        <v>31.149565217391309</v>
      </c>
      <c r="M772" s="4">
        <v>15.501739130434785</v>
      </c>
      <c r="N772" s="4">
        <v>10.593478260869569</v>
      </c>
      <c r="O772" s="4">
        <v>5.0543478260869561</v>
      </c>
      <c r="P772" s="4">
        <f>SUM(Nurse[[#This Row],[LPN Hours (excl. Admin)]],Nurse[[#This Row],[LPN Admin Hours]])</f>
        <v>40.945434782608693</v>
      </c>
      <c r="Q772" s="4">
        <v>40.945434782608693</v>
      </c>
      <c r="R772" s="4">
        <v>0</v>
      </c>
      <c r="S772" s="4">
        <f>SUM(Nurse[[#This Row],[CNA Hours]],Nurse[[#This Row],[NA TR Hours]],Nurse[[#This Row],[Med Aide/Tech Hours]])</f>
        <v>61.051630434782645</v>
      </c>
      <c r="T772" s="4">
        <v>61.051630434782645</v>
      </c>
      <c r="U772" s="4">
        <v>0</v>
      </c>
      <c r="V772" s="4">
        <v>0</v>
      </c>
      <c r="W7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72" s="4">
        <v>0</v>
      </c>
      <c r="Y772" s="4">
        <v>0</v>
      </c>
      <c r="Z772" s="4">
        <v>0</v>
      </c>
      <c r="AA772" s="4">
        <v>0</v>
      </c>
      <c r="AB772" s="4">
        <v>0</v>
      </c>
      <c r="AC772" s="4">
        <v>0</v>
      </c>
      <c r="AD772" s="4">
        <v>0</v>
      </c>
      <c r="AE772" s="4">
        <v>0</v>
      </c>
      <c r="AF772" s="1">
        <v>366221</v>
      </c>
      <c r="AG772" s="1">
        <v>5</v>
      </c>
      <c r="AH772"/>
    </row>
    <row r="773" spans="1:34" x14ac:dyDescent="0.25">
      <c r="A773" t="s">
        <v>964</v>
      </c>
      <c r="B773" t="s">
        <v>480</v>
      </c>
      <c r="C773" t="s">
        <v>1129</v>
      </c>
      <c r="D773" t="s">
        <v>1032</v>
      </c>
      <c r="E773" s="4">
        <v>197.63043478260869</v>
      </c>
      <c r="F773" s="4">
        <f>Nurse[[#This Row],[Total Nurse Staff Hours]]/Nurse[[#This Row],[MDS Census]]</f>
        <v>4.225621493785062</v>
      </c>
      <c r="G773" s="4">
        <f>Nurse[[#This Row],[Total Direct Care Staff Hours]]/Nurse[[#This Row],[MDS Census]]</f>
        <v>3.9498680013199872</v>
      </c>
      <c r="H773" s="4">
        <f>Nurse[[#This Row],[Total RN Hours (w/ Admin, DON)]]/Nurse[[#This Row],[MDS Census]]</f>
        <v>0.617190078099219</v>
      </c>
      <c r="I773" s="4">
        <f>Nurse[[#This Row],[RN Hours (excl. Admin, DON)]]/Nurse[[#This Row],[MDS Census]]</f>
        <v>0.43901935980640194</v>
      </c>
      <c r="J773" s="4">
        <f>SUM(Nurse[[#This Row],[RN Hours (excl. Admin, DON)]],Nurse[[#This Row],[RN Admin Hours]],Nurse[[#This Row],[RN DON Hours]],Nurse[[#This Row],[LPN Hours (excl. Admin)]],Nurse[[#This Row],[LPN Admin Hours]],Nurse[[#This Row],[CNA Hours]],Nurse[[#This Row],[NA TR Hours]],Nurse[[#This Row],[Med Aide/Tech Hours]])</f>
        <v>835.11141304347825</v>
      </c>
      <c r="K773" s="4">
        <f>SUM(Nurse[[#This Row],[RN Hours (excl. Admin, DON)]],Nurse[[#This Row],[LPN Hours (excl. Admin)]],Nurse[[#This Row],[CNA Hours]],Nurse[[#This Row],[NA TR Hours]],Nurse[[#This Row],[Med Aide/Tech Hours]])</f>
        <v>780.61413043478262</v>
      </c>
      <c r="L773" s="4">
        <f>SUM(Nurse[[#This Row],[RN Hours (excl. Admin, DON)]],Nurse[[#This Row],[RN Admin Hours]],Nurse[[#This Row],[RN DON Hours]])</f>
        <v>121.97554347826086</v>
      </c>
      <c r="M773" s="4">
        <v>86.763586956521735</v>
      </c>
      <c r="N773" s="4">
        <v>29.646739130434781</v>
      </c>
      <c r="O773" s="4">
        <v>5.5652173913043477</v>
      </c>
      <c r="P773" s="4">
        <f>SUM(Nurse[[#This Row],[LPN Hours (excl. Admin)]],Nurse[[#This Row],[LPN Admin Hours]])</f>
        <v>301.28260869565213</v>
      </c>
      <c r="Q773" s="4">
        <v>281.99728260869563</v>
      </c>
      <c r="R773" s="4">
        <v>19.285326086956523</v>
      </c>
      <c r="S773" s="4">
        <f>SUM(Nurse[[#This Row],[CNA Hours]],Nurse[[#This Row],[NA TR Hours]],Nurse[[#This Row],[Med Aide/Tech Hours]])</f>
        <v>411.85326086956525</v>
      </c>
      <c r="T773" s="4">
        <v>389.0625</v>
      </c>
      <c r="U773" s="4">
        <v>22.790760869565219</v>
      </c>
      <c r="V773" s="4">
        <v>0</v>
      </c>
      <c r="W7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8.8777173913043477</v>
      </c>
      <c r="X773" s="4">
        <v>3.0516304347826089</v>
      </c>
      <c r="Y773" s="4">
        <v>5.8260869565217392</v>
      </c>
      <c r="Z773" s="4">
        <v>0</v>
      </c>
      <c r="AA773" s="4">
        <v>0</v>
      </c>
      <c r="AB773" s="4">
        <v>0</v>
      </c>
      <c r="AC773" s="4">
        <v>0</v>
      </c>
      <c r="AD773" s="4">
        <v>0</v>
      </c>
      <c r="AE773" s="4">
        <v>0</v>
      </c>
      <c r="AF773" s="1">
        <v>365883</v>
      </c>
      <c r="AG773" s="1">
        <v>5</v>
      </c>
      <c r="AH773"/>
    </row>
    <row r="774" spans="1:34" x14ac:dyDescent="0.25">
      <c r="A774" t="s">
        <v>964</v>
      </c>
      <c r="B774" t="s">
        <v>270</v>
      </c>
      <c r="C774" t="s">
        <v>1296</v>
      </c>
      <c r="D774" t="s">
        <v>1030</v>
      </c>
      <c r="E774" s="4">
        <v>48.352112676056336</v>
      </c>
      <c r="F774" s="4">
        <f>Nurse[[#This Row],[Total Nurse Staff Hours]]/Nurse[[#This Row],[MDS Census]]</f>
        <v>3.1041887561899211</v>
      </c>
      <c r="G774" s="4">
        <f>Nurse[[#This Row],[Total Direct Care Staff Hours]]/Nurse[[#This Row],[MDS Census]]</f>
        <v>2.6421730265074279</v>
      </c>
      <c r="H774" s="4">
        <f>Nurse[[#This Row],[Total RN Hours (w/ Admin, DON)]]/Nurse[[#This Row],[MDS Census]]</f>
        <v>0.79944654820856353</v>
      </c>
      <c r="I774" s="4">
        <f>Nurse[[#This Row],[RN Hours (excl. Admin, DON)]]/Nurse[[#This Row],[MDS Census]]</f>
        <v>0.35869501893387695</v>
      </c>
      <c r="J774" s="4">
        <f>SUM(Nurse[[#This Row],[RN Hours (excl. Admin, DON)]],Nurse[[#This Row],[RN Admin Hours]],Nurse[[#This Row],[RN DON Hours]],Nurse[[#This Row],[LPN Hours (excl. Admin)]],Nurse[[#This Row],[LPN Admin Hours]],Nurse[[#This Row],[CNA Hours]],Nurse[[#This Row],[NA TR Hours]],Nurse[[#This Row],[Med Aide/Tech Hours]])</f>
        <v>150.09408450704223</v>
      </c>
      <c r="K774" s="4">
        <f>SUM(Nurse[[#This Row],[RN Hours (excl. Admin, DON)]],Nurse[[#This Row],[LPN Hours (excl. Admin)]],Nurse[[#This Row],[CNA Hours]],Nurse[[#This Row],[NA TR Hours]],Nurse[[#This Row],[Med Aide/Tech Hours]])</f>
        <v>127.75464788732394</v>
      </c>
      <c r="L774" s="4">
        <f>SUM(Nurse[[#This Row],[RN Hours (excl. Admin, DON)]],Nurse[[#This Row],[RN Admin Hours]],Nurse[[#This Row],[RN DON Hours]])</f>
        <v>38.65492957746477</v>
      </c>
      <c r="M774" s="4">
        <v>17.343661971830979</v>
      </c>
      <c r="N774" s="4">
        <v>18.945070422535203</v>
      </c>
      <c r="O774" s="4">
        <v>2.3661971830985915</v>
      </c>
      <c r="P774" s="4">
        <f>SUM(Nurse[[#This Row],[LPN Hours (excl. Admin)]],Nurse[[#This Row],[LPN Admin Hours]])</f>
        <v>30.673239436619721</v>
      </c>
      <c r="Q774" s="4">
        <v>29.645070422535213</v>
      </c>
      <c r="R774" s="4">
        <v>1.028169014084507</v>
      </c>
      <c r="S774" s="4">
        <f>SUM(Nurse[[#This Row],[CNA Hours]],Nurse[[#This Row],[NA TR Hours]],Nurse[[#This Row],[Med Aide/Tech Hours]])</f>
        <v>80.765915492957745</v>
      </c>
      <c r="T774" s="4">
        <v>75.664507042253518</v>
      </c>
      <c r="U774" s="4">
        <v>5.1014084507042252</v>
      </c>
      <c r="V774" s="4">
        <v>0</v>
      </c>
      <c r="W7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19.84901408450704</v>
      </c>
      <c r="X774" s="4">
        <v>0</v>
      </c>
      <c r="Y774" s="4">
        <v>0.73943661971830987</v>
      </c>
      <c r="Z774" s="4">
        <v>0</v>
      </c>
      <c r="AA774" s="4">
        <v>6.330985915492958</v>
      </c>
      <c r="AB774" s="4">
        <v>0</v>
      </c>
      <c r="AC774" s="4">
        <v>12.778591549295774</v>
      </c>
      <c r="AD774" s="4">
        <v>0</v>
      </c>
      <c r="AE774" s="4">
        <v>0</v>
      </c>
      <c r="AF774" s="1">
        <v>365575</v>
      </c>
      <c r="AG774" s="1">
        <v>5</v>
      </c>
      <c r="AH774"/>
    </row>
    <row r="775" spans="1:34" x14ac:dyDescent="0.25">
      <c r="A775" t="s">
        <v>964</v>
      </c>
      <c r="B775" t="s">
        <v>111</v>
      </c>
      <c r="C775" t="s">
        <v>1246</v>
      </c>
      <c r="D775" t="s">
        <v>990</v>
      </c>
      <c r="E775" s="4">
        <v>50.098591549295776</v>
      </c>
      <c r="F775" s="4">
        <f>Nurse[[#This Row],[Total Nurse Staff Hours]]/Nurse[[#This Row],[MDS Census]]</f>
        <v>3.2898509980320489</v>
      </c>
      <c r="G775" s="4">
        <f>Nurse[[#This Row],[Total Direct Care Staff Hours]]/Nurse[[#This Row],[MDS Census]]</f>
        <v>3.057407928029237</v>
      </c>
      <c r="H775" s="4">
        <f>Nurse[[#This Row],[Total RN Hours (w/ Admin, DON)]]/Nurse[[#This Row],[MDS Census]]</f>
        <v>0.4333427045262862</v>
      </c>
      <c r="I775" s="4">
        <f>Nurse[[#This Row],[RN Hours (excl. Admin, DON)]]/Nurse[[#This Row],[MDS Census]]</f>
        <v>0.2008996345234749</v>
      </c>
      <c r="J775" s="4">
        <f>SUM(Nurse[[#This Row],[RN Hours (excl. Admin, DON)]],Nurse[[#This Row],[RN Admin Hours]],Nurse[[#This Row],[RN DON Hours]],Nurse[[#This Row],[LPN Hours (excl. Admin)]],Nurse[[#This Row],[LPN Admin Hours]],Nurse[[#This Row],[CNA Hours]],Nurse[[#This Row],[NA TR Hours]],Nurse[[#This Row],[Med Aide/Tech Hours]])</f>
        <v>164.81690140845069</v>
      </c>
      <c r="K775" s="4">
        <f>SUM(Nurse[[#This Row],[RN Hours (excl. Admin, DON)]],Nurse[[#This Row],[LPN Hours (excl. Admin)]],Nurse[[#This Row],[CNA Hours]],Nurse[[#This Row],[NA TR Hours]],Nurse[[#This Row],[Med Aide/Tech Hours]])</f>
        <v>153.17183098591545</v>
      </c>
      <c r="L775" s="4">
        <f>SUM(Nurse[[#This Row],[RN Hours (excl. Admin, DON)]],Nurse[[#This Row],[RN Admin Hours]],Nurse[[#This Row],[RN DON Hours]])</f>
        <v>21.709859154929578</v>
      </c>
      <c r="M775" s="4">
        <v>10.064788732394369</v>
      </c>
      <c r="N775" s="4">
        <v>11.194366197183097</v>
      </c>
      <c r="O775" s="4">
        <v>0.45070422535211269</v>
      </c>
      <c r="P775" s="4">
        <f>SUM(Nurse[[#This Row],[LPN Hours (excl. Admin)]],Nurse[[#This Row],[LPN Admin Hours]])</f>
        <v>46.397887323943642</v>
      </c>
      <c r="Q775" s="4">
        <v>46.397887323943642</v>
      </c>
      <c r="R775" s="4">
        <v>0</v>
      </c>
      <c r="S775" s="4">
        <f>SUM(Nurse[[#This Row],[CNA Hours]],Nurse[[#This Row],[NA TR Hours]],Nurse[[#This Row],[Med Aide/Tech Hours]])</f>
        <v>96.709154929577451</v>
      </c>
      <c r="T775" s="4">
        <v>96.709154929577451</v>
      </c>
      <c r="U775" s="4">
        <v>0</v>
      </c>
      <c r="V775" s="4">
        <v>0</v>
      </c>
      <c r="W7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5.158450704225352</v>
      </c>
      <c r="X775" s="4">
        <v>0</v>
      </c>
      <c r="Y775" s="4">
        <v>1.1690140845070423</v>
      </c>
      <c r="Z775" s="4">
        <v>0</v>
      </c>
      <c r="AA775" s="4">
        <v>3.98943661971831</v>
      </c>
      <c r="AB775" s="4">
        <v>0</v>
      </c>
      <c r="AC775" s="4">
        <v>0</v>
      </c>
      <c r="AD775" s="4">
        <v>0</v>
      </c>
      <c r="AE775" s="4">
        <v>0</v>
      </c>
      <c r="AF775" s="1">
        <v>365318</v>
      </c>
      <c r="AG775" s="1">
        <v>5</v>
      </c>
      <c r="AH775"/>
    </row>
    <row r="776" spans="1:34" x14ac:dyDescent="0.25">
      <c r="A776" t="s">
        <v>964</v>
      </c>
      <c r="B776" t="s">
        <v>854</v>
      </c>
      <c r="C776" t="s">
        <v>1286</v>
      </c>
      <c r="D776" t="s">
        <v>1049</v>
      </c>
      <c r="E776" s="4">
        <v>54.858695652173914</v>
      </c>
      <c r="F776" s="4">
        <f>Nurse[[#This Row],[Total Nurse Staff Hours]]/Nurse[[#This Row],[MDS Census]]</f>
        <v>3.3967029918763636</v>
      </c>
      <c r="G776" s="4">
        <f>Nurse[[#This Row],[Total Direct Care Staff Hours]]/Nurse[[#This Row],[MDS Census]]</f>
        <v>3.2780186249256995</v>
      </c>
      <c r="H776" s="4">
        <f>Nurse[[#This Row],[Total RN Hours (w/ Admin, DON)]]/Nurse[[#This Row],[MDS Census]]</f>
        <v>0.64042995839112349</v>
      </c>
      <c r="I776" s="4">
        <f>Nurse[[#This Row],[RN Hours (excl. Admin, DON)]]/Nurse[[#This Row],[MDS Census]]</f>
        <v>0.52174559144045973</v>
      </c>
      <c r="J776" s="4">
        <f>SUM(Nurse[[#This Row],[RN Hours (excl. Admin, DON)]],Nurse[[#This Row],[RN Admin Hours]],Nurse[[#This Row],[RN DON Hours]],Nurse[[#This Row],[LPN Hours (excl. Admin)]],Nurse[[#This Row],[LPN Admin Hours]],Nurse[[#This Row],[CNA Hours]],Nurse[[#This Row],[NA TR Hours]],Nurse[[#This Row],[Med Aide/Tech Hours]])</f>
        <v>186.33869565217398</v>
      </c>
      <c r="K776" s="4">
        <f>SUM(Nurse[[#This Row],[RN Hours (excl. Admin, DON)]],Nurse[[#This Row],[LPN Hours (excl. Admin)]],Nurse[[#This Row],[CNA Hours]],Nurse[[#This Row],[NA TR Hours]],Nurse[[#This Row],[Med Aide/Tech Hours]])</f>
        <v>179.82782608695658</v>
      </c>
      <c r="L776" s="4">
        <f>SUM(Nurse[[#This Row],[RN Hours (excl. Admin, DON)]],Nurse[[#This Row],[RN Admin Hours]],Nurse[[#This Row],[RN DON Hours]])</f>
        <v>35.133152173913047</v>
      </c>
      <c r="M776" s="4">
        <v>28.622282608695656</v>
      </c>
      <c r="N776" s="4">
        <v>1.8152173913043479</v>
      </c>
      <c r="O776" s="4">
        <v>4.6956521739130439</v>
      </c>
      <c r="P776" s="4">
        <f>SUM(Nurse[[#This Row],[LPN Hours (excl. Admin)]],Nurse[[#This Row],[LPN Admin Hours]])</f>
        <v>45.395760869565237</v>
      </c>
      <c r="Q776" s="4">
        <v>45.395760869565237</v>
      </c>
      <c r="R776" s="4">
        <v>0</v>
      </c>
      <c r="S776" s="4">
        <f>SUM(Nurse[[#This Row],[CNA Hours]],Nurse[[#This Row],[NA TR Hours]],Nurse[[#This Row],[Med Aide/Tech Hours]])</f>
        <v>105.8097826086957</v>
      </c>
      <c r="T776" s="4">
        <v>105.8097826086957</v>
      </c>
      <c r="U776" s="4">
        <v>0</v>
      </c>
      <c r="V776" s="4">
        <v>0</v>
      </c>
      <c r="W7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11.295869565217391</v>
      </c>
      <c r="X776" s="4">
        <v>2.746413043478261</v>
      </c>
      <c r="Y776" s="4">
        <v>1.8152173913043479</v>
      </c>
      <c r="Z776" s="4">
        <v>0</v>
      </c>
      <c r="AA776" s="4">
        <v>6.7342391304347817</v>
      </c>
      <c r="AB776" s="4">
        <v>0</v>
      </c>
      <c r="AC776" s="4">
        <v>0</v>
      </c>
      <c r="AD776" s="4">
        <v>0</v>
      </c>
      <c r="AE776" s="4">
        <v>0</v>
      </c>
      <c r="AF776" s="1">
        <v>366410</v>
      </c>
      <c r="AG776" s="1">
        <v>5</v>
      </c>
      <c r="AH776"/>
    </row>
    <row r="777" spans="1:34" x14ac:dyDescent="0.25">
      <c r="A777" t="s">
        <v>964</v>
      </c>
      <c r="B777" t="s">
        <v>617</v>
      </c>
      <c r="C777" t="s">
        <v>1257</v>
      </c>
      <c r="D777" t="s">
        <v>1030</v>
      </c>
      <c r="E777" s="4">
        <v>76.532608695652172</v>
      </c>
      <c r="F777" s="4">
        <f>Nurse[[#This Row],[Total Nurse Staff Hours]]/Nurse[[#This Row],[MDS Census]]</f>
        <v>3.4959877858258772</v>
      </c>
      <c r="G777" s="4">
        <f>Nurse[[#This Row],[Total Direct Care Staff Hours]]/Nurse[[#This Row],[MDS Census]]</f>
        <v>3.2932466979122283</v>
      </c>
      <c r="H777" s="4">
        <f>Nurse[[#This Row],[Total RN Hours (w/ Admin, DON)]]/Nurse[[#This Row],[MDS Census]]</f>
        <v>0.36621218576906689</v>
      </c>
      <c r="I777" s="4">
        <f>Nurse[[#This Row],[RN Hours (excl. Admin, DON)]]/Nurse[[#This Row],[MDS Census]]</f>
        <v>0.23586848459025708</v>
      </c>
      <c r="J777" s="4">
        <f>SUM(Nurse[[#This Row],[RN Hours (excl. Admin, DON)]],Nurse[[#This Row],[RN Admin Hours]],Nurse[[#This Row],[RN DON Hours]],Nurse[[#This Row],[LPN Hours (excl. Admin)]],Nurse[[#This Row],[LPN Admin Hours]],Nurse[[#This Row],[CNA Hours]],Nurse[[#This Row],[NA TR Hours]],Nurse[[#This Row],[Med Aide/Tech Hours]])</f>
        <v>267.55706521739131</v>
      </c>
      <c r="K777" s="4">
        <f>SUM(Nurse[[#This Row],[RN Hours (excl. Admin, DON)]],Nurse[[#This Row],[LPN Hours (excl. Admin)]],Nurse[[#This Row],[CNA Hours]],Nurse[[#This Row],[NA TR Hours]],Nurse[[#This Row],[Med Aide/Tech Hours]])</f>
        <v>252.04076086956522</v>
      </c>
      <c r="L777" s="4">
        <f>SUM(Nurse[[#This Row],[RN Hours (excl. Admin, DON)]],Nurse[[#This Row],[RN Admin Hours]],Nurse[[#This Row],[RN DON Hours]])</f>
        <v>28.027173913043477</v>
      </c>
      <c r="M777" s="4">
        <v>18.051630434782609</v>
      </c>
      <c r="N777" s="4">
        <v>5.3125</v>
      </c>
      <c r="O777" s="4">
        <v>4.6630434782608692</v>
      </c>
      <c r="P777" s="4">
        <f>SUM(Nurse[[#This Row],[LPN Hours (excl. Admin)]],Nurse[[#This Row],[LPN Admin Hours]])</f>
        <v>75.073369565217391</v>
      </c>
      <c r="Q777" s="4">
        <v>69.532608695652172</v>
      </c>
      <c r="R777" s="4">
        <v>5.5407608695652177</v>
      </c>
      <c r="S777" s="4">
        <f>SUM(Nurse[[#This Row],[CNA Hours]],Nurse[[#This Row],[NA TR Hours]],Nurse[[#This Row],[Med Aide/Tech Hours]])</f>
        <v>164.45652173913044</v>
      </c>
      <c r="T777" s="4">
        <v>140.60326086956522</v>
      </c>
      <c r="U777" s="4">
        <v>23.853260869565219</v>
      </c>
      <c r="V777" s="4">
        <v>0</v>
      </c>
      <c r="W7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30.06</v>
      </c>
      <c r="X777" s="4">
        <v>0</v>
      </c>
      <c r="Y777" s="4">
        <v>0</v>
      </c>
      <c r="Z777" s="4">
        <v>0</v>
      </c>
      <c r="AA777" s="4">
        <v>2.4320652173913042</v>
      </c>
      <c r="AB777" s="4">
        <v>0</v>
      </c>
      <c r="AC777" s="4">
        <v>27.627934782608694</v>
      </c>
      <c r="AD777" s="4">
        <v>0</v>
      </c>
      <c r="AE777" s="4">
        <v>0</v>
      </c>
      <c r="AF777" s="1">
        <v>366102</v>
      </c>
      <c r="AG777" s="1">
        <v>5</v>
      </c>
      <c r="AH777"/>
    </row>
    <row r="778" spans="1:34" x14ac:dyDescent="0.25">
      <c r="A778" t="s">
        <v>964</v>
      </c>
      <c r="B778" t="s">
        <v>365</v>
      </c>
      <c r="C778" t="s">
        <v>1133</v>
      </c>
      <c r="D778" t="s">
        <v>982</v>
      </c>
      <c r="E778" s="4">
        <v>136.95652173913044</v>
      </c>
      <c r="F778" s="4">
        <f>Nurse[[#This Row],[Total Nurse Staff Hours]]/Nurse[[#This Row],[MDS Census]]</f>
        <v>3.375804761904762</v>
      </c>
      <c r="G778" s="4">
        <f>Nurse[[#This Row],[Total Direct Care Staff Hours]]/Nurse[[#This Row],[MDS Census]]</f>
        <v>3.0643761904761906</v>
      </c>
      <c r="H778" s="4">
        <f>Nurse[[#This Row],[Total RN Hours (w/ Admin, DON)]]/Nurse[[#This Row],[MDS Census]]</f>
        <v>0.51755873015873022</v>
      </c>
      <c r="I778" s="4">
        <f>Nurse[[#This Row],[RN Hours (excl. Admin, DON)]]/Nurse[[#This Row],[MDS Census]]</f>
        <v>0.26120952380952384</v>
      </c>
      <c r="J778" s="4">
        <f>SUM(Nurse[[#This Row],[RN Hours (excl. Admin, DON)]],Nurse[[#This Row],[RN Admin Hours]],Nurse[[#This Row],[RN DON Hours]],Nurse[[#This Row],[LPN Hours (excl. Admin)]],Nurse[[#This Row],[LPN Admin Hours]],Nurse[[#This Row],[CNA Hours]],Nurse[[#This Row],[NA TR Hours]],Nurse[[#This Row],[Med Aide/Tech Hours]])</f>
        <v>462.33847826086958</v>
      </c>
      <c r="K778" s="4">
        <f>SUM(Nurse[[#This Row],[RN Hours (excl. Admin, DON)]],Nurse[[#This Row],[LPN Hours (excl. Admin)]],Nurse[[#This Row],[CNA Hours]],Nurse[[#This Row],[NA TR Hours]],Nurse[[#This Row],[Med Aide/Tech Hours]])</f>
        <v>419.68630434782608</v>
      </c>
      <c r="L778" s="4">
        <f>SUM(Nurse[[#This Row],[RN Hours (excl. Admin, DON)]],Nurse[[#This Row],[RN Admin Hours]],Nurse[[#This Row],[RN DON Hours]])</f>
        <v>70.883043478260873</v>
      </c>
      <c r="M778" s="4">
        <v>35.774347826086959</v>
      </c>
      <c r="N778" s="4">
        <v>30.239130434782602</v>
      </c>
      <c r="O778" s="4">
        <v>4.8695652173913047</v>
      </c>
      <c r="P778" s="4">
        <f>SUM(Nurse[[#This Row],[LPN Hours (excl. Admin)]],Nurse[[#This Row],[LPN Admin Hours]])</f>
        <v>131.17521739130433</v>
      </c>
      <c r="Q778" s="4">
        <v>123.63173913043475</v>
      </c>
      <c r="R778" s="4">
        <v>7.5434782608695654</v>
      </c>
      <c r="S778" s="4">
        <f>SUM(Nurse[[#This Row],[CNA Hours]],Nurse[[#This Row],[NA TR Hours]],Nurse[[#This Row],[Med Aide/Tech Hours]])</f>
        <v>260.28021739130435</v>
      </c>
      <c r="T778" s="4">
        <v>243.54108695652175</v>
      </c>
      <c r="U778" s="4">
        <v>16.739130434782609</v>
      </c>
      <c r="V778" s="4">
        <v>0</v>
      </c>
      <c r="W7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41.279891304347828</v>
      </c>
      <c r="X778" s="4">
        <v>1.6956521739130435</v>
      </c>
      <c r="Y778" s="4">
        <v>0</v>
      </c>
      <c r="Z778" s="4">
        <v>4.8695652173913047</v>
      </c>
      <c r="AA778" s="4">
        <v>13.6875</v>
      </c>
      <c r="AB778" s="4">
        <v>0</v>
      </c>
      <c r="AC778" s="4">
        <v>21.027173913043477</v>
      </c>
      <c r="AD778" s="4">
        <v>0</v>
      </c>
      <c r="AE778" s="4">
        <v>0</v>
      </c>
      <c r="AF778" s="1">
        <v>365714</v>
      </c>
      <c r="AG778" s="1">
        <v>5</v>
      </c>
      <c r="AH778"/>
    </row>
    <row r="779" spans="1:34" x14ac:dyDescent="0.25">
      <c r="A779" t="s">
        <v>964</v>
      </c>
      <c r="B779" t="s">
        <v>750</v>
      </c>
      <c r="C779" t="s">
        <v>1096</v>
      </c>
      <c r="D779" t="s">
        <v>1034</v>
      </c>
      <c r="E779" s="4">
        <v>28.608695652173914</v>
      </c>
      <c r="F779" s="4">
        <f>Nurse[[#This Row],[Total Nurse Staff Hours]]/Nurse[[#This Row],[MDS Census]]</f>
        <v>4.3177241641337387</v>
      </c>
      <c r="G779" s="4">
        <f>Nurse[[#This Row],[Total Direct Care Staff Hours]]/Nurse[[#This Row],[MDS Census]]</f>
        <v>4.1201557750759878</v>
      </c>
      <c r="H779" s="4">
        <f>Nurse[[#This Row],[Total RN Hours (w/ Admin, DON)]]/Nurse[[#This Row],[MDS Census]]</f>
        <v>0.64382598784194522</v>
      </c>
      <c r="I779" s="4">
        <f>Nurse[[#This Row],[RN Hours (excl. Admin, DON)]]/Nurse[[#This Row],[MDS Census]]</f>
        <v>0.44625759878419441</v>
      </c>
      <c r="J779" s="4">
        <f>SUM(Nurse[[#This Row],[RN Hours (excl. Admin, DON)]],Nurse[[#This Row],[RN Admin Hours]],Nurse[[#This Row],[RN DON Hours]],Nurse[[#This Row],[LPN Hours (excl. Admin)]],Nurse[[#This Row],[LPN Admin Hours]],Nurse[[#This Row],[CNA Hours]],Nurse[[#This Row],[NA TR Hours]],Nurse[[#This Row],[Med Aide/Tech Hours]])</f>
        <v>123.52445652173913</v>
      </c>
      <c r="K779" s="4">
        <f>SUM(Nurse[[#This Row],[RN Hours (excl. Admin, DON)]],Nurse[[#This Row],[LPN Hours (excl. Admin)]],Nurse[[#This Row],[CNA Hours]],Nurse[[#This Row],[NA TR Hours]],Nurse[[#This Row],[Med Aide/Tech Hours]])</f>
        <v>117.87228260869566</v>
      </c>
      <c r="L779" s="4">
        <f>SUM(Nurse[[#This Row],[RN Hours (excl. Admin, DON)]],Nurse[[#This Row],[RN Admin Hours]],Nurse[[#This Row],[RN DON Hours]])</f>
        <v>18.419021739130432</v>
      </c>
      <c r="M779" s="4">
        <v>12.766847826086954</v>
      </c>
      <c r="N779" s="4">
        <v>0</v>
      </c>
      <c r="O779" s="4">
        <v>5.6521739130434785</v>
      </c>
      <c r="P779" s="4">
        <f>SUM(Nurse[[#This Row],[LPN Hours (excl. Admin)]],Nurse[[#This Row],[LPN Admin Hours]])</f>
        <v>45.4920652173913</v>
      </c>
      <c r="Q779" s="4">
        <v>45.4920652173913</v>
      </c>
      <c r="R779" s="4">
        <v>0</v>
      </c>
      <c r="S779" s="4">
        <f>SUM(Nurse[[#This Row],[CNA Hours]],Nurse[[#This Row],[NA TR Hours]],Nurse[[#This Row],[Med Aide/Tech Hours]])</f>
        <v>59.613369565217404</v>
      </c>
      <c r="T779" s="4">
        <v>59.613369565217404</v>
      </c>
      <c r="U779" s="4">
        <v>0</v>
      </c>
      <c r="V779" s="4">
        <v>0</v>
      </c>
      <c r="W7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56.381739130434781</v>
      </c>
      <c r="X779" s="4">
        <v>4.1065217391304358</v>
      </c>
      <c r="Y779" s="4">
        <v>0</v>
      </c>
      <c r="Z779" s="4">
        <v>0</v>
      </c>
      <c r="AA779" s="4">
        <v>18.618152173913046</v>
      </c>
      <c r="AB779" s="4">
        <v>0</v>
      </c>
      <c r="AC779" s="4">
        <v>33.657065217391299</v>
      </c>
      <c r="AD779" s="4">
        <v>0</v>
      </c>
      <c r="AE779" s="4">
        <v>0</v>
      </c>
      <c r="AF779" s="1">
        <v>366280</v>
      </c>
      <c r="AG779" s="1">
        <v>5</v>
      </c>
      <c r="AH779"/>
    </row>
    <row r="780" spans="1:34" x14ac:dyDescent="0.25">
      <c r="A780" t="s">
        <v>964</v>
      </c>
      <c r="B780" t="s">
        <v>379</v>
      </c>
      <c r="C780" t="s">
        <v>1213</v>
      </c>
      <c r="D780" t="s">
        <v>1008</v>
      </c>
      <c r="E780" s="4">
        <v>47.086956521739133</v>
      </c>
      <c r="F780" s="4">
        <f>Nurse[[#This Row],[Total Nurse Staff Hours]]/Nurse[[#This Row],[MDS Census]]</f>
        <v>5.0174330563250225</v>
      </c>
      <c r="G780" s="4">
        <f>Nurse[[#This Row],[Total Direct Care Staff Hours]]/Nurse[[#This Row],[MDS Census]]</f>
        <v>4.6150207756232682</v>
      </c>
      <c r="H780" s="4">
        <f>Nurse[[#This Row],[Total RN Hours (w/ Admin, DON)]]/Nurse[[#This Row],[MDS Census]]</f>
        <v>0.9436080332409974</v>
      </c>
      <c r="I780" s="4">
        <f>Nurse[[#This Row],[RN Hours (excl. Admin, DON)]]/Nurse[[#This Row],[MDS Census]]</f>
        <v>0.63895660203139448</v>
      </c>
      <c r="J780" s="4">
        <f>SUM(Nurse[[#This Row],[RN Hours (excl. Admin, DON)]],Nurse[[#This Row],[RN Admin Hours]],Nurse[[#This Row],[RN DON Hours]],Nurse[[#This Row],[LPN Hours (excl. Admin)]],Nurse[[#This Row],[LPN Admin Hours]],Nurse[[#This Row],[CNA Hours]],Nurse[[#This Row],[NA TR Hours]],Nurse[[#This Row],[Med Aide/Tech Hours]])</f>
        <v>236.25565217391303</v>
      </c>
      <c r="K780" s="4">
        <f>SUM(Nurse[[#This Row],[RN Hours (excl. Admin, DON)]],Nurse[[#This Row],[LPN Hours (excl. Admin)]],Nurse[[#This Row],[CNA Hours]],Nurse[[#This Row],[NA TR Hours]],Nurse[[#This Row],[Med Aide/Tech Hours]])</f>
        <v>217.30728260869563</v>
      </c>
      <c r="L780" s="4">
        <f>SUM(Nurse[[#This Row],[RN Hours (excl. Admin, DON)]],Nurse[[#This Row],[RN Admin Hours]],Nurse[[#This Row],[RN DON Hours]])</f>
        <v>44.431630434782619</v>
      </c>
      <c r="M780" s="4">
        <v>30.086521739130443</v>
      </c>
      <c r="N780" s="4">
        <v>9.3016304347826093</v>
      </c>
      <c r="O780" s="4">
        <v>5.0434782608695654</v>
      </c>
      <c r="P780" s="4">
        <f>SUM(Nurse[[#This Row],[LPN Hours (excl. Admin)]],Nurse[[#This Row],[LPN Admin Hours]])</f>
        <v>62.555108695652173</v>
      </c>
      <c r="Q780" s="4">
        <v>57.951847826086954</v>
      </c>
      <c r="R780" s="4">
        <v>4.6032608695652177</v>
      </c>
      <c r="S780" s="4">
        <f>SUM(Nurse[[#This Row],[CNA Hours]],Nurse[[#This Row],[NA TR Hours]],Nurse[[#This Row],[Med Aide/Tech Hours]])</f>
        <v>129.26891304347825</v>
      </c>
      <c r="T780" s="4">
        <v>129.26891304347825</v>
      </c>
      <c r="U780" s="4">
        <v>0</v>
      </c>
      <c r="V780" s="4">
        <v>0</v>
      </c>
      <c r="W7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53.241847826086961</v>
      </c>
      <c r="X780" s="4">
        <v>0.38315217391304346</v>
      </c>
      <c r="Y780" s="4">
        <v>0</v>
      </c>
      <c r="Z780" s="4">
        <v>0</v>
      </c>
      <c r="AA780" s="4">
        <v>8.3967391304347831</v>
      </c>
      <c r="AB780" s="4">
        <v>0</v>
      </c>
      <c r="AC780" s="4">
        <v>44.461956521739133</v>
      </c>
      <c r="AD780" s="4">
        <v>0</v>
      </c>
      <c r="AE780" s="4">
        <v>0</v>
      </c>
      <c r="AF780" s="1">
        <v>365733</v>
      </c>
      <c r="AG780" s="1">
        <v>5</v>
      </c>
      <c r="AH780"/>
    </row>
    <row r="781" spans="1:34" x14ac:dyDescent="0.25">
      <c r="A781" t="s">
        <v>964</v>
      </c>
      <c r="B781" t="s">
        <v>796</v>
      </c>
      <c r="C781" t="s">
        <v>1103</v>
      </c>
      <c r="D781" t="s">
        <v>1041</v>
      </c>
      <c r="E781" s="4">
        <v>41.097826086956523</v>
      </c>
      <c r="F781" s="4">
        <f>Nurse[[#This Row],[Total Nurse Staff Hours]]/Nurse[[#This Row],[MDS Census]]</f>
        <v>6.7765776249669392</v>
      </c>
      <c r="G781" s="4">
        <f>Nurse[[#This Row],[Total Direct Care Staff Hours]]/Nurse[[#This Row],[MDS Census]]</f>
        <v>6.1149457815392747</v>
      </c>
      <c r="H781" s="4">
        <f>Nurse[[#This Row],[Total RN Hours (w/ Admin, DON)]]/Nurse[[#This Row],[MDS Census]]</f>
        <v>1.5019254165564664</v>
      </c>
      <c r="I781" s="4">
        <f>Nurse[[#This Row],[RN Hours (excl. Admin, DON)]]/Nurse[[#This Row],[MDS Census]]</f>
        <v>0.84029357312880171</v>
      </c>
      <c r="J781" s="4">
        <f>SUM(Nurse[[#This Row],[RN Hours (excl. Admin, DON)]],Nurse[[#This Row],[RN Admin Hours]],Nurse[[#This Row],[RN DON Hours]],Nurse[[#This Row],[LPN Hours (excl. Admin)]],Nurse[[#This Row],[LPN Admin Hours]],Nurse[[#This Row],[CNA Hours]],Nurse[[#This Row],[NA TR Hours]],Nurse[[#This Row],[Med Aide/Tech Hours]])</f>
        <v>278.50260869565216</v>
      </c>
      <c r="K781" s="4">
        <f>SUM(Nurse[[#This Row],[RN Hours (excl. Admin, DON)]],Nurse[[#This Row],[LPN Hours (excl. Admin)]],Nurse[[#This Row],[CNA Hours]],Nurse[[#This Row],[NA TR Hours]],Nurse[[#This Row],[Med Aide/Tech Hours]])</f>
        <v>251.31097826086955</v>
      </c>
      <c r="L781" s="4">
        <f>SUM(Nurse[[#This Row],[RN Hours (excl. Admin, DON)]],Nurse[[#This Row],[RN Admin Hours]],Nurse[[#This Row],[RN DON Hours]])</f>
        <v>61.725869565217387</v>
      </c>
      <c r="M781" s="4">
        <v>34.534239130434777</v>
      </c>
      <c r="N781" s="4">
        <v>22.565543478260867</v>
      </c>
      <c r="O781" s="4">
        <v>4.6260869565217391</v>
      </c>
      <c r="P781" s="4">
        <f>SUM(Nurse[[#This Row],[LPN Hours (excl. Admin)]],Nurse[[#This Row],[LPN Admin Hours]])</f>
        <v>65.010326086956525</v>
      </c>
      <c r="Q781" s="4">
        <v>65.010326086956525</v>
      </c>
      <c r="R781" s="4">
        <v>0</v>
      </c>
      <c r="S781" s="4">
        <f>SUM(Nurse[[#This Row],[CNA Hours]],Nurse[[#This Row],[NA TR Hours]],Nurse[[#This Row],[Med Aide/Tech Hours]])</f>
        <v>151.76641304347822</v>
      </c>
      <c r="T781" s="4">
        <v>66.525869565217391</v>
      </c>
      <c r="U781" s="4">
        <v>85.240543478260847</v>
      </c>
      <c r="V781" s="4">
        <v>0</v>
      </c>
      <c r="W7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12.375326086956523</v>
      </c>
      <c r="X781" s="4">
        <v>5.896521739130435</v>
      </c>
      <c r="Y781" s="4">
        <v>0</v>
      </c>
      <c r="Z781" s="4">
        <v>0</v>
      </c>
      <c r="AA781" s="4">
        <v>5.2754347826086967</v>
      </c>
      <c r="AB781" s="4">
        <v>0</v>
      </c>
      <c r="AC781" s="4">
        <v>0.80663043478260876</v>
      </c>
      <c r="AD781" s="4">
        <v>0.39673913043478259</v>
      </c>
      <c r="AE781" s="4">
        <v>0</v>
      </c>
      <c r="AF781" s="1">
        <v>366342</v>
      </c>
      <c r="AG781" s="1">
        <v>5</v>
      </c>
      <c r="AH781"/>
    </row>
    <row r="782" spans="1:34" x14ac:dyDescent="0.25">
      <c r="A782" t="s">
        <v>964</v>
      </c>
      <c r="B782" t="s">
        <v>366</v>
      </c>
      <c r="C782" t="s">
        <v>1078</v>
      </c>
      <c r="D782" t="s">
        <v>1039</v>
      </c>
      <c r="E782" s="4">
        <v>73.141304347826093</v>
      </c>
      <c r="F782" s="4">
        <f>Nurse[[#This Row],[Total Nurse Staff Hours]]/Nurse[[#This Row],[MDS Census]]</f>
        <v>4.0054019913805918</v>
      </c>
      <c r="G782" s="4">
        <f>Nurse[[#This Row],[Total Direct Care Staff Hours]]/Nurse[[#This Row],[MDS Census]]</f>
        <v>3.5604027344330516</v>
      </c>
      <c r="H782" s="4">
        <f>Nurse[[#This Row],[Total RN Hours (w/ Admin, DON)]]/Nurse[[#This Row],[MDS Census]]</f>
        <v>0.55725219200475551</v>
      </c>
      <c r="I782" s="4">
        <f>Nurse[[#This Row],[RN Hours (excl. Admin, DON)]]/Nurse[[#This Row],[MDS Census]]</f>
        <v>0.21616882151879926</v>
      </c>
      <c r="J782" s="4">
        <f>SUM(Nurse[[#This Row],[RN Hours (excl. Admin, DON)]],Nurse[[#This Row],[RN Admin Hours]],Nurse[[#This Row],[RN DON Hours]],Nurse[[#This Row],[LPN Hours (excl. Admin)]],Nurse[[#This Row],[LPN Admin Hours]],Nurse[[#This Row],[CNA Hours]],Nurse[[#This Row],[NA TR Hours]],Nurse[[#This Row],[Med Aide/Tech Hours]])</f>
        <v>292.96032608695657</v>
      </c>
      <c r="K782" s="4">
        <f>SUM(Nurse[[#This Row],[RN Hours (excl. Admin, DON)]],Nurse[[#This Row],[LPN Hours (excl. Admin)]],Nurse[[#This Row],[CNA Hours]],Nurse[[#This Row],[NA TR Hours]],Nurse[[#This Row],[Med Aide/Tech Hours]])</f>
        <v>260.41250000000008</v>
      </c>
      <c r="L782" s="4">
        <f>SUM(Nurse[[#This Row],[RN Hours (excl. Admin, DON)]],Nurse[[#This Row],[RN Admin Hours]],Nurse[[#This Row],[RN DON Hours]])</f>
        <v>40.758152173913047</v>
      </c>
      <c r="M782" s="4">
        <v>15.810869565217395</v>
      </c>
      <c r="N782" s="4">
        <v>20.277173913043477</v>
      </c>
      <c r="O782" s="4">
        <v>4.670108695652174</v>
      </c>
      <c r="P782" s="4">
        <f>SUM(Nurse[[#This Row],[LPN Hours (excl. Admin)]],Nurse[[#This Row],[LPN Admin Hours]])</f>
        <v>70.316304347826119</v>
      </c>
      <c r="Q782" s="4">
        <v>62.715760869565244</v>
      </c>
      <c r="R782" s="4">
        <v>7.6005434782608692</v>
      </c>
      <c r="S782" s="4">
        <f>SUM(Nurse[[#This Row],[CNA Hours]],Nurse[[#This Row],[NA TR Hours]],Nurse[[#This Row],[Med Aide/Tech Hours]])</f>
        <v>181.88586956521743</v>
      </c>
      <c r="T782" s="4">
        <v>181.88586956521743</v>
      </c>
      <c r="U782" s="4">
        <v>0</v>
      </c>
      <c r="V782" s="4">
        <v>0</v>
      </c>
      <c r="W7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69.306521739130432</v>
      </c>
      <c r="X782" s="4">
        <v>7.4739130434782597</v>
      </c>
      <c r="Y782" s="4">
        <v>0</v>
      </c>
      <c r="Z782" s="4">
        <v>0</v>
      </c>
      <c r="AA782" s="4">
        <v>18.821739130434775</v>
      </c>
      <c r="AB782" s="4">
        <v>0</v>
      </c>
      <c r="AC782" s="4">
        <v>43.010869565217391</v>
      </c>
      <c r="AD782" s="4">
        <v>0</v>
      </c>
      <c r="AE782" s="4">
        <v>0</v>
      </c>
      <c r="AF782" s="1">
        <v>365715</v>
      </c>
      <c r="AG782" s="1">
        <v>5</v>
      </c>
      <c r="AH782"/>
    </row>
    <row r="783" spans="1:34" x14ac:dyDescent="0.25">
      <c r="A783" t="s">
        <v>964</v>
      </c>
      <c r="B783" t="s">
        <v>719</v>
      </c>
      <c r="C783" t="s">
        <v>1235</v>
      </c>
      <c r="D783" t="s">
        <v>981</v>
      </c>
      <c r="E783" s="4">
        <v>46.326086956521742</v>
      </c>
      <c r="F783" s="4">
        <f>Nurse[[#This Row],[Total Nurse Staff Hours]]/Nurse[[#This Row],[MDS Census]]</f>
        <v>3.1374260910370713</v>
      </c>
      <c r="G783" s="4">
        <f>Nurse[[#This Row],[Total Direct Care Staff Hours]]/Nurse[[#This Row],[MDS Census]]</f>
        <v>2.9725950258094787</v>
      </c>
      <c r="H783" s="4">
        <f>Nurse[[#This Row],[Total RN Hours (w/ Admin, DON)]]/Nurse[[#This Row],[MDS Census]]</f>
        <v>0.45388784608165178</v>
      </c>
      <c r="I783" s="4">
        <f>Nurse[[#This Row],[RN Hours (excl. Admin, DON)]]/Nurse[[#This Row],[MDS Census]]</f>
        <v>0.28905678085405911</v>
      </c>
      <c r="J783" s="4">
        <f>SUM(Nurse[[#This Row],[RN Hours (excl. Admin, DON)]],Nurse[[#This Row],[RN Admin Hours]],Nurse[[#This Row],[RN DON Hours]],Nurse[[#This Row],[LPN Hours (excl. Admin)]],Nurse[[#This Row],[LPN Admin Hours]],Nurse[[#This Row],[CNA Hours]],Nurse[[#This Row],[NA TR Hours]],Nurse[[#This Row],[Med Aide/Tech Hours]])</f>
        <v>145.34467391304347</v>
      </c>
      <c r="K783" s="4">
        <f>SUM(Nurse[[#This Row],[RN Hours (excl. Admin, DON)]],Nurse[[#This Row],[LPN Hours (excl. Admin)]],Nurse[[#This Row],[CNA Hours]],Nurse[[#This Row],[NA TR Hours]],Nurse[[#This Row],[Med Aide/Tech Hours]])</f>
        <v>137.7086956521739</v>
      </c>
      <c r="L783" s="4">
        <f>SUM(Nurse[[#This Row],[RN Hours (excl. Admin, DON)]],Nurse[[#This Row],[RN Admin Hours]],Nurse[[#This Row],[RN DON Hours]])</f>
        <v>21.026847826086957</v>
      </c>
      <c r="M783" s="4">
        <v>13.390869565217391</v>
      </c>
      <c r="N783" s="4">
        <v>3.275108695652174</v>
      </c>
      <c r="O783" s="4">
        <v>4.3608695652173912</v>
      </c>
      <c r="P783" s="4">
        <f>SUM(Nurse[[#This Row],[LPN Hours (excl. Admin)]],Nurse[[#This Row],[LPN Admin Hours]])</f>
        <v>25.349782608695644</v>
      </c>
      <c r="Q783" s="4">
        <v>25.349782608695644</v>
      </c>
      <c r="R783" s="4">
        <v>0</v>
      </c>
      <c r="S783" s="4">
        <f>SUM(Nurse[[#This Row],[CNA Hours]],Nurse[[#This Row],[NA TR Hours]],Nurse[[#This Row],[Med Aide/Tech Hours]])</f>
        <v>98.968043478260867</v>
      </c>
      <c r="T783" s="4">
        <v>98.968043478260867</v>
      </c>
      <c r="U783" s="4">
        <v>0</v>
      </c>
      <c r="V783" s="4">
        <v>0</v>
      </c>
      <c r="W7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8.1831521739130455</v>
      </c>
      <c r="X783" s="4">
        <v>0.12630434782608696</v>
      </c>
      <c r="Y783" s="4">
        <v>0.13923913043478262</v>
      </c>
      <c r="Z783" s="4">
        <v>0</v>
      </c>
      <c r="AA783" s="4">
        <v>5.8795652173913062</v>
      </c>
      <c r="AB783" s="4">
        <v>0</v>
      </c>
      <c r="AC783" s="4">
        <v>2.0380434782608696</v>
      </c>
      <c r="AD783" s="4">
        <v>0</v>
      </c>
      <c r="AE783" s="4">
        <v>0</v>
      </c>
      <c r="AF783" s="1">
        <v>366241</v>
      </c>
      <c r="AG783" s="1">
        <v>5</v>
      </c>
      <c r="AH783"/>
    </row>
    <row r="784" spans="1:34" x14ac:dyDescent="0.25">
      <c r="A784" t="s">
        <v>964</v>
      </c>
      <c r="B784" t="s">
        <v>215</v>
      </c>
      <c r="C784" t="s">
        <v>1123</v>
      </c>
      <c r="D784" t="s">
        <v>1022</v>
      </c>
      <c r="E784" s="4">
        <v>58.945652173913047</v>
      </c>
      <c r="F784" s="4">
        <f>Nurse[[#This Row],[Total Nurse Staff Hours]]/Nurse[[#This Row],[MDS Census]]</f>
        <v>2.5725336529596157</v>
      </c>
      <c r="G784" s="4">
        <f>Nurse[[#This Row],[Total Direct Care Staff Hours]]/Nurse[[#This Row],[MDS Census]]</f>
        <v>2.5725336529596157</v>
      </c>
      <c r="H784" s="4">
        <f>Nurse[[#This Row],[Total RN Hours (w/ Admin, DON)]]/Nurse[[#This Row],[MDS Census]]</f>
        <v>0.33921445694265168</v>
      </c>
      <c r="I784" s="4">
        <f>Nurse[[#This Row],[RN Hours (excl. Admin, DON)]]/Nurse[[#This Row],[MDS Census]]</f>
        <v>0.33921445694265168</v>
      </c>
      <c r="J784" s="4">
        <f>SUM(Nurse[[#This Row],[RN Hours (excl. Admin, DON)]],Nurse[[#This Row],[RN Admin Hours]],Nurse[[#This Row],[RN DON Hours]],Nurse[[#This Row],[LPN Hours (excl. Admin)]],Nurse[[#This Row],[LPN Admin Hours]],Nurse[[#This Row],[CNA Hours]],Nurse[[#This Row],[NA TR Hours]],Nurse[[#This Row],[Med Aide/Tech Hours]])</f>
        <v>151.63967391304345</v>
      </c>
      <c r="K784" s="4">
        <f>SUM(Nurse[[#This Row],[RN Hours (excl. Admin, DON)]],Nurse[[#This Row],[LPN Hours (excl. Admin)]],Nurse[[#This Row],[CNA Hours]],Nurse[[#This Row],[NA TR Hours]],Nurse[[#This Row],[Med Aide/Tech Hours]])</f>
        <v>151.63967391304345</v>
      </c>
      <c r="L784" s="4">
        <f>SUM(Nurse[[#This Row],[RN Hours (excl. Admin, DON)]],Nurse[[#This Row],[RN Admin Hours]],Nurse[[#This Row],[RN DON Hours]])</f>
        <v>19.995217391304351</v>
      </c>
      <c r="M784" s="4">
        <v>19.995217391304351</v>
      </c>
      <c r="N784" s="4">
        <v>0</v>
      </c>
      <c r="O784" s="4">
        <v>0</v>
      </c>
      <c r="P784" s="4">
        <f>SUM(Nurse[[#This Row],[LPN Hours (excl. Admin)]],Nurse[[#This Row],[LPN Admin Hours]])</f>
        <v>46.113152173913043</v>
      </c>
      <c r="Q784" s="4">
        <v>46.113152173913043</v>
      </c>
      <c r="R784" s="4">
        <v>0</v>
      </c>
      <c r="S784" s="4">
        <f>SUM(Nurse[[#This Row],[CNA Hours]],Nurse[[#This Row],[NA TR Hours]],Nurse[[#This Row],[Med Aide/Tech Hours]])</f>
        <v>85.531304347826065</v>
      </c>
      <c r="T784" s="4">
        <v>85.531304347826065</v>
      </c>
      <c r="U784" s="4">
        <v>0</v>
      </c>
      <c r="V784" s="4">
        <v>0</v>
      </c>
      <c r="W7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6.2798913043478262</v>
      </c>
      <c r="X784" s="4">
        <v>1.5305434782608696</v>
      </c>
      <c r="Y784" s="4">
        <v>0</v>
      </c>
      <c r="Z784" s="4">
        <v>0</v>
      </c>
      <c r="AA784" s="4">
        <v>2.6721739130434781</v>
      </c>
      <c r="AB784" s="4">
        <v>0</v>
      </c>
      <c r="AC784" s="4">
        <v>2.0771739130434783</v>
      </c>
      <c r="AD784" s="4">
        <v>0</v>
      </c>
      <c r="AE784" s="4">
        <v>0</v>
      </c>
      <c r="AF784" s="1">
        <v>365483</v>
      </c>
      <c r="AG784" s="1">
        <v>5</v>
      </c>
      <c r="AH784"/>
    </row>
    <row r="785" spans="1:34" x14ac:dyDescent="0.25">
      <c r="A785" t="s">
        <v>964</v>
      </c>
      <c r="B785" t="s">
        <v>835</v>
      </c>
      <c r="C785" t="s">
        <v>1131</v>
      </c>
      <c r="D785" t="s">
        <v>982</v>
      </c>
      <c r="E785" s="4">
        <v>122.76086956521739</v>
      </c>
      <c r="F785" s="4">
        <f>Nurse[[#This Row],[Total Nurse Staff Hours]]/Nurse[[#This Row],[MDS Census]]</f>
        <v>3.1766460067292366</v>
      </c>
      <c r="G785" s="4">
        <f>Nurse[[#This Row],[Total Direct Care Staff Hours]]/Nurse[[#This Row],[MDS Census]]</f>
        <v>2.7502585443598369</v>
      </c>
      <c r="H785" s="4">
        <f>Nurse[[#This Row],[Total RN Hours (w/ Admin, DON)]]/Nurse[[#This Row],[MDS Census]]</f>
        <v>0.74701877102886471</v>
      </c>
      <c r="I785" s="4">
        <f>Nurse[[#This Row],[RN Hours (excl. Admin, DON)]]/Nurse[[#This Row],[MDS Census]]</f>
        <v>0.4174313794935362</v>
      </c>
      <c r="J785" s="4">
        <f>SUM(Nurse[[#This Row],[RN Hours (excl. Admin, DON)]],Nurse[[#This Row],[RN Admin Hours]],Nurse[[#This Row],[RN DON Hours]],Nurse[[#This Row],[LPN Hours (excl. Admin)]],Nurse[[#This Row],[LPN Admin Hours]],Nurse[[#This Row],[CNA Hours]],Nurse[[#This Row],[NA TR Hours]],Nurse[[#This Row],[Med Aide/Tech Hours]])</f>
        <v>389.96782608695651</v>
      </c>
      <c r="K785" s="4">
        <f>SUM(Nurse[[#This Row],[RN Hours (excl. Admin, DON)]],Nurse[[#This Row],[LPN Hours (excl. Admin)]],Nurse[[#This Row],[CNA Hours]],Nurse[[#This Row],[NA TR Hours]],Nurse[[#This Row],[Med Aide/Tech Hours]])</f>
        <v>337.62413043478256</v>
      </c>
      <c r="L785" s="4">
        <f>SUM(Nurse[[#This Row],[RN Hours (excl. Admin, DON)]],Nurse[[#This Row],[RN Admin Hours]],Nurse[[#This Row],[RN DON Hours]])</f>
        <v>91.70467391304345</v>
      </c>
      <c r="M785" s="4">
        <v>51.244239130434757</v>
      </c>
      <c r="N785" s="4">
        <v>32.806413043478265</v>
      </c>
      <c r="O785" s="4">
        <v>7.6540217391304344</v>
      </c>
      <c r="P785" s="4">
        <f>SUM(Nurse[[#This Row],[LPN Hours (excl. Admin)]],Nurse[[#This Row],[LPN Admin Hours]])</f>
        <v>101.29369565217394</v>
      </c>
      <c r="Q785" s="4">
        <v>89.410434782608718</v>
      </c>
      <c r="R785" s="4">
        <v>11.883260869565218</v>
      </c>
      <c r="S785" s="4">
        <f>SUM(Nurse[[#This Row],[CNA Hours]],Nurse[[#This Row],[NA TR Hours]],Nurse[[#This Row],[Med Aide/Tech Hours]])</f>
        <v>196.96945652173909</v>
      </c>
      <c r="T785" s="4">
        <v>192.23369565217388</v>
      </c>
      <c r="U785" s="4">
        <v>4.7357608695652171</v>
      </c>
      <c r="V785" s="4">
        <v>0</v>
      </c>
      <c r="W7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85" s="4">
        <v>0</v>
      </c>
      <c r="Y785" s="4">
        <v>0</v>
      </c>
      <c r="Z785" s="4">
        <v>0</v>
      </c>
      <c r="AA785" s="4">
        <v>0</v>
      </c>
      <c r="AB785" s="4">
        <v>0</v>
      </c>
      <c r="AC785" s="4">
        <v>0</v>
      </c>
      <c r="AD785" s="4">
        <v>0</v>
      </c>
      <c r="AE785" s="4">
        <v>0</v>
      </c>
      <c r="AF785" s="1">
        <v>366388</v>
      </c>
      <c r="AG785" s="1">
        <v>5</v>
      </c>
      <c r="AH785"/>
    </row>
    <row r="786" spans="1:34" x14ac:dyDescent="0.25">
      <c r="A786" t="s">
        <v>964</v>
      </c>
      <c r="B786" t="s">
        <v>64</v>
      </c>
      <c r="C786" t="s">
        <v>1228</v>
      </c>
      <c r="D786" t="s">
        <v>1032</v>
      </c>
      <c r="E786" s="4">
        <v>77.967391304347828</v>
      </c>
      <c r="F786" s="4">
        <f>Nurse[[#This Row],[Total Nurse Staff Hours]]/Nurse[[#This Row],[MDS Census]]</f>
        <v>2.5435368743900737</v>
      </c>
      <c r="G786" s="4">
        <f>Nurse[[#This Row],[Total Direct Care Staff Hours]]/Nurse[[#This Row],[MDS Census]]</f>
        <v>2.2863223198103997</v>
      </c>
      <c r="H786" s="4">
        <f>Nurse[[#This Row],[Total RN Hours (w/ Admin, DON)]]/Nurse[[#This Row],[MDS Census]]</f>
        <v>0.17004739997211765</v>
      </c>
      <c r="I786" s="4">
        <f>Nurse[[#This Row],[RN Hours (excl. Admin, DON)]]/Nurse[[#This Row],[MDS Census]]</f>
        <v>8.2984804126585807E-2</v>
      </c>
      <c r="J786" s="4">
        <f>SUM(Nurse[[#This Row],[RN Hours (excl. Admin, DON)]],Nurse[[#This Row],[RN Admin Hours]],Nurse[[#This Row],[RN DON Hours]],Nurse[[#This Row],[LPN Hours (excl. Admin)]],Nurse[[#This Row],[LPN Admin Hours]],Nurse[[#This Row],[CNA Hours]],Nurse[[#This Row],[NA TR Hours]],Nurse[[#This Row],[Med Aide/Tech Hours]])</f>
        <v>198.31293478260869</v>
      </c>
      <c r="K786" s="4">
        <f>SUM(Nurse[[#This Row],[RN Hours (excl. Admin, DON)]],Nurse[[#This Row],[LPN Hours (excl. Admin)]],Nurse[[#This Row],[CNA Hours]],Nurse[[#This Row],[NA TR Hours]],Nurse[[#This Row],[Med Aide/Tech Hours]])</f>
        <v>178.25858695652173</v>
      </c>
      <c r="L786" s="4">
        <f>SUM(Nurse[[#This Row],[RN Hours (excl. Admin, DON)]],Nurse[[#This Row],[RN Admin Hours]],Nurse[[#This Row],[RN DON Hours]])</f>
        <v>13.258152173913043</v>
      </c>
      <c r="M786" s="4">
        <v>6.4701086956521738</v>
      </c>
      <c r="N786" s="4">
        <v>2.0597826086956523</v>
      </c>
      <c r="O786" s="4">
        <v>4.7282608695652177</v>
      </c>
      <c r="P786" s="4">
        <f>SUM(Nurse[[#This Row],[LPN Hours (excl. Admin)]],Nurse[[#This Row],[LPN Admin Hours]])</f>
        <v>75.714565217391325</v>
      </c>
      <c r="Q786" s="4">
        <v>62.448260869565232</v>
      </c>
      <c r="R786" s="4">
        <v>13.266304347826088</v>
      </c>
      <c r="S786" s="4">
        <f>SUM(Nurse[[#This Row],[CNA Hours]],Nurse[[#This Row],[NA TR Hours]],Nurse[[#This Row],[Med Aide/Tech Hours]])</f>
        <v>109.34021739130432</v>
      </c>
      <c r="T786" s="4">
        <v>109.34021739130432</v>
      </c>
      <c r="U786" s="4">
        <v>0</v>
      </c>
      <c r="V786" s="4">
        <v>0</v>
      </c>
      <c r="W7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18.247717391304349</v>
      </c>
      <c r="X786" s="4">
        <v>0</v>
      </c>
      <c r="Y786" s="4">
        <v>0</v>
      </c>
      <c r="Z786" s="4">
        <v>0</v>
      </c>
      <c r="AA786" s="4">
        <v>12.040652173913045</v>
      </c>
      <c r="AB786" s="4">
        <v>0</v>
      </c>
      <c r="AC786" s="4">
        <v>6.207065217391305</v>
      </c>
      <c r="AD786" s="4">
        <v>0</v>
      </c>
      <c r="AE786" s="4">
        <v>0</v>
      </c>
      <c r="AF786" s="1">
        <v>365215</v>
      </c>
      <c r="AG786" s="1">
        <v>5</v>
      </c>
      <c r="AH786"/>
    </row>
    <row r="787" spans="1:34" x14ac:dyDescent="0.25">
      <c r="A787" t="s">
        <v>964</v>
      </c>
      <c r="B787" t="s">
        <v>297</v>
      </c>
      <c r="C787" t="s">
        <v>1146</v>
      </c>
      <c r="D787" t="s">
        <v>1024</v>
      </c>
      <c r="E787" s="4">
        <v>76.119565217391298</v>
      </c>
      <c r="F787" s="4">
        <f>Nurse[[#This Row],[Total Nurse Staff Hours]]/Nurse[[#This Row],[MDS Census]]</f>
        <v>3.4726545766100245</v>
      </c>
      <c r="G787" s="4">
        <f>Nurse[[#This Row],[Total Direct Care Staff Hours]]/Nurse[[#This Row],[MDS Census]]</f>
        <v>3.2618520634013994</v>
      </c>
      <c r="H787" s="4">
        <f>Nurse[[#This Row],[Total RN Hours (w/ Admin, DON)]]/Nurse[[#This Row],[MDS Census]]</f>
        <v>0.62726831357989443</v>
      </c>
      <c r="I787" s="4">
        <f>Nurse[[#This Row],[RN Hours (excl. Admin, DON)]]/Nurse[[#This Row],[MDS Census]]</f>
        <v>0.47333428530629734</v>
      </c>
      <c r="J787" s="4">
        <f>SUM(Nurse[[#This Row],[RN Hours (excl. Admin, DON)]],Nurse[[#This Row],[RN Admin Hours]],Nurse[[#This Row],[RN DON Hours]],Nurse[[#This Row],[LPN Hours (excl. Admin)]],Nurse[[#This Row],[LPN Admin Hours]],Nurse[[#This Row],[CNA Hours]],Nurse[[#This Row],[NA TR Hours]],Nurse[[#This Row],[Med Aide/Tech Hours]])</f>
        <v>264.33695652173913</v>
      </c>
      <c r="K787" s="4">
        <f>SUM(Nurse[[#This Row],[RN Hours (excl. Admin, DON)]],Nurse[[#This Row],[LPN Hours (excl. Admin)]],Nurse[[#This Row],[CNA Hours]],Nurse[[#This Row],[NA TR Hours]],Nurse[[#This Row],[Med Aide/Tech Hours]])</f>
        <v>248.29076086956519</v>
      </c>
      <c r="L787" s="4">
        <f>SUM(Nurse[[#This Row],[RN Hours (excl. Admin, DON)]],Nurse[[#This Row],[RN Admin Hours]],Nurse[[#This Row],[RN DON Hours]])</f>
        <v>47.747391304347829</v>
      </c>
      <c r="M787" s="4">
        <v>36.03</v>
      </c>
      <c r="N787" s="4">
        <v>8.0163043478260878</v>
      </c>
      <c r="O787" s="4">
        <v>3.7010869565217392</v>
      </c>
      <c r="P787" s="4">
        <f>SUM(Nurse[[#This Row],[LPN Hours (excl. Admin)]],Nurse[[#This Row],[LPN Admin Hours]])</f>
        <v>38.323369565217391</v>
      </c>
      <c r="Q787" s="4">
        <v>33.994565217391305</v>
      </c>
      <c r="R787" s="4">
        <v>4.3288043478260869</v>
      </c>
      <c r="S787" s="4">
        <f>SUM(Nurse[[#This Row],[CNA Hours]],Nurse[[#This Row],[NA TR Hours]],Nurse[[#This Row],[Med Aide/Tech Hours]])</f>
        <v>178.26619565217391</v>
      </c>
      <c r="T787" s="4">
        <v>126.8732608695652</v>
      </c>
      <c r="U787" s="4">
        <v>51.392934782608691</v>
      </c>
      <c r="V787" s="4">
        <v>0</v>
      </c>
      <c r="W7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10.570652173913043</v>
      </c>
      <c r="X787" s="4">
        <v>1.3804347826086956</v>
      </c>
      <c r="Y787" s="4">
        <v>0</v>
      </c>
      <c r="Z787" s="4">
        <v>0</v>
      </c>
      <c r="AA787" s="4">
        <v>8.7010869565217384</v>
      </c>
      <c r="AB787" s="4">
        <v>0</v>
      </c>
      <c r="AC787" s="4">
        <v>0.4891304347826087</v>
      </c>
      <c r="AD787" s="4">
        <v>0</v>
      </c>
      <c r="AE787" s="4">
        <v>0</v>
      </c>
      <c r="AF787" s="1">
        <v>365612</v>
      </c>
      <c r="AG787" s="1">
        <v>5</v>
      </c>
      <c r="AH787"/>
    </row>
    <row r="788" spans="1:34" x14ac:dyDescent="0.25">
      <c r="A788" t="s">
        <v>964</v>
      </c>
      <c r="B788" t="s">
        <v>227</v>
      </c>
      <c r="C788" t="s">
        <v>1116</v>
      </c>
      <c r="D788" t="s">
        <v>980</v>
      </c>
      <c r="E788" s="4">
        <v>99.815217391304344</v>
      </c>
      <c r="F788" s="4">
        <f>Nurse[[#This Row],[Total Nurse Staff Hours]]/Nurse[[#This Row],[MDS Census]]</f>
        <v>2.9528476532723515</v>
      </c>
      <c r="G788" s="4">
        <f>Nurse[[#This Row],[Total Direct Care Staff Hours]]/Nurse[[#This Row],[MDS Census]]</f>
        <v>2.8278884896003489</v>
      </c>
      <c r="H788" s="4">
        <f>Nurse[[#This Row],[Total RN Hours (w/ Admin, DON)]]/Nurse[[#This Row],[MDS Census]]</f>
        <v>0.2381030164434281</v>
      </c>
      <c r="I788" s="4">
        <f>Nurse[[#This Row],[RN Hours (excl. Admin, DON)]]/Nurse[[#This Row],[MDS Census]]</f>
        <v>0.23075247740389854</v>
      </c>
      <c r="J788" s="4">
        <f>SUM(Nurse[[#This Row],[RN Hours (excl. Admin, DON)]],Nurse[[#This Row],[RN Admin Hours]],Nurse[[#This Row],[RN DON Hours]],Nurse[[#This Row],[LPN Hours (excl. Admin)]],Nurse[[#This Row],[LPN Admin Hours]],Nurse[[#This Row],[CNA Hours]],Nurse[[#This Row],[NA TR Hours]],Nurse[[#This Row],[Med Aide/Tech Hours]])</f>
        <v>294.73913043478262</v>
      </c>
      <c r="K788" s="4">
        <f>SUM(Nurse[[#This Row],[RN Hours (excl. Admin, DON)]],Nurse[[#This Row],[LPN Hours (excl. Admin)]],Nurse[[#This Row],[CNA Hours]],Nurse[[#This Row],[NA TR Hours]],Nurse[[#This Row],[Med Aide/Tech Hours]])</f>
        <v>282.26630434782612</v>
      </c>
      <c r="L788" s="4">
        <f>SUM(Nurse[[#This Row],[RN Hours (excl. Admin, DON)]],Nurse[[#This Row],[RN Admin Hours]],Nurse[[#This Row],[RN DON Hours]])</f>
        <v>23.76630434782609</v>
      </c>
      <c r="M788" s="4">
        <v>23.032608695652176</v>
      </c>
      <c r="N788" s="4">
        <v>0.57065217391304346</v>
      </c>
      <c r="O788" s="4">
        <v>0.16304347826086957</v>
      </c>
      <c r="P788" s="4">
        <f>SUM(Nurse[[#This Row],[LPN Hours (excl. Admin)]],Nurse[[#This Row],[LPN Admin Hours]])</f>
        <v>119.92663043478261</v>
      </c>
      <c r="Q788" s="4">
        <v>108.1875</v>
      </c>
      <c r="R788" s="4">
        <v>11.739130434782609</v>
      </c>
      <c r="S788" s="4">
        <f>SUM(Nurse[[#This Row],[CNA Hours]],Nurse[[#This Row],[NA TR Hours]],Nurse[[#This Row],[Med Aide/Tech Hours]])</f>
        <v>151.04619565217391</v>
      </c>
      <c r="T788" s="4">
        <v>151.04619565217391</v>
      </c>
      <c r="U788" s="4">
        <v>0</v>
      </c>
      <c r="V788" s="4">
        <v>0</v>
      </c>
      <c r="W7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6.5815217391304346</v>
      </c>
      <c r="X788" s="4">
        <v>0</v>
      </c>
      <c r="Y788" s="4">
        <v>0</v>
      </c>
      <c r="Z788" s="4">
        <v>0</v>
      </c>
      <c r="AA788" s="4">
        <v>6.5815217391304346</v>
      </c>
      <c r="AB788" s="4">
        <v>0</v>
      </c>
      <c r="AC788" s="4">
        <v>0</v>
      </c>
      <c r="AD788" s="4">
        <v>0</v>
      </c>
      <c r="AE788" s="4">
        <v>0</v>
      </c>
      <c r="AF788" s="1">
        <v>365499</v>
      </c>
      <c r="AG788" s="1">
        <v>5</v>
      </c>
      <c r="AH788"/>
    </row>
    <row r="789" spans="1:34" x14ac:dyDescent="0.25">
      <c r="A789" t="s">
        <v>964</v>
      </c>
      <c r="B789" t="s">
        <v>724</v>
      </c>
      <c r="C789" t="s">
        <v>1366</v>
      </c>
      <c r="D789" t="s">
        <v>1025</v>
      </c>
      <c r="E789" s="4">
        <v>38.836956521739133</v>
      </c>
      <c r="F789" s="4">
        <f>Nurse[[#This Row],[Total Nurse Staff Hours]]/Nurse[[#This Row],[MDS Census]]</f>
        <v>3.8932185838231175</v>
      </c>
      <c r="G789" s="4">
        <f>Nurse[[#This Row],[Total Direct Care Staff Hours]]/Nurse[[#This Row],[MDS Census]]</f>
        <v>3.5694234536803808</v>
      </c>
      <c r="H789" s="4">
        <f>Nurse[[#This Row],[Total RN Hours (w/ Admin, DON)]]/Nurse[[#This Row],[MDS Census]]</f>
        <v>1.3942093478869297</v>
      </c>
      <c r="I789" s="4">
        <f>Nurse[[#This Row],[RN Hours (excl. Admin, DON)]]/Nurse[[#This Row],[MDS Census]]</f>
        <v>1.0704142177441929</v>
      </c>
      <c r="J789" s="4">
        <f>SUM(Nurse[[#This Row],[RN Hours (excl. Admin, DON)]],Nurse[[#This Row],[RN Admin Hours]],Nurse[[#This Row],[RN DON Hours]],Nurse[[#This Row],[LPN Hours (excl. Admin)]],Nurse[[#This Row],[LPN Admin Hours]],Nurse[[#This Row],[CNA Hours]],Nurse[[#This Row],[NA TR Hours]],Nurse[[#This Row],[Med Aide/Tech Hours]])</f>
        <v>151.20076086956522</v>
      </c>
      <c r="K789" s="4">
        <f>SUM(Nurse[[#This Row],[RN Hours (excl. Admin, DON)]],Nurse[[#This Row],[LPN Hours (excl. Admin)]],Nurse[[#This Row],[CNA Hours]],Nurse[[#This Row],[NA TR Hours]],Nurse[[#This Row],[Med Aide/Tech Hours]])</f>
        <v>138.62554347826088</v>
      </c>
      <c r="L789" s="4">
        <f>SUM(Nurse[[#This Row],[RN Hours (excl. Admin, DON)]],Nurse[[#This Row],[RN Admin Hours]],Nurse[[#This Row],[RN DON Hours]])</f>
        <v>54.146847826086962</v>
      </c>
      <c r="M789" s="4">
        <v>41.57163043478262</v>
      </c>
      <c r="N789" s="4">
        <v>7.5608695652173887</v>
      </c>
      <c r="O789" s="4">
        <v>5.0143478260869561</v>
      </c>
      <c r="P789" s="4">
        <f>SUM(Nurse[[#This Row],[LPN Hours (excl. Admin)]],Nurse[[#This Row],[LPN Admin Hours]])</f>
        <v>6.3419565217391307</v>
      </c>
      <c r="Q789" s="4">
        <v>6.3419565217391307</v>
      </c>
      <c r="R789" s="4">
        <v>0</v>
      </c>
      <c r="S789" s="4">
        <f>SUM(Nurse[[#This Row],[CNA Hours]],Nurse[[#This Row],[NA TR Hours]],Nurse[[#This Row],[Med Aide/Tech Hours]])</f>
        <v>90.711956521739125</v>
      </c>
      <c r="T789" s="4">
        <v>90.711956521739125</v>
      </c>
      <c r="U789" s="4">
        <v>0</v>
      </c>
      <c r="V789" s="4">
        <v>0</v>
      </c>
      <c r="W7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89" s="4">
        <v>0</v>
      </c>
      <c r="Y789" s="4">
        <v>0</v>
      </c>
      <c r="Z789" s="4">
        <v>0</v>
      </c>
      <c r="AA789" s="4">
        <v>0</v>
      </c>
      <c r="AB789" s="4">
        <v>0</v>
      </c>
      <c r="AC789" s="4">
        <v>0</v>
      </c>
      <c r="AD789" s="4">
        <v>0</v>
      </c>
      <c r="AE789" s="4">
        <v>0</v>
      </c>
      <c r="AF789" s="1">
        <v>366249</v>
      </c>
      <c r="AG789" s="1">
        <v>5</v>
      </c>
      <c r="AH789"/>
    </row>
    <row r="790" spans="1:34" x14ac:dyDescent="0.25">
      <c r="A790" t="s">
        <v>964</v>
      </c>
      <c r="B790" t="s">
        <v>756</v>
      </c>
      <c r="C790" t="s">
        <v>1399</v>
      </c>
      <c r="D790" t="s">
        <v>1056</v>
      </c>
      <c r="E790" s="4">
        <v>50.413043478260867</v>
      </c>
      <c r="F790" s="4">
        <f>Nurse[[#This Row],[Total Nurse Staff Hours]]/Nurse[[#This Row],[MDS Census]]</f>
        <v>3.7423091849935317</v>
      </c>
      <c r="G790" s="4">
        <f>Nurse[[#This Row],[Total Direct Care Staff Hours]]/Nurse[[#This Row],[MDS Census]]</f>
        <v>3.4542539887882708</v>
      </c>
      <c r="H790" s="4">
        <f>Nurse[[#This Row],[Total RN Hours (w/ Admin, DON)]]/Nurse[[#This Row],[MDS Census]]</f>
        <v>0.50998059508408788</v>
      </c>
      <c r="I790" s="4">
        <f>Nurse[[#This Row],[RN Hours (excl. Admin, DON)]]/Nurse[[#This Row],[MDS Census]]</f>
        <v>0.32541828374299259</v>
      </c>
      <c r="J790" s="4">
        <f>SUM(Nurse[[#This Row],[RN Hours (excl. Admin, DON)]],Nurse[[#This Row],[RN Admin Hours]],Nurse[[#This Row],[RN DON Hours]],Nurse[[#This Row],[LPN Hours (excl. Admin)]],Nurse[[#This Row],[LPN Admin Hours]],Nurse[[#This Row],[CNA Hours]],Nurse[[#This Row],[NA TR Hours]],Nurse[[#This Row],[Med Aide/Tech Hours]])</f>
        <v>188.66119565217392</v>
      </c>
      <c r="K790" s="4">
        <f>SUM(Nurse[[#This Row],[RN Hours (excl. Admin, DON)]],Nurse[[#This Row],[LPN Hours (excl. Admin)]],Nurse[[#This Row],[CNA Hours]],Nurse[[#This Row],[NA TR Hours]],Nurse[[#This Row],[Med Aide/Tech Hours]])</f>
        <v>174.13945652173913</v>
      </c>
      <c r="L790" s="4">
        <f>SUM(Nurse[[#This Row],[RN Hours (excl. Admin, DON)]],Nurse[[#This Row],[RN Admin Hours]],Nurse[[#This Row],[RN DON Hours]])</f>
        <v>25.709673913043474</v>
      </c>
      <c r="M790" s="4">
        <v>16.405326086956517</v>
      </c>
      <c r="N790" s="4">
        <v>3.9130434782608696</v>
      </c>
      <c r="O790" s="4">
        <v>5.3913043478260869</v>
      </c>
      <c r="P790" s="4">
        <f>SUM(Nurse[[#This Row],[LPN Hours (excl. Admin)]],Nurse[[#This Row],[LPN Admin Hours]])</f>
        <v>66.166521739130431</v>
      </c>
      <c r="Q790" s="4">
        <v>60.949130434782603</v>
      </c>
      <c r="R790" s="4">
        <v>5.2173913043478262</v>
      </c>
      <c r="S790" s="4">
        <f>SUM(Nurse[[#This Row],[CNA Hours]],Nurse[[#This Row],[NA TR Hours]],Nurse[[#This Row],[Med Aide/Tech Hours]])</f>
        <v>96.784999999999997</v>
      </c>
      <c r="T790" s="4">
        <v>76.393695652173918</v>
      </c>
      <c r="U790" s="4">
        <v>20.263586956521738</v>
      </c>
      <c r="V790" s="4">
        <v>0.12771739130434784</v>
      </c>
      <c r="W7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10.820869565217389</v>
      </c>
      <c r="X790" s="4">
        <v>2.4596739130434777</v>
      </c>
      <c r="Y790" s="4">
        <v>0</v>
      </c>
      <c r="Z790" s="4">
        <v>0</v>
      </c>
      <c r="AA790" s="4">
        <v>3.4110869565217383</v>
      </c>
      <c r="AB790" s="4">
        <v>0</v>
      </c>
      <c r="AC790" s="4">
        <v>4.9501086956521734</v>
      </c>
      <c r="AD790" s="4">
        <v>0</v>
      </c>
      <c r="AE790" s="4">
        <v>0</v>
      </c>
      <c r="AF790" s="1">
        <v>366288</v>
      </c>
      <c r="AG790" s="1">
        <v>5</v>
      </c>
      <c r="AH790"/>
    </row>
    <row r="791" spans="1:34" x14ac:dyDescent="0.25">
      <c r="A791" t="s">
        <v>964</v>
      </c>
      <c r="B791" t="s">
        <v>237</v>
      </c>
      <c r="C791" t="s">
        <v>9</v>
      </c>
      <c r="D791" t="s">
        <v>1032</v>
      </c>
      <c r="E791" s="4">
        <v>85.282608695652172</v>
      </c>
      <c r="F791" s="4">
        <f>Nurse[[#This Row],[Total Nurse Staff Hours]]/Nurse[[#This Row],[MDS Census]]</f>
        <v>2.9821934743818508</v>
      </c>
      <c r="G791" s="4">
        <f>Nurse[[#This Row],[Total Direct Care Staff Hours]]/Nurse[[#This Row],[MDS Census]]</f>
        <v>2.7504830486872294</v>
      </c>
      <c r="H791" s="4">
        <f>Nurse[[#This Row],[Total RN Hours (w/ Admin, DON)]]/Nurse[[#This Row],[MDS Census]]</f>
        <v>0.33864389497833286</v>
      </c>
      <c r="I791" s="4">
        <f>Nurse[[#This Row],[RN Hours (excl. Admin, DON)]]/Nurse[[#This Row],[MDS Census]]</f>
        <v>0.22521029824114197</v>
      </c>
      <c r="J791" s="4">
        <f>SUM(Nurse[[#This Row],[RN Hours (excl. Admin, DON)]],Nurse[[#This Row],[RN Admin Hours]],Nurse[[#This Row],[RN DON Hours]],Nurse[[#This Row],[LPN Hours (excl. Admin)]],Nurse[[#This Row],[LPN Admin Hours]],Nurse[[#This Row],[CNA Hours]],Nurse[[#This Row],[NA TR Hours]],Nurse[[#This Row],[Med Aide/Tech Hours]])</f>
        <v>254.32923913043479</v>
      </c>
      <c r="K791" s="4">
        <f>SUM(Nurse[[#This Row],[RN Hours (excl. Admin, DON)]],Nurse[[#This Row],[LPN Hours (excl. Admin)]],Nurse[[#This Row],[CNA Hours]],Nurse[[#This Row],[NA TR Hours]],Nurse[[#This Row],[Med Aide/Tech Hours]])</f>
        <v>234.56836956521741</v>
      </c>
      <c r="L791" s="4">
        <f>SUM(Nurse[[#This Row],[RN Hours (excl. Admin, DON)]],Nurse[[#This Row],[RN Admin Hours]],Nurse[[#This Row],[RN DON Hours]])</f>
        <v>28.880434782608692</v>
      </c>
      <c r="M791" s="4">
        <v>19.206521739130434</v>
      </c>
      <c r="N791" s="4">
        <v>4.8478260869565215</v>
      </c>
      <c r="O791" s="4">
        <v>4.8260869565217392</v>
      </c>
      <c r="P791" s="4">
        <f>SUM(Nurse[[#This Row],[LPN Hours (excl. Admin)]],Nurse[[#This Row],[LPN Admin Hours]])</f>
        <v>82.973586956521729</v>
      </c>
      <c r="Q791" s="4">
        <v>72.886630434782603</v>
      </c>
      <c r="R791" s="4">
        <v>10.086956521739131</v>
      </c>
      <c r="S791" s="4">
        <f>SUM(Nurse[[#This Row],[CNA Hours]],Nurse[[#This Row],[NA TR Hours]],Nurse[[#This Row],[Med Aide/Tech Hours]])</f>
        <v>142.47521739130437</v>
      </c>
      <c r="T791" s="4">
        <v>142.47521739130437</v>
      </c>
      <c r="U791" s="4">
        <v>0</v>
      </c>
      <c r="V791" s="4">
        <v>0</v>
      </c>
      <c r="W7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2.9088043478260874</v>
      </c>
      <c r="X791" s="4">
        <v>0.39673913043478259</v>
      </c>
      <c r="Y791" s="4">
        <v>0</v>
      </c>
      <c r="Z791" s="4">
        <v>0</v>
      </c>
      <c r="AA791" s="4">
        <v>1.9948913043478265</v>
      </c>
      <c r="AB791" s="4">
        <v>0</v>
      </c>
      <c r="AC791" s="4">
        <v>0.51717391304347826</v>
      </c>
      <c r="AD791" s="4">
        <v>0</v>
      </c>
      <c r="AE791" s="4">
        <v>0</v>
      </c>
      <c r="AF791" s="1">
        <v>365520</v>
      </c>
      <c r="AG791" s="1">
        <v>5</v>
      </c>
      <c r="AH791"/>
    </row>
    <row r="792" spans="1:34" x14ac:dyDescent="0.25">
      <c r="A792" t="s">
        <v>964</v>
      </c>
      <c r="B792" t="s">
        <v>720</v>
      </c>
      <c r="C792" t="s">
        <v>1128</v>
      </c>
      <c r="D792" t="s">
        <v>1026</v>
      </c>
      <c r="E792" s="4">
        <v>43.032608695652172</v>
      </c>
      <c r="F792" s="4">
        <f>Nurse[[#This Row],[Total Nurse Staff Hours]]/Nurse[[#This Row],[MDS Census]]</f>
        <v>5.212518312705229</v>
      </c>
      <c r="G792" s="4">
        <f>Nurse[[#This Row],[Total Direct Care Staff Hours]]/Nurse[[#This Row],[MDS Census]]</f>
        <v>4.846264208133368</v>
      </c>
      <c r="H792" s="4">
        <f>Nurse[[#This Row],[Total RN Hours (w/ Admin, DON)]]/Nurse[[#This Row],[MDS Census]]</f>
        <v>0.70731245263955544</v>
      </c>
      <c r="I792" s="4">
        <f>Nurse[[#This Row],[RN Hours (excl. Admin, DON)]]/Nurse[[#This Row],[MDS Census]]</f>
        <v>0.37338974488507198</v>
      </c>
      <c r="J792" s="4">
        <f>SUM(Nurse[[#This Row],[RN Hours (excl. Admin, DON)]],Nurse[[#This Row],[RN Admin Hours]],Nurse[[#This Row],[RN DON Hours]],Nurse[[#This Row],[LPN Hours (excl. Admin)]],Nurse[[#This Row],[LPN Admin Hours]],Nurse[[#This Row],[CNA Hours]],Nurse[[#This Row],[NA TR Hours]],Nurse[[#This Row],[Med Aide/Tech Hours]])</f>
        <v>224.30826086956523</v>
      </c>
      <c r="K792" s="4">
        <f>SUM(Nurse[[#This Row],[RN Hours (excl. Admin, DON)]],Nurse[[#This Row],[LPN Hours (excl. Admin)]],Nurse[[#This Row],[CNA Hours]],Nurse[[#This Row],[NA TR Hours]],Nurse[[#This Row],[Med Aide/Tech Hours]])</f>
        <v>208.54739130434785</v>
      </c>
      <c r="L792" s="4">
        <f>SUM(Nurse[[#This Row],[RN Hours (excl. Admin, DON)]],Nurse[[#This Row],[RN Admin Hours]],Nurse[[#This Row],[RN DON Hours]])</f>
        <v>30.4375</v>
      </c>
      <c r="M792" s="4">
        <v>16.067934782608695</v>
      </c>
      <c r="N792" s="4">
        <v>11.565217391304348</v>
      </c>
      <c r="O792" s="4">
        <v>2.8043478260869565</v>
      </c>
      <c r="P792" s="4">
        <f>SUM(Nurse[[#This Row],[LPN Hours (excl. Admin)]],Nurse[[#This Row],[LPN Admin Hours]])</f>
        <v>50.089021739130438</v>
      </c>
      <c r="Q792" s="4">
        <v>48.697717391304352</v>
      </c>
      <c r="R792" s="4">
        <v>1.3913043478260869</v>
      </c>
      <c r="S792" s="4">
        <f>SUM(Nurse[[#This Row],[CNA Hours]],Nurse[[#This Row],[NA TR Hours]],Nurse[[#This Row],[Med Aide/Tech Hours]])</f>
        <v>143.7817391304348</v>
      </c>
      <c r="T792" s="4">
        <v>143.7817391304348</v>
      </c>
      <c r="U792" s="4">
        <v>0</v>
      </c>
      <c r="V792" s="4">
        <v>0</v>
      </c>
      <c r="W7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22.461304347826086</v>
      </c>
      <c r="X792" s="4">
        <v>7.0652173913043473E-2</v>
      </c>
      <c r="Y792" s="4">
        <v>0</v>
      </c>
      <c r="Z792" s="4">
        <v>0</v>
      </c>
      <c r="AA792" s="4">
        <v>13.200434782608696</v>
      </c>
      <c r="AB792" s="4">
        <v>0</v>
      </c>
      <c r="AC792" s="4">
        <v>9.1902173913043477</v>
      </c>
      <c r="AD792" s="4">
        <v>0</v>
      </c>
      <c r="AE792" s="4">
        <v>0</v>
      </c>
      <c r="AF792" s="1">
        <v>366242</v>
      </c>
      <c r="AG792" s="1">
        <v>5</v>
      </c>
      <c r="AH792"/>
    </row>
    <row r="793" spans="1:34" x14ac:dyDescent="0.25">
      <c r="A793" t="s">
        <v>964</v>
      </c>
      <c r="B793" t="s">
        <v>595</v>
      </c>
      <c r="C793" t="s">
        <v>1332</v>
      </c>
      <c r="D793" t="s">
        <v>1001</v>
      </c>
      <c r="E793" s="4">
        <v>49.336956521739133</v>
      </c>
      <c r="F793" s="4">
        <f>Nurse[[#This Row],[Total Nurse Staff Hours]]/Nurse[[#This Row],[MDS Census]]</f>
        <v>3.7612491738268341</v>
      </c>
      <c r="G793" s="4">
        <f>Nurse[[#This Row],[Total Direct Care Staff Hours]]/Nurse[[#This Row],[MDS Census]]</f>
        <v>3.5620863626349415</v>
      </c>
      <c r="H793" s="4">
        <f>Nurse[[#This Row],[Total RN Hours (w/ Admin, DON)]]/Nurse[[#This Row],[MDS Census]]</f>
        <v>0.68078211059704774</v>
      </c>
      <c r="I793" s="4">
        <f>Nurse[[#This Row],[RN Hours (excl. Admin, DON)]]/Nurse[[#This Row],[MDS Census]]</f>
        <v>0.57326944260850388</v>
      </c>
      <c r="J793" s="4">
        <f>SUM(Nurse[[#This Row],[RN Hours (excl. Admin, DON)]],Nurse[[#This Row],[RN Admin Hours]],Nurse[[#This Row],[RN DON Hours]],Nurse[[#This Row],[LPN Hours (excl. Admin)]],Nurse[[#This Row],[LPN Admin Hours]],Nurse[[#This Row],[CNA Hours]],Nurse[[#This Row],[NA TR Hours]],Nurse[[#This Row],[Med Aide/Tech Hours]])</f>
        <v>185.56858695652176</v>
      </c>
      <c r="K793" s="4">
        <f>SUM(Nurse[[#This Row],[RN Hours (excl. Admin, DON)]],Nurse[[#This Row],[LPN Hours (excl. Admin)]],Nurse[[#This Row],[CNA Hours]],Nurse[[#This Row],[NA TR Hours]],Nurse[[#This Row],[Med Aide/Tech Hours]])</f>
        <v>175.74250000000001</v>
      </c>
      <c r="L793" s="4">
        <f>SUM(Nurse[[#This Row],[RN Hours (excl. Admin, DON)]],Nurse[[#This Row],[RN Admin Hours]],Nurse[[#This Row],[RN DON Hours]])</f>
        <v>33.587717391304345</v>
      </c>
      <c r="M793" s="4">
        <v>28.283369565217384</v>
      </c>
      <c r="N793" s="4">
        <v>4.6086956521739131</v>
      </c>
      <c r="O793" s="4">
        <v>0.69565217391304346</v>
      </c>
      <c r="P793" s="4">
        <f>SUM(Nurse[[#This Row],[LPN Hours (excl. Admin)]],Nurse[[#This Row],[LPN Admin Hours]])</f>
        <v>43.670326086956514</v>
      </c>
      <c r="Q793" s="4">
        <v>39.148586956521733</v>
      </c>
      <c r="R793" s="4">
        <v>4.5217391304347823</v>
      </c>
      <c r="S793" s="4">
        <f>SUM(Nurse[[#This Row],[CNA Hours]],Nurse[[#This Row],[NA TR Hours]],Nurse[[#This Row],[Med Aide/Tech Hours]])</f>
        <v>108.31054347826088</v>
      </c>
      <c r="T793" s="4">
        <v>108.31054347826088</v>
      </c>
      <c r="U793" s="4">
        <v>0</v>
      </c>
      <c r="V793" s="4">
        <v>0</v>
      </c>
      <c r="W7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28.706521739130434</v>
      </c>
      <c r="X793" s="4">
        <v>1.3016304347826086</v>
      </c>
      <c r="Y793" s="4">
        <v>0</v>
      </c>
      <c r="Z793" s="4">
        <v>0</v>
      </c>
      <c r="AA793" s="4">
        <v>7.75</v>
      </c>
      <c r="AB793" s="4">
        <v>0</v>
      </c>
      <c r="AC793" s="4">
        <v>19.654891304347824</v>
      </c>
      <c r="AD793" s="4">
        <v>0</v>
      </c>
      <c r="AE793" s="4">
        <v>0</v>
      </c>
      <c r="AF793" s="1">
        <v>366073</v>
      </c>
      <c r="AG793" s="1">
        <v>5</v>
      </c>
      <c r="AH793"/>
    </row>
    <row r="794" spans="1:34" x14ac:dyDescent="0.25">
      <c r="A794" t="s">
        <v>964</v>
      </c>
      <c r="B794" t="s">
        <v>390</v>
      </c>
      <c r="C794" t="s">
        <v>1332</v>
      </c>
      <c r="D794" t="s">
        <v>1001</v>
      </c>
      <c r="E794" s="4">
        <v>74.597826086956516</v>
      </c>
      <c r="F794" s="4">
        <f>Nurse[[#This Row],[Total Nurse Staff Hours]]/Nurse[[#This Row],[MDS Census]]</f>
        <v>3.1774602943319246</v>
      </c>
      <c r="G794" s="4">
        <f>Nurse[[#This Row],[Total Direct Care Staff Hours]]/Nurse[[#This Row],[MDS Census]]</f>
        <v>2.9432551362377968</v>
      </c>
      <c r="H794" s="4">
        <f>Nurse[[#This Row],[Total RN Hours (w/ Admin, DON)]]/Nurse[[#This Row],[MDS Census]]</f>
        <v>0.47915780271018504</v>
      </c>
      <c r="I794" s="4">
        <f>Nurse[[#This Row],[RN Hours (excl. Admin, DON)]]/Nurse[[#This Row],[MDS Census]]</f>
        <v>0.28123415415998837</v>
      </c>
      <c r="J794" s="4">
        <f>SUM(Nurse[[#This Row],[RN Hours (excl. Admin, DON)]],Nurse[[#This Row],[RN Admin Hours]],Nurse[[#This Row],[RN DON Hours]],Nurse[[#This Row],[LPN Hours (excl. Admin)]],Nurse[[#This Row],[LPN Admin Hours]],Nurse[[#This Row],[CNA Hours]],Nurse[[#This Row],[NA TR Hours]],Nurse[[#This Row],[Med Aide/Tech Hours]])</f>
        <v>237.03163043478258</v>
      </c>
      <c r="K794" s="4">
        <f>SUM(Nurse[[#This Row],[RN Hours (excl. Admin, DON)]],Nurse[[#This Row],[LPN Hours (excl. Admin)]],Nurse[[#This Row],[CNA Hours]],Nurse[[#This Row],[NA TR Hours]],Nurse[[#This Row],[Med Aide/Tech Hours]])</f>
        <v>219.56043478260867</v>
      </c>
      <c r="L794" s="4">
        <f>SUM(Nurse[[#This Row],[RN Hours (excl. Admin, DON)]],Nurse[[#This Row],[RN Admin Hours]],Nurse[[#This Row],[RN DON Hours]])</f>
        <v>35.744130434782605</v>
      </c>
      <c r="M794" s="4">
        <v>20.979456521739131</v>
      </c>
      <c r="N794" s="4">
        <v>8.7783695652173908</v>
      </c>
      <c r="O794" s="4">
        <v>5.9863043478260867</v>
      </c>
      <c r="P794" s="4">
        <f>SUM(Nurse[[#This Row],[LPN Hours (excl. Admin)]],Nurse[[#This Row],[LPN Admin Hours]])</f>
        <v>72.705326086956532</v>
      </c>
      <c r="Q794" s="4">
        <v>69.998804347826095</v>
      </c>
      <c r="R794" s="4">
        <v>2.7065217391304346</v>
      </c>
      <c r="S794" s="4">
        <f>SUM(Nurse[[#This Row],[CNA Hours]],Nurse[[#This Row],[NA TR Hours]],Nurse[[#This Row],[Med Aide/Tech Hours]])</f>
        <v>128.58217391304345</v>
      </c>
      <c r="T794" s="4">
        <v>128.58217391304345</v>
      </c>
      <c r="U794" s="4">
        <v>0</v>
      </c>
      <c r="V794" s="4">
        <v>0</v>
      </c>
      <c r="W7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28.989130434782602</v>
      </c>
      <c r="X794" s="4">
        <v>0.9027173913043478</v>
      </c>
      <c r="Y794" s="4">
        <v>0</v>
      </c>
      <c r="Z794" s="4">
        <v>0</v>
      </c>
      <c r="AA794" s="4">
        <v>15.720217391304345</v>
      </c>
      <c r="AB794" s="4">
        <v>0</v>
      </c>
      <c r="AC794" s="4">
        <v>12.366195652173911</v>
      </c>
      <c r="AD794" s="4">
        <v>0</v>
      </c>
      <c r="AE794" s="4">
        <v>0</v>
      </c>
      <c r="AF794" s="1">
        <v>365745</v>
      </c>
      <c r="AG794" s="1">
        <v>5</v>
      </c>
      <c r="AH794"/>
    </row>
    <row r="795" spans="1:34" x14ac:dyDescent="0.25">
      <c r="A795" t="s">
        <v>964</v>
      </c>
      <c r="B795" t="s">
        <v>549</v>
      </c>
      <c r="C795" t="s">
        <v>1312</v>
      </c>
      <c r="D795" t="s">
        <v>982</v>
      </c>
      <c r="E795" s="4">
        <v>78.293478260869563</v>
      </c>
      <c r="F795" s="4">
        <f>Nurse[[#This Row],[Total Nurse Staff Hours]]/Nurse[[#This Row],[MDS Census]]</f>
        <v>3.4992711370262377</v>
      </c>
      <c r="G795" s="4">
        <f>Nurse[[#This Row],[Total Direct Care Staff Hours]]/Nurse[[#This Row],[MDS Census]]</f>
        <v>3.0090434541163393</v>
      </c>
      <c r="H795" s="4">
        <f>Nurse[[#This Row],[Total RN Hours (w/ Admin, DON)]]/Nurse[[#This Row],[MDS Census]]</f>
        <v>0.92641815910037484</v>
      </c>
      <c r="I795" s="4">
        <f>Nurse[[#This Row],[RN Hours (excl. Admin, DON)]]/Nurse[[#This Row],[MDS Census]]</f>
        <v>0.49423434679994438</v>
      </c>
      <c r="J795" s="4">
        <f>SUM(Nurse[[#This Row],[RN Hours (excl. Admin, DON)]],Nurse[[#This Row],[RN Admin Hours]],Nurse[[#This Row],[RN DON Hours]],Nurse[[#This Row],[LPN Hours (excl. Admin)]],Nurse[[#This Row],[LPN Admin Hours]],Nurse[[#This Row],[CNA Hours]],Nurse[[#This Row],[NA TR Hours]],Nurse[[#This Row],[Med Aide/Tech Hours]])</f>
        <v>273.97010869565207</v>
      </c>
      <c r="K795" s="4">
        <f>SUM(Nurse[[#This Row],[RN Hours (excl. Admin, DON)]],Nurse[[#This Row],[LPN Hours (excl. Admin)]],Nurse[[#This Row],[CNA Hours]],Nurse[[#This Row],[NA TR Hours]],Nurse[[#This Row],[Med Aide/Tech Hours]])</f>
        <v>235.58847826086946</v>
      </c>
      <c r="L795" s="4">
        <f>SUM(Nurse[[#This Row],[RN Hours (excl. Admin, DON)]],Nurse[[#This Row],[RN Admin Hours]],Nurse[[#This Row],[RN DON Hours]])</f>
        <v>72.532499999999999</v>
      </c>
      <c r="M795" s="4">
        <v>38.695326086956513</v>
      </c>
      <c r="N795" s="4">
        <v>26.944130434782615</v>
      </c>
      <c r="O795" s="4">
        <v>6.8930434782608669</v>
      </c>
      <c r="P795" s="4">
        <f>SUM(Nurse[[#This Row],[LPN Hours (excl. Admin)]],Nurse[[#This Row],[LPN Admin Hours]])</f>
        <v>67.718586956521733</v>
      </c>
      <c r="Q795" s="4">
        <v>63.174130434782612</v>
      </c>
      <c r="R795" s="4">
        <v>4.5444565217391286</v>
      </c>
      <c r="S795" s="4">
        <f>SUM(Nurse[[#This Row],[CNA Hours]],Nurse[[#This Row],[NA TR Hours]],Nurse[[#This Row],[Med Aide/Tech Hours]])</f>
        <v>133.71902173913034</v>
      </c>
      <c r="T795" s="4">
        <v>132.63630434782598</v>
      </c>
      <c r="U795" s="4">
        <v>1.0827173913043477</v>
      </c>
      <c r="V795" s="4">
        <v>0</v>
      </c>
      <c r="W7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95" s="4">
        <v>0</v>
      </c>
      <c r="Y795" s="4">
        <v>0</v>
      </c>
      <c r="Z795" s="4">
        <v>0</v>
      </c>
      <c r="AA795" s="4">
        <v>0</v>
      </c>
      <c r="AB795" s="4">
        <v>0</v>
      </c>
      <c r="AC795" s="4">
        <v>0</v>
      </c>
      <c r="AD795" s="4">
        <v>0</v>
      </c>
      <c r="AE795" s="4">
        <v>0</v>
      </c>
      <c r="AF795" s="1">
        <v>366000</v>
      </c>
      <c r="AG795" s="1">
        <v>5</v>
      </c>
      <c r="AH795"/>
    </row>
    <row r="796" spans="1:34" x14ac:dyDescent="0.25">
      <c r="A796" t="s">
        <v>964</v>
      </c>
      <c r="B796" t="s">
        <v>565</v>
      </c>
      <c r="C796" t="s">
        <v>1308</v>
      </c>
      <c r="D796" t="s">
        <v>1006</v>
      </c>
      <c r="E796" s="4">
        <v>100.8695652173913</v>
      </c>
      <c r="F796" s="4">
        <f>Nurse[[#This Row],[Total Nurse Staff Hours]]/Nurse[[#This Row],[MDS Census]]</f>
        <v>2.8675915948275867</v>
      </c>
      <c r="G796" s="4">
        <f>Nurse[[#This Row],[Total Direct Care Staff Hours]]/Nurse[[#This Row],[MDS Census]]</f>
        <v>2.534321120689655</v>
      </c>
      <c r="H796" s="4">
        <f>Nurse[[#This Row],[Total RN Hours (w/ Admin, DON)]]/Nurse[[#This Row],[MDS Census]]</f>
        <v>0.41818426724137925</v>
      </c>
      <c r="I796" s="4">
        <f>Nurse[[#This Row],[RN Hours (excl. Admin, DON)]]/Nurse[[#This Row],[MDS Census]]</f>
        <v>0.22268318965517242</v>
      </c>
      <c r="J796" s="4">
        <f>SUM(Nurse[[#This Row],[RN Hours (excl. Admin, DON)]],Nurse[[#This Row],[RN Admin Hours]],Nurse[[#This Row],[RN DON Hours]],Nurse[[#This Row],[LPN Hours (excl. Admin)]],Nurse[[#This Row],[LPN Admin Hours]],Nurse[[#This Row],[CNA Hours]],Nurse[[#This Row],[NA TR Hours]],Nurse[[#This Row],[Med Aide/Tech Hours]])</f>
        <v>289.25271739130437</v>
      </c>
      <c r="K796" s="4">
        <f>SUM(Nurse[[#This Row],[RN Hours (excl. Admin, DON)]],Nurse[[#This Row],[LPN Hours (excl. Admin)]],Nurse[[#This Row],[CNA Hours]],Nurse[[#This Row],[NA TR Hours]],Nurse[[#This Row],[Med Aide/Tech Hours]])</f>
        <v>255.63586956521738</v>
      </c>
      <c r="L796" s="4">
        <f>SUM(Nurse[[#This Row],[RN Hours (excl. Admin, DON)]],Nurse[[#This Row],[RN Admin Hours]],Nurse[[#This Row],[RN DON Hours]])</f>
        <v>42.182065217391298</v>
      </c>
      <c r="M796" s="4">
        <v>22.461956521739129</v>
      </c>
      <c r="N796" s="4">
        <v>15.279891304347826</v>
      </c>
      <c r="O796" s="4">
        <v>4.4402173913043477</v>
      </c>
      <c r="P796" s="4">
        <f>SUM(Nurse[[#This Row],[LPN Hours (excl. Admin)]],Nurse[[#This Row],[LPN Admin Hours]])</f>
        <v>93.122282608695656</v>
      </c>
      <c r="Q796" s="4">
        <v>79.225543478260875</v>
      </c>
      <c r="R796" s="4">
        <v>13.896739130434783</v>
      </c>
      <c r="S796" s="4">
        <f>SUM(Nurse[[#This Row],[CNA Hours]],Nurse[[#This Row],[NA TR Hours]],Nurse[[#This Row],[Med Aide/Tech Hours]])</f>
        <v>153.94836956521738</v>
      </c>
      <c r="T796" s="4">
        <v>149.4266304347826</v>
      </c>
      <c r="U796" s="4">
        <v>4.5217391304347823</v>
      </c>
      <c r="V796" s="4">
        <v>0</v>
      </c>
      <c r="W7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96" s="4">
        <v>0</v>
      </c>
      <c r="Y796" s="4">
        <v>0</v>
      </c>
      <c r="Z796" s="4">
        <v>0</v>
      </c>
      <c r="AA796" s="4">
        <v>0</v>
      </c>
      <c r="AB796" s="4">
        <v>0</v>
      </c>
      <c r="AC796" s="4">
        <v>0</v>
      </c>
      <c r="AD796" s="4">
        <v>0</v>
      </c>
      <c r="AE796" s="4">
        <v>0</v>
      </c>
      <c r="AF796" s="1">
        <v>366024</v>
      </c>
      <c r="AG796" s="1">
        <v>5</v>
      </c>
      <c r="AH796"/>
    </row>
    <row r="797" spans="1:34" x14ac:dyDescent="0.25">
      <c r="A797" t="s">
        <v>964</v>
      </c>
      <c r="B797" t="s">
        <v>927</v>
      </c>
      <c r="C797" t="s">
        <v>1309</v>
      </c>
      <c r="D797" t="s">
        <v>1034</v>
      </c>
      <c r="E797" s="4">
        <v>19.5</v>
      </c>
      <c r="F797" s="4">
        <f>Nurse[[#This Row],[Total Nurse Staff Hours]]/Nurse[[#This Row],[MDS Census]]</f>
        <v>5.0012541806020074</v>
      </c>
      <c r="G797" s="4">
        <f>Nurse[[#This Row],[Total Direct Care Staff Hours]]/Nurse[[#This Row],[MDS Census]]</f>
        <v>4.392837235228539</v>
      </c>
      <c r="H797" s="4">
        <f>Nurse[[#This Row],[Total RN Hours (w/ Admin, DON)]]/Nurse[[#This Row],[MDS Census]]</f>
        <v>1.9825808249721295</v>
      </c>
      <c r="I797" s="4">
        <f>Nurse[[#This Row],[RN Hours (excl. Admin, DON)]]/Nurse[[#This Row],[MDS Census]]</f>
        <v>1.3741638795986622</v>
      </c>
      <c r="J797" s="4">
        <f>SUM(Nurse[[#This Row],[RN Hours (excl. Admin, DON)]],Nurse[[#This Row],[RN Admin Hours]],Nurse[[#This Row],[RN DON Hours]],Nurse[[#This Row],[LPN Hours (excl. Admin)]],Nurse[[#This Row],[LPN Admin Hours]],Nurse[[#This Row],[CNA Hours]],Nurse[[#This Row],[NA TR Hours]],Nurse[[#This Row],[Med Aide/Tech Hours]])</f>
        <v>97.52445652173914</v>
      </c>
      <c r="K797" s="4">
        <f>SUM(Nurse[[#This Row],[RN Hours (excl. Admin, DON)]],Nurse[[#This Row],[LPN Hours (excl. Admin)]],Nurse[[#This Row],[CNA Hours]],Nurse[[#This Row],[NA TR Hours]],Nurse[[#This Row],[Med Aide/Tech Hours]])</f>
        <v>85.660326086956516</v>
      </c>
      <c r="L797" s="4">
        <f>SUM(Nurse[[#This Row],[RN Hours (excl. Admin, DON)]],Nurse[[#This Row],[RN Admin Hours]],Nurse[[#This Row],[RN DON Hours]])</f>
        <v>38.660326086956523</v>
      </c>
      <c r="M797" s="4">
        <v>26.796195652173914</v>
      </c>
      <c r="N797" s="4">
        <v>6.3858695652173916</v>
      </c>
      <c r="O797" s="4">
        <v>5.4782608695652177</v>
      </c>
      <c r="P797" s="4">
        <f>SUM(Nurse[[#This Row],[LPN Hours (excl. Admin)]],Nurse[[#This Row],[LPN Admin Hours]])</f>
        <v>9.7065217391304355</v>
      </c>
      <c r="Q797" s="4">
        <v>9.7065217391304355</v>
      </c>
      <c r="R797" s="4">
        <v>0</v>
      </c>
      <c r="S797" s="4">
        <f>SUM(Nurse[[#This Row],[CNA Hours]],Nurse[[#This Row],[NA TR Hours]],Nurse[[#This Row],[Med Aide/Tech Hours]])</f>
        <v>49.157608695652172</v>
      </c>
      <c r="T797" s="4">
        <v>44.668478260869563</v>
      </c>
      <c r="U797" s="4">
        <v>4.4891304347826084</v>
      </c>
      <c r="V797" s="4">
        <v>0</v>
      </c>
      <c r="W7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97" s="4">
        <v>0</v>
      </c>
      <c r="Y797" s="4">
        <v>0</v>
      </c>
      <c r="Z797" s="4">
        <v>0</v>
      </c>
      <c r="AA797" s="4">
        <v>0</v>
      </c>
      <c r="AB797" s="4">
        <v>0</v>
      </c>
      <c r="AC797" s="4">
        <v>0</v>
      </c>
      <c r="AD797" s="4">
        <v>0</v>
      </c>
      <c r="AE797" s="4">
        <v>0</v>
      </c>
      <c r="AF797" s="1">
        <v>366487</v>
      </c>
      <c r="AG797" s="1">
        <v>5</v>
      </c>
      <c r="AH797"/>
    </row>
    <row r="798" spans="1:34" x14ac:dyDescent="0.25">
      <c r="A798" t="s">
        <v>964</v>
      </c>
      <c r="B798" t="s">
        <v>920</v>
      </c>
      <c r="C798" t="s">
        <v>1375</v>
      </c>
      <c r="D798" t="s">
        <v>980</v>
      </c>
      <c r="E798" s="4">
        <v>31.793478260869566</v>
      </c>
      <c r="F798" s="4">
        <f>Nurse[[#This Row],[Total Nurse Staff Hours]]/Nurse[[#This Row],[MDS Census]]</f>
        <v>3.5383452991452997</v>
      </c>
      <c r="G798" s="4">
        <f>Nurse[[#This Row],[Total Direct Care Staff Hours]]/Nurse[[#This Row],[MDS Census]]</f>
        <v>3.2827042735042742</v>
      </c>
      <c r="H798" s="4">
        <f>Nurse[[#This Row],[Total RN Hours (w/ Admin, DON)]]/Nurse[[#This Row],[MDS Census]]</f>
        <v>0.62868717948717967</v>
      </c>
      <c r="I798" s="4">
        <f>Nurse[[#This Row],[RN Hours (excl. Admin, DON)]]/Nurse[[#This Row],[MDS Census]]</f>
        <v>0.37304615384615397</v>
      </c>
      <c r="J798" s="4">
        <f>SUM(Nurse[[#This Row],[RN Hours (excl. Admin, DON)]],Nurse[[#This Row],[RN Admin Hours]],Nurse[[#This Row],[RN DON Hours]],Nurse[[#This Row],[LPN Hours (excl. Admin)]],Nurse[[#This Row],[LPN Admin Hours]],Nurse[[#This Row],[CNA Hours]],Nurse[[#This Row],[NA TR Hours]],Nurse[[#This Row],[Med Aide/Tech Hours]])</f>
        <v>112.49630434782611</v>
      </c>
      <c r="K798" s="4">
        <f>SUM(Nurse[[#This Row],[RN Hours (excl. Admin, DON)]],Nurse[[#This Row],[LPN Hours (excl. Admin)]],Nurse[[#This Row],[CNA Hours]],Nurse[[#This Row],[NA TR Hours]],Nurse[[#This Row],[Med Aide/Tech Hours]])</f>
        <v>104.36858695652177</v>
      </c>
      <c r="L798" s="4">
        <f>SUM(Nurse[[#This Row],[RN Hours (excl. Admin, DON)]],Nurse[[#This Row],[RN Admin Hours]],Nurse[[#This Row],[RN DON Hours]])</f>
        <v>19.988152173913051</v>
      </c>
      <c r="M798" s="4">
        <v>11.860434782608699</v>
      </c>
      <c r="N798" s="4">
        <v>2.9103260869565228</v>
      </c>
      <c r="O798" s="4">
        <v>5.2173913043478262</v>
      </c>
      <c r="P798" s="4">
        <f>SUM(Nurse[[#This Row],[LPN Hours (excl. Admin)]],Nurse[[#This Row],[LPN Admin Hours]])</f>
        <v>44.866413043478254</v>
      </c>
      <c r="Q798" s="4">
        <v>44.866413043478254</v>
      </c>
      <c r="R798" s="4">
        <v>0</v>
      </c>
      <c r="S798" s="4">
        <f>SUM(Nurse[[#This Row],[CNA Hours]],Nurse[[#This Row],[NA TR Hours]],Nurse[[#This Row],[Med Aide/Tech Hours]])</f>
        <v>47.641739130434814</v>
      </c>
      <c r="T798" s="4">
        <v>47.641739130434814</v>
      </c>
      <c r="U798" s="4">
        <v>0</v>
      </c>
      <c r="V798" s="4">
        <v>0</v>
      </c>
      <c r="W7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98" s="4">
        <v>0</v>
      </c>
      <c r="Y798" s="4">
        <v>0</v>
      </c>
      <c r="Z798" s="4">
        <v>0</v>
      </c>
      <c r="AA798" s="4">
        <v>0</v>
      </c>
      <c r="AB798" s="4">
        <v>0</v>
      </c>
      <c r="AC798" s="4">
        <v>0</v>
      </c>
      <c r="AD798" s="4">
        <v>0</v>
      </c>
      <c r="AE798" s="4">
        <v>0</v>
      </c>
      <c r="AF798" s="1">
        <v>366480</v>
      </c>
      <c r="AG798" s="1">
        <v>5</v>
      </c>
      <c r="AH798"/>
    </row>
    <row r="799" spans="1:34" x14ac:dyDescent="0.25">
      <c r="A799" t="s">
        <v>964</v>
      </c>
      <c r="B799" t="s">
        <v>654</v>
      </c>
      <c r="C799" t="s">
        <v>1213</v>
      </c>
      <c r="D799" t="s">
        <v>1008</v>
      </c>
      <c r="E799" s="4">
        <v>71.119565217391298</v>
      </c>
      <c r="F799" s="4">
        <f>Nurse[[#This Row],[Total Nurse Staff Hours]]/Nurse[[#This Row],[MDS Census]]</f>
        <v>3.4160079474247289</v>
      </c>
      <c r="G799" s="4">
        <f>Nurse[[#This Row],[Total Direct Care Staff Hours]]/Nurse[[#This Row],[MDS Census]]</f>
        <v>3.1618431911966987</v>
      </c>
      <c r="H799" s="4">
        <f>Nurse[[#This Row],[Total RN Hours (w/ Admin, DON)]]/Nurse[[#This Row],[MDS Census]]</f>
        <v>0.35779306128687144</v>
      </c>
      <c r="I799" s="4">
        <f>Nurse[[#This Row],[RN Hours (excl. Admin, DON)]]/Nurse[[#This Row],[MDS Census]]</f>
        <v>0.24729329053950783</v>
      </c>
      <c r="J799" s="4">
        <f>SUM(Nurse[[#This Row],[RN Hours (excl. Admin, DON)]],Nurse[[#This Row],[RN Admin Hours]],Nurse[[#This Row],[RN DON Hours]],Nurse[[#This Row],[LPN Hours (excl. Admin)]],Nurse[[#This Row],[LPN Admin Hours]],Nurse[[#This Row],[CNA Hours]],Nurse[[#This Row],[NA TR Hours]],Nurse[[#This Row],[Med Aide/Tech Hours]])</f>
        <v>242.94499999999999</v>
      </c>
      <c r="K799" s="4">
        <f>SUM(Nurse[[#This Row],[RN Hours (excl. Admin, DON)]],Nurse[[#This Row],[LPN Hours (excl. Admin)]],Nurse[[#This Row],[CNA Hours]],Nurse[[#This Row],[NA TR Hours]],Nurse[[#This Row],[Med Aide/Tech Hours]])</f>
        <v>224.86891304347824</v>
      </c>
      <c r="L799" s="4">
        <f>SUM(Nurse[[#This Row],[RN Hours (excl. Admin, DON)]],Nurse[[#This Row],[RN Admin Hours]],Nurse[[#This Row],[RN DON Hours]])</f>
        <v>25.446086956521736</v>
      </c>
      <c r="M799" s="4">
        <v>17.587391304347822</v>
      </c>
      <c r="N799" s="4">
        <v>3.5652173913043477</v>
      </c>
      <c r="O799" s="4">
        <v>4.2934782608695654</v>
      </c>
      <c r="P799" s="4">
        <f>SUM(Nurse[[#This Row],[LPN Hours (excl. Admin)]],Nurse[[#This Row],[LPN Admin Hours]])</f>
        <v>71.90652173913044</v>
      </c>
      <c r="Q799" s="4">
        <v>61.689130434782612</v>
      </c>
      <c r="R799" s="4">
        <v>10.217391304347826</v>
      </c>
      <c r="S799" s="4">
        <f>SUM(Nurse[[#This Row],[CNA Hours]],Nurse[[#This Row],[NA TR Hours]],Nurse[[#This Row],[Med Aide/Tech Hours]])</f>
        <v>145.59239130434781</v>
      </c>
      <c r="T799" s="4">
        <v>145.59239130434781</v>
      </c>
      <c r="U799" s="4">
        <v>0</v>
      </c>
      <c r="V799" s="4">
        <v>0</v>
      </c>
      <c r="W7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4.1759782608695657</v>
      </c>
      <c r="X799" s="4">
        <v>0.37271739130434789</v>
      </c>
      <c r="Y799" s="4">
        <v>0</v>
      </c>
      <c r="Z799" s="4">
        <v>0</v>
      </c>
      <c r="AA799" s="4">
        <v>3.8032608695652179</v>
      </c>
      <c r="AB799" s="4">
        <v>0</v>
      </c>
      <c r="AC799" s="4">
        <v>0</v>
      </c>
      <c r="AD799" s="4">
        <v>0</v>
      </c>
      <c r="AE799" s="4">
        <v>0</v>
      </c>
      <c r="AF799" s="1">
        <v>366153</v>
      </c>
      <c r="AG799" s="1">
        <v>5</v>
      </c>
      <c r="AH799"/>
    </row>
    <row r="800" spans="1:34" x14ac:dyDescent="0.25">
      <c r="A800" t="s">
        <v>964</v>
      </c>
      <c r="B800" t="s">
        <v>17</v>
      </c>
      <c r="C800" t="s">
        <v>1213</v>
      </c>
      <c r="D800" t="s">
        <v>1008</v>
      </c>
      <c r="E800" s="4">
        <v>119.93478260869566</v>
      </c>
      <c r="F800" s="4">
        <f>Nurse[[#This Row],[Total Nurse Staff Hours]]/Nurse[[#This Row],[MDS Census]]</f>
        <v>2.5526019575856442</v>
      </c>
      <c r="G800" s="4">
        <f>Nurse[[#This Row],[Total Direct Care Staff Hours]]/Nurse[[#This Row],[MDS Census]]</f>
        <v>2.5313947797716154</v>
      </c>
      <c r="H800" s="4">
        <f>Nurse[[#This Row],[Total RN Hours (w/ Admin, DON)]]/Nurse[[#This Row],[MDS Census]]</f>
        <v>0.15496918615189412</v>
      </c>
      <c r="I800" s="4">
        <f>Nurse[[#This Row],[RN Hours (excl. Admin, DON)]]/Nurse[[#This Row],[MDS Census]]</f>
        <v>0.15496918615189412</v>
      </c>
      <c r="J800" s="4">
        <f>SUM(Nurse[[#This Row],[RN Hours (excl. Admin, DON)]],Nurse[[#This Row],[RN Admin Hours]],Nurse[[#This Row],[RN DON Hours]],Nurse[[#This Row],[LPN Hours (excl. Admin)]],Nurse[[#This Row],[LPN Admin Hours]],Nurse[[#This Row],[CNA Hours]],Nurse[[#This Row],[NA TR Hours]],Nurse[[#This Row],[Med Aide/Tech Hours]])</f>
        <v>306.14576086956521</v>
      </c>
      <c r="K800" s="4">
        <f>SUM(Nurse[[#This Row],[RN Hours (excl. Admin, DON)]],Nurse[[#This Row],[LPN Hours (excl. Admin)]],Nurse[[#This Row],[CNA Hours]],Nurse[[#This Row],[NA TR Hours]],Nurse[[#This Row],[Med Aide/Tech Hours]])</f>
        <v>303.6022826086957</v>
      </c>
      <c r="L800" s="4">
        <f>SUM(Nurse[[#This Row],[RN Hours (excl. Admin, DON)]],Nurse[[#This Row],[RN Admin Hours]],Nurse[[#This Row],[RN DON Hours]])</f>
        <v>18.58619565217391</v>
      </c>
      <c r="M800" s="4">
        <v>18.58619565217391</v>
      </c>
      <c r="N800" s="4">
        <v>0</v>
      </c>
      <c r="O800" s="4">
        <v>0</v>
      </c>
      <c r="P800" s="4">
        <f>SUM(Nurse[[#This Row],[LPN Hours (excl. Admin)]],Nurse[[#This Row],[LPN Admin Hours]])</f>
        <v>95.373913043478254</v>
      </c>
      <c r="Q800" s="4">
        <v>92.830434782608691</v>
      </c>
      <c r="R800" s="4">
        <v>2.5434782608695654</v>
      </c>
      <c r="S800" s="4">
        <f>SUM(Nurse[[#This Row],[CNA Hours]],Nurse[[#This Row],[NA TR Hours]],Nurse[[#This Row],[Med Aide/Tech Hours]])</f>
        <v>192.18565217391304</v>
      </c>
      <c r="T800" s="4">
        <v>162.49</v>
      </c>
      <c r="U800" s="4">
        <v>29.695652173913043</v>
      </c>
      <c r="V800" s="4">
        <v>0</v>
      </c>
      <c r="W8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33.816847826086956</v>
      </c>
      <c r="X800" s="4">
        <v>9.7038043478260878</v>
      </c>
      <c r="Y800" s="4">
        <v>0</v>
      </c>
      <c r="Z800" s="4">
        <v>0</v>
      </c>
      <c r="AA800" s="4">
        <v>16.064130434782609</v>
      </c>
      <c r="AB800" s="4">
        <v>0</v>
      </c>
      <c r="AC800" s="4">
        <v>8.0489130434782616</v>
      </c>
      <c r="AD800" s="4">
        <v>0</v>
      </c>
      <c r="AE800" s="4">
        <v>0</v>
      </c>
      <c r="AF800" s="1">
        <v>365005</v>
      </c>
      <c r="AG800" s="1">
        <v>5</v>
      </c>
      <c r="AH800"/>
    </row>
    <row r="801" spans="1:34" x14ac:dyDescent="0.25">
      <c r="A801" t="s">
        <v>964</v>
      </c>
      <c r="B801" t="s">
        <v>313</v>
      </c>
      <c r="C801" t="s">
        <v>1309</v>
      </c>
      <c r="D801" t="s">
        <v>1034</v>
      </c>
      <c r="E801" s="4">
        <v>97.456521739130437</v>
      </c>
      <c r="F801" s="4">
        <f>Nurse[[#This Row],[Total Nurse Staff Hours]]/Nurse[[#This Row],[MDS Census]]</f>
        <v>3.1744144546062896</v>
      </c>
      <c r="G801" s="4">
        <f>Nurse[[#This Row],[Total Direct Care Staff Hours]]/Nurse[[#This Row],[MDS Census]]</f>
        <v>3.0040140530894486</v>
      </c>
      <c r="H801" s="4">
        <f>Nurse[[#This Row],[Total RN Hours (w/ Admin, DON)]]/Nurse[[#This Row],[MDS Census]]</f>
        <v>0.1498025875529779</v>
      </c>
      <c r="I801" s="4">
        <f>Nurse[[#This Row],[RN Hours (excl. Admin, DON)]]/Nurse[[#This Row],[MDS Census]]</f>
        <v>0.10680682578630381</v>
      </c>
      <c r="J801" s="4">
        <f>SUM(Nurse[[#This Row],[RN Hours (excl. Admin, DON)]],Nurse[[#This Row],[RN Admin Hours]],Nurse[[#This Row],[RN DON Hours]],Nurse[[#This Row],[LPN Hours (excl. Admin)]],Nurse[[#This Row],[LPN Admin Hours]],Nurse[[#This Row],[CNA Hours]],Nurse[[#This Row],[NA TR Hours]],Nurse[[#This Row],[Med Aide/Tech Hours]])</f>
        <v>309.36739130434773</v>
      </c>
      <c r="K801" s="4">
        <f>SUM(Nurse[[#This Row],[RN Hours (excl. Admin, DON)]],Nurse[[#This Row],[LPN Hours (excl. Admin)]],Nurse[[#This Row],[CNA Hours]],Nurse[[#This Row],[NA TR Hours]],Nurse[[#This Row],[Med Aide/Tech Hours]])</f>
        <v>292.76076086956516</v>
      </c>
      <c r="L801" s="4">
        <f>SUM(Nurse[[#This Row],[RN Hours (excl. Admin, DON)]],Nurse[[#This Row],[RN Admin Hours]],Nurse[[#This Row],[RN DON Hours]])</f>
        <v>14.599239130434782</v>
      </c>
      <c r="M801" s="4">
        <v>10.409021739130434</v>
      </c>
      <c r="N801" s="4">
        <v>1.1467391304347827</v>
      </c>
      <c r="O801" s="4">
        <v>3.0434782608695654</v>
      </c>
      <c r="P801" s="4">
        <f>SUM(Nurse[[#This Row],[LPN Hours (excl. Admin)]],Nurse[[#This Row],[LPN Admin Hours]])</f>
        <v>97.386304347826027</v>
      </c>
      <c r="Q801" s="4">
        <v>84.969891304347769</v>
      </c>
      <c r="R801" s="4">
        <v>12.41641304347826</v>
      </c>
      <c r="S801" s="4">
        <f>SUM(Nurse[[#This Row],[CNA Hours]],Nurse[[#This Row],[NA TR Hours]],Nurse[[#This Row],[Med Aide/Tech Hours]])</f>
        <v>197.38184782608695</v>
      </c>
      <c r="T801" s="4">
        <v>121.08695652173913</v>
      </c>
      <c r="U801" s="4">
        <v>76.294891304347829</v>
      </c>
      <c r="V801" s="4">
        <v>0</v>
      </c>
      <c r="W8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14.387717391304356</v>
      </c>
      <c r="X801" s="4">
        <v>0.20793478260869563</v>
      </c>
      <c r="Y801" s="4">
        <v>0</v>
      </c>
      <c r="Z801" s="4">
        <v>0</v>
      </c>
      <c r="AA801" s="4">
        <v>11.495326086956531</v>
      </c>
      <c r="AB801" s="4">
        <v>0</v>
      </c>
      <c r="AC801" s="4">
        <v>2.6844565217391296</v>
      </c>
      <c r="AD801" s="4">
        <v>0</v>
      </c>
      <c r="AE801" s="4">
        <v>0</v>
      </c>
      <c r="AF801" s="1">
        <v>365633</v>
      </c>
      <c r="AG801" s="1">
        <v>5</v>
      </c>
      <c r="AH801"/>
    </row>
    <row r="802" spans="1:34" x14ac:dyDescent="0.25">
      <c r="A802" t="s">
        <v>964</v>
      </c>
      <c r="B802" t="s">
        <v>775</v>
      </c>
      <c r="C802" t="s">
        <v>1154</v>
      </c>
      <c r="D802" t="s">
        <v>1026</v>
      </c>
      <c r="E802" s="4">
        <v>54.043478260869563</v>
      </c>
      <c r="F802" s="4">
        <f>Nurse[[#This Row],[Total Nurse Staff Hours]]/Nurse[[#This Row],[MDS Census]]</f>
        <v>2.9980028157683027</v>
      </c>
      <c r="G802" s="4">
        <f>Nurse[[#This Row],[Total Direct Care Staff Hours]]/Nurse[[#This Row],[MDS Census]]</f>
        <v>2.9980028157683027</v>
      </c>
      <c r="H802" s="4">
        <f>Nurse[[#This Row],[Total RN Hours (w/ Admin, DON)]]/Nurse[[#This Row],[MDS Census]]</f>
        <v>0.35926186645213198</v>
      </c>
      <c r="I802" s="4">
        <f>Nurse[[#This Row],[RN Hours (excl. Admin, DON)]]/Nurse[[#This Row],[MDS Census]]</f>
        <v>0.35926186645213198</v>
      </c>
      <c r="J802" s="4">
        <f>SUM(Nurse[[#This Row],[RN Hours (excl. Admin, DON)]],Nurse[[#This Row],[RN Admin Hours]],Nurse[[#This Row],[RN DON Hours]],Nurse[[#This Row],[LPN Hours (excl. Admin)]],Nurse[[#This Row],[LPN Admin Hours]],Nurse[[#This Row],[CNA Hours]],Nurse[[#This Row],[NA TR Hours]],Nurse[[#This Row],[Med Aide/Tech Hours]])</f>
        <v>162.02250000000001</v>
      </c>
      <c r="K802" s="4">
        <f>SUM(Nurse[[#This Row],[RN Hours (excl. Admin, DON)]],Nurse[[#This Row],[LPN Hours (excl. Admin)]],Nurse[[#This Row],[CNA Hours]],Nurse[[#This Row],[NA TR Hours]],Nurse[[#This Row],[Med Aide/Tech Hours]])</f>
        <v>162.02250000000001</v>
      </c>
      <c r="L802" s="4">
        <f>SUM(Nurse[[#This Row],[RN Hours (excl. Admin, DON)]],Nurse[[#This Row],[RN Admin Hours]],Nurse[[#This Row],[RN DON Hours]])</f>
        <v>19.415760869565219</v>
      </c>
      <c r="M802" s="4">
        <v>19.415760869565219</v>
      </c>
      <c r="N802" s="4">
        <v>0</v>
      </c>
      <c r="O802" s="4">
        <v>0</v>
      </c>
      <c r="P802" s="4">
        <f>SUM(Nurse[[#This Row],[LPN Hours (excl. Admin)]],Nurse[[#This Row],[LPN Admin Hours]])</f>
        <v>22.854021739130442</v>
      </c>
      <c r="Q802" s="4">
        <v>22.854021739130442</v>
      </c>
      <c r="R802" s="4">
        <v>0</v>
      </c>
      <c r="S802" s="4">
        <f>SUM(Nurse[[#This Row],[CNA Hours]],Nurse[[#This Row],[NA TR Hours]],Nurse[[#This Row],[Med Aide/Tech Hours]])</f>
        <v>119.75271739130434</v>
      </c>
      <c r="T802" s="4">
        <v>119.75271739130434</v>
      </c>
      <c r="U802" s="4">
        <v>0</v>
      </c>
      <c r="V802" s="4">
        <v>0</v>
      </c>
      <c r="W8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3.081521739130435</v>
      </c>
      <c r="X802" s="4">
        <v>0</v>
      </c>
      <c r="Y802" s="4">
        <v>0</v>
      </c>
      <c r="Z802" s="4">
        <v>0</v>
      </c>
      <c r="AA802" s="4">
        <v>0.85054347826086951</v>
      </c>
      <c r="AB802" s="4">
        <v>0</v>
      </c>
      <c r="AC802" s="4">
        <v>2.2309782608695654</v>
      </c>
      <c r="AD802" s="4">
        <v>0</v>
      </c>
      <c r="AE802" s="4">
        <v>0</v>
      </c>
      <c r="AF802" s="1">
        <v>366312</v>
      </c>
      <c r="AG802" s="1">
        <v>5</v>
      </c>
      <c r="AH802"/>
    </row>
    <row r="803" spans="1:34" x14ac:dyDescent="0.25">
      <c r="A803" t="s">
        <v>964</v>
      </c>
      <c r="B803" t="s">
        <v>746</v>
      </c>
      <c r="C803" t="s">
        <v>1396</v>
      </c>
      <c r="D803" t="s">
        <v>1032</v>
      </c>
      <c r="E803" s="4">
        <v>27.913043478260871</v>
      </c>
      <c r="F803" s="4">
        <f>Nurse[[#This Row],[Total Nurse Staff Hours]]/Nurse[[#This Row],[MDS Census]]</f>
        <v>4.1520599688473521</v>
      </c>
      <c r="G803" s="4">
        <f>Nurse[[#This Row],[Total Direct Care Staff Hours]]/Nurse[[#This Row],[MDS Census]]</f>
        <v>3.7908644859813081</v>
      </c>
      <c r="H803" s="4">
        <f>Nurse[[#This Row],[Total RN Hours (w/ Admin, DON)]]/Nurse[[#This Row],[MDS Census]]</f>
        <v>1.5032554517133958</v>
      </c>
      <c r="I803" s="4">
        <f>Nurse[[#This Row],[RN Hours (excl. Admin, DON)]]/Nurse[[#This Row],[MDS Census]]</f>
        <v>1.1459540498442369</v>
      </c>
      <c r="J803" s="4">
        <f>SUM(Nurse[[#This Row],[RN Hours (excl. Admin, DON)]],Nurse[[#This Row],[RN Admin Hours]],Nurse[[#This Row],[RN DON Hours]],Nurse[[#This Row],[LPN Hours (excl. Admin)]],Nurse[[#This Row],[LPN Admin Hours]],Nurse[[#This Row],[CNA Hours]],Nurse[[#This Row],[NA TR Hours]],Nurse[[#This Row],[Med Aide/Tech Hours]])</f>
        <v>115.89663043478262</v>
      </c>
      <c r="K803" s="4">
        <f>SUM(Nurse[[#This Row],[RN Hours (excl. Admin, DON)]],Nurse[[#This Row],[LPN Hours (excl. Admin)]],Nurse[[#This Row],[CNA Hours]],Nurse[[#This Row],[NA TR Hours]],Nurse[[#This Row],[Med Aide/Tech Hours]])</f>
        <v>105.8145652173913</v>
      </c>
      <c r="L803" s="4">
        <f>SUM(Nurse[[#This Row],[RN Hours (excl. Admin, DON)]],Nurse[[#This Row],[RN Admin Hours]],Nurse[[#This Row],[RN DON Hours]])</f>
        <v>41.960434782608701</v>
      </c>
      <c r="M803" s="4">
        <v>31.987065217391308</v>
      </c>
      <c r="N803" s="4">
        <v>3.2309782608695654</v>
      </c>
      <c r="O803" s="4">
        <v>6.7423913043478256</v>
      </c>
      <c r="P803" s="4">
        <f>SUM(Nurse[[#This Row],[LPN Hours (excl. Admin)]],Nurse[[#This Row],[LPN Admin Hours]])</f>
        <v>14.453478260869565</v>
      </c>
      <c r="Q803" s="4">
        <v>14.344782608695652</v>
      </c>
      <c r="R803" s="4">
        <v>0.10869565217391304</v>
      </c>
      <c r="S803" s="4">
        <f>SUM(Nurse[[#This Row],[CNA Hours]],Nurse[[#This Row],[NA TR Hours]],Nurse[[#This Row],[Med Aide/Tech Hours]])</f>
        <v>59.482717391304355</v>
      </c>
      <c r="T803" s="4">
        <v>59.482717391304355</v>
      </c>
      <c r="U803" s="4">
        <v>0</v>
      </c>
      <c r="V803" s="4">
        <v>0</v>
      </c>
      <c r="W8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75.759891304347832</v>
      </c>
      <c r="X803" s="4">
        <v>26.3045652173913</v>
      </c>
      <c r="Y803" s="4">
        <v>3.2309782608695654</v>
      </c>
      <c r="Z803" s="4">
        <v>4.9163043478260873</v>
      </c>
      <c r="AA803" s="4">
        <v>8.8704347826086956</v>
      </c>
      <c r="AB803" s="4">
        <v>0</v>
      </c>
      <c r="AC803" s="4">
        <v>32.437608695652173</v>
      </c>
      <c r="AD803" s="4">
        <v>0</v>
      </c>
      <c r="AE803" s="4">
        <v>0</v>
      </c>
      <c r="AF803" s="1">
        <v>366274</v>
      </c>
      <c r="AG803" s="1">
        <v>5</v>
      </c>
      <c r="AH803"/>
    </row>
    <row r="804" spans="1:34" x14ac:dyDescent="0.25">
      <c r="A804" t="s">
        <v>964</v>
      </c>
      <c r="B804" t="s">
        <v>898</v>
      </c>
      <c r="C804" t="s">
        <v>1116</v>
      </c>
      <c r="D804" t="s">
        <v>980</v>
      </c>
      <c r="E804" s="4">
        <v>100.70652173913044</v>
      </c>
      <c r="F804" s="4">
        <f>Nurse[[#This Row],[Total Nurse Staff Hours]]/Nurse[[#This Row],[MDS Census]]</f>
        <v>3.5610275229357797</v>
      </c>
      <c r="G804" s="4">
        <f>Nurse[[#This Row],[Total Direct Care Staff Hours]]/Nurse[[#This Row],[MDS Census]]</f>
        <v>3.4692973556395033</v>
      </c>
      <c r="H804" s="4">
        <f>Nurse[[#This Row],[Total RN Hours (w/ Admin, DON)]]/Nurse[[#This Row],[MDS Census]]</f>
        <v>0.56386724230976792</v>
      </c>
      <c r="I804" s="4">
        <f>Nurse[[#This Row],[RN Hours (excl. Admin, DON)]]/Nurse[[#This Row],[MDS Census]]</f>
        <v>0.47213707501349156</v>
      </c>
      <c r="J804" s="4">
        <f>SUM(Nurse[[#This Row],[RN Hours (excl. Admin, DON)]],Nurse[[#This Row],[RN Admin Hours]],Nurse[[#This Row],[RN DON Hours]],Nurse[[#This Row],[LPN Hours (excl. Admin)]],Nurse[[#This Row],[LPN Admin Hours]],Nurse[[#This Row],[CNA Hours]],Nurse[[#This Row],[NA TR Hours]],Nurse[[#This Row],[Med Aide/Tech Hours]])</f>
        <v>358.61869565217393</v>
      </c>
      <c r="K804" s="4">
        <f>SUM(Nurse[[#This Row],[RN Hours (excl. Admin, DON)]],Nurse[[#This Row],[LPN Hours (excl. Admin)]],Nurse[[#This Row],[CNA Hours]],Nurse[[#This Row],[NA TR Hours]],Nurse[[#This Row],[Med Aide/Tech Hours]])</f>
        <v>349.38086956521738</v>
      </c>
      <c r="L804" s="4">
        <f>SUM(Nurse[[#This Row],[RN Hours (excl. Admin, DON)]],Nurse[[#This Row],[RN Admin Hours]],Nurse[[#This Row],[RN DON Hours]])</f>
        <v>56.78510869565217</v>
      </c>
      <c r="M804" s="4">
        <v>47.547282608695646</v>
      </c>
      <c r="N804" s="4">
        <v>3.585652173913044</v>
      </c>
      <c r="O804" s="4">
        <v>5.6521739130434785</v>
      </c>
      <c r="P804" s="4">
        <f>SUM(Nurse[[#This Row],[LPN Hours (excl. Admin)]],Nurse[[#This Row],[LPN Admin Hours]])</f>
        <v>79.006195652173886</v>
      </c>
      <c r="Q804" s="4">
        <v>79.006195652173886</v>
      </c>
      <c r="R804" s="4">
        <v>0</v>
      </c>
      <c r="S804" s="4">
        <f>SUM(Nurse[[#This Row],[CNA Hours]],Nurse[[#This Row],[NA TR Hours]],Nurse[[#This Row],[Med Aide/Tech Hours]])</f>
        <v>222.82739130434788</v>
      </c>
      <c r="T804" s="4">
        <v>222.82739130434788</v>
      </c>
      <c r="U804" s="4">
        <v>0</v>
      </c>
      <c r="V804" s="4">
        <v>0</v>
      </c>
      <c r="W8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101.67858695652174</v>
      </c>
      <c r="X804" s="4">
        <v>14.267173913043477</v>
      </c>
      <c r="Y804" s="4">
        <v>0</v>
      </c>
      <c r="Z804" s="4">
        <v>0</v>
      </c>
      <c r="AA804" s="4">
        <v>25.8045652173913</v>
      </c>
      <c r="AB804" s="4">
        <v>0</v>
      </c>
      <c r="AC804" s="4">
        <v>61.606847826086963</v>
      </c>
      <c r="AD804" s="4">
        <v>0</v>
      </c>
      <c r="AE804" s="4">
        <v>0</v>
      </c>
      <c r="AF804" s="1">
        <v>366457</v>
      </c>
      <c r="AG804" s="1">
        <v>5</v>
      </c>
      <c r="AH804"/>
    </row>
    <row r="805" spans="1:34" x14ac:dyDescent="0.25">
      <c r="A805" t="s">
        <v>964</v>
      </c>
      <c r="B805" t="s">
        <v>258</v>
      </c>
      <c r="C805" t="s">
        <v>1073</v>
      </c>
      <c r="D805" t="s">
        <v>991</v>
      </c>
      <c r="E805" s="4">
        <v>67.923913043478265</v>
      </c>
      <c r="F805" s="4">
        <f>Nurse[[#This Row],[Total Nurse Staff Hours]]/Nurse[[#This Row],[MDS Census]]</f>
        <v>3.0148359737558006</v>
      </c>
      <c r="G805" s="4">
        <f>Nurse[[#This Row],[Total Direct Care Staff Hours]]/Nurse[[#This Row],[MDS Census]]</f>
        <v>2.838449351896303</v>
      </c>
      <c r="H805" s="4">
        <f>Nurse[[#This Row],[Total RN Hours (w/ Admin, DON)]]/Nurse[[#This Row],[MDS Census]]</f>
        <v>0.68703152504400689</v>
      </c>
      <c r="I805" s="4">
        <f>Nurse[[#This Row],[RN Hours (excl. Admin, DON)]]/Nurse[[#This Row],[MDS Census]]</f>
        <v>0.51688590174427895</v>
      </c>
      <c r="J805" s="4">
        <f>SUM(Nurse[[#This Row],[RN Hours (excl. Admin, DON)]],Nurse[[#This Row],[RN Admin Hours]],Nurse[[#This Row],[RN DON Hours]],Nurse[[#This Row],[LPN Hours (excl. Admin)]],Nurse[[#This Row],[LPN Admin Hours]],Nurse[[#This Row],[CNA Hours]],Nurse[[#This Row],[NA TR Hours]],Nurse[[#This Row],[Med Aide/Tech Hours]])</f>
        <v>204.77945652173912</v>
      </c>
      <c r="K805" s="4">
        <f>SUM(Nurse[[#This Row],[RN Hours (excl. Admin, DON)]],Nurse[[#This Row],[LPN Hours (excl. Admin)]],Nurse[[#This Row],[CNA Hours]],Nurse[[#This Row],[NA TR Hours]],Nurse[[#This Row],[Med Aide/Tech Hours]])</f>
        <v>192.79858695652172</v>
      </c>
      <c r="L805" s="4">
        <f>SUM(Nurse[[#This Row],[RN Hours (excl. Admin, DON)]],Nurse[[#This Row],[RN Admin Hours]],Nurse[[#This Row],[RN DON Hours]])</f>
        <v>46.665869565217385</v>
      </c>
      <c r="M805" s="4">
        <v>35.108913043478253</v>
      </c>
      <c r="N805" s="4">
        <v>6.0297826086956521</v>
      </c>
      <c r="O805" s="4">
        <v>5.5271739130434785</v>
      </c>
      <c r="P805" s="4">
        <f>SUM(Nurse[[#This Row],[LPN Hours (excl. Admin)]],Nurse[[#This Row],[LPN Admin Hours]])</f>
        <v>38.339239130434756</v>
      </c>
      <c r="Q805" s="4">
        <v>37.915326086956497</v>
      </c>
      <c r="R805" s="4">
        <v>0.42391304347826086</v>
      </c>
      <c r="S805" s="4">
        <f>SUM(Nurse[[#This Row],[CNA Hours]],Nurse[[#This Row],[NA TR Hours]],Nurse[[#This Row],[Med Aide/Tech Hours]])</f>
        <v>119.77434782608698</v>
      </c>
      <c r="T805" s="4">
        <v>104.43293478260871</v>
      </c>
      <c r="U805" s="4">
        <v>15.341413043478264</v>
      </c>
      <c r="V805" s="4">
        <v>0</v>
      </c>
      <c r="W8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7.4592391304347831</v>
      </c>
      <c r="X805" s="4">
        <v>0</v>
      </c>
      <c r="Y805" s="4">
        <v>0</v>
      </c>
      <c r="Z805" s="4">
        <v>0</v>
      </c>
      <c r="AA805" s="4">
        <v>3.8668478260869565</v>
      </c>
      <c r="AB805" s="4">
        <v>0</v>
      </c>
      <c r="AC805" s="4">
        <v>3.5923913043478262</v>
      </c>
      <c r="AD805" s="4">
        <v>0</v>
      </c>
      <c r="AE805" s="4">
        <v>0</v>
      </c>
      <c r="AF805" s="1">
        <v>365558</v>
      </c>
      <c r="AG805" s="1">
        <v>5</v>
      </c>
      <c r="AH805"/>
    </row>
    <row r="806" spans="1:34" x14ac:dyDescent="0.25">
      <c r="A806" t="s">
        <v>964</v>
      </c>
      <c r="B806" t="s">
        <v>206</v>
      </c>
      <c r="C806" t="s">
        <v>1275</v>
      </c>
      <c r="D806" t="s">
        <v>1055</v>
      </c>
      <c r="E806" s="4">
        <v>119.79347826086956</v>
      </c>
      <c r="F806" s="4">
        <f>Nurse[[#This Row],[Total Nurse Staff Hours]]/Nurse[[#This Row],[MDS Census]]</f>
        <v>2.6746883222938029</v>
      </c>
      <c r="G806" s="4">
        <f>Nurse[[#This Row],[Total Direct Care Staff Hours]]/Nurse[[#This Row],[MDS Census]]</f>
        <v>2.5327747028400331</v>
      </c>
      <c r="H806" s="4">
        <f>Nurse[[#This Row],[Total RN Hours (w/ Admin, DON)]]/Nurse[[#This Row],[MDS Census]]</f>
        <v>0.43568006532982501</v>
      </c>
      <c r="I806" s="4">
        <f>Nurse[[#This Row],[RN Hours (excl. Admin, DON)]]/Nurse[[#This Row],[MDS Census]]</f>
        <v>0.29376644587605488</v>
      </c>
      <c r="J806" s="4">
        <f>SUM(Nurse[[#This Row],[RN Hours (excl. Admin, DON)]],Nurse[[#This Row],[RN Admin Hours]],Nurse[[#This Row],[RN DON Hours]],Nurse[[#This Row],[LPN Hours (excl. Admin)]],Nurse[[#This Row],[LPN Admin Hours]],Nurse[[#This Row],[CNA Hours]],Nurse[[#This Row],[NA TR Hours]],Nurse[[#This Row],[Med Aide/Tech Hours]])</f>
        <v>320.41021739130434</v>
      </c>
      <c r="K806" s="4">
        <f>SUM(Nurse[[#This Row],[RN Hours (excl. Admin, DON)]],Nurse[[#This Row],[LPN Hours (excl. Admin)]],Nurse[[#This Row],[CNA Hours]],Nurse[[#This Row],[NA TR Hours]],Nurse[[#This Row],[Med Aide/Tech Hours]])</f>
        <v>303.40989130434787</v>
      </c>
      <c r="L806" s="4">
        <f>SUM(Nurse[[#This Row],[RN Hours (excl. Admin, DON)]],Nurse[[#This Row],[RN Admin Hours]],Nurse[[#This Row],[RN DON Hours]])</f>
        <v>52.191630434782624</v>
      </c>
      <c r="M806" s="4">
        <v>35.191304347826097</v>
      </c>
      <c r="N806" s="4">
        <v>10.391630434782611</v>
      </c>
      <c r="O806" s="4">
        <v>6.6086956521739131</v>
      </c>
      <c r="P806" s="4">
        <f>SUM(Nurse[[#This Row],[LPN Hours (excl. Admin)]],Nurse[[#This Row],[LPN Admin Hours]])</f>
        <v>107.59413043478258</v>
      </c>
      <c r="Q806" s="4">
        <v>107.59413043478258</v>
      </c>
      <c r="R806" s="4">
        <v>0</v>
      </c>
      <c r="S806" s="4">
        <f>SUM(Nurse[[#This Row],[CNA Hours]],Nurse[[#This Row],[NA TR Hours]],Nurse[[#This Row],[Med Aide/Tech Hours]])</f>
        <v>160.62445652173915</v>
      </c>
      <c r="T806" s="4">
        <v>155.50771739130437</v>
      </c>
      <c r="U806" s="4">
        <v>5.116739130434782</v>
      </c>
      <c r="V806" s="4">
        <v>0</v>
      </c>
      <c r="W8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16.733695652173914</v>
      </c>
      <c r="X806" s="4">
        <v>0</v>
      </c>
      <c r="Y806" s="4">
        <v>0</v>
      </c>
      <c r="Z806" s="4">
        <v>0</v>
      </c>
      <c r="AA806" s="4">
        <v>5.7771739130434785</v>
      </c>
      <c r="AB806" s="4">
        <v>0</v>
      </c>
      <c r="AC806" s="4">
        <v>10.956521739130435</v>
      </c>
      <c r="AD806" s="4">
        <v>0</v>
      </c>
      <c r="AE806" s="4">
        <v>0</v>
      </c>
      <c r="AF806" s="1">
        <v>365466</v>
      </c>
      <c r="AG806" s="1">
        <v>5</v>
      </c>
      <c r="AH806"/>
    </row>
    <row r="807" spans="1:34" x14ac:dyDescent="0.25">
      <c r="A807" t="s">
        <v>964</v>
      </c>
      <c r="B807" t="s">
        <v>411</v>
      </c>
      <c r="C807" t="s">
        <v>1247</v>
      </c>
      <c r="D807" t="s">
        <v>982</v>
      </c>
      <c r="E807" s="4">
        <v>50.032608695652172</v>
      </c>
      <c r="F807" s="4">
        <f>Nurse[[#This Row],[Total Nurse Staff Hours]]/Nurse[[#This Row],[MDS Census]]</f>
        <v>2.7323658483597653</v>
      </c>
      <c r="G807" s="4">
        <f>Nurse[[#This Row],[Total Direct Care Staff Hours]]/Nurse[[#This Row],[MDS Census]]</f>
        <v>2.6472039973930048</v>
      </c>
      <c r="H807" s="4">
        <f>Nurse[[#This Row],[Total RN Hours (w/ Admin, DON)]]/Nurse[[#This Row],[MDS Census]]</f>
        <v>0.57172278948511812</v>
      </c>
      <c r="I807" s="4">
        <f>Nurse[[#This Row],[RN Hours (excl. Admin, DON)]]/Nurse[[#This Row],[MDS Census]]</f>
        <v>0.49177492939387335</v>
      </c>
      <c r="J807" s="4">
        <f>SUM(Nurse[[#This Row],[RN Hours (excl. Admin, DON)]],Nurse[[#This Row],[RN Admin Hours]],Nurse[[#This Row],[RN DON Hours]],Nurse[[#This Row],[LPN Hours (excl. Admin)]],Nurse[[#This Row],[LPN Admin Hours]],Nurse[[#This Row],[CNA Hours]],Nurse[[#This Row],[NA TR Hours]],Nurse[[#This Row],[Med Aide/Tech Hours]])</f>
        <v>136.70739130434782</v>
      </c>
      <c r="K807" s="4">
        <f>SUM(Nurse[[#This Row],[RN Hours (excl. Admin, DON)]],Nurse[[#This Row],[LPN Hours (excl. Admin)]],Nurse[[#This Row],[CNA Hours]],Nurse[[#This Row],[NA TR Hours]],Nurse[[#This Row],[Med Aide/Tech Hours]])</f>
        <v>132.44652173913045</v>
      </c>
      <c r="L807" s="4">
        <f>SUM(Nurse[[#This Row],[RN Hours (excl. Admin, DON)]],Nurse[[#This Row],[RN Admin Hours]],Nurse[[#This Row],[RN DON Hours]])</f>
        <v>28.60478260869564</v>
      </c>
      <c r="M807" s="4">
        <v>24.60478260869564</v>
      </c>
      <c r="N807" s="4">
        <v>0</v>
      </c>
      <c r="O807" s="4">
        <v>4</v>
      </c>
      <c r="P807" s="4">
        <f>SUM(Nurse[[#This Row],[LPN Hours (excl. Admin)]],Nurse[[#This Row],[LPN Admin Hours]])</f>
        <v>28.51499999999999</v>
      </c>
      <c r="Q807" s="4">
        <v>28.254130434782599</v>
      </c>
      <c r="R807" s="4">
        <v>0.2608695652173913</v>
      </c>
      <c r="S807" s="4">
        <f>SUM(Nurse[[#This Row],[CNA Hours]],Nurse[[#This Row],[NA TR Hours]],Nurse[[#This Row],[Med Aide/Tech Hours]])</f>
        <v>79.587608695652193</v>
      </c>
      <c r="T807" s="4">
        <v>79.587608695652193</v>
      </c>
      <c r="U807" s="4">
        <v>0</v>
      </c>
      <c r="V807" s="4">
        <v>0</v>
      </c>
      <c r="W8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10.045869565217387</v>
      </c>
      <c r="X807" s="4">
        <v>0</v>
      </c>
      <c r="Y807" s="4">
        <v>0</v>
      </c>
      <c r="Z807" s="4">
        <v>0</v>
      </c>
      <c r="AA807" s="4">
        <v>0</v>
      </c>
      <c r="AB807" s="4">
        <v>0</v>
      </c>
      <c r="AC807" s="4">
        <v>10.045869565217387</v>
      </c>
      <c r="AD807" s="4">
        <v>0</v>
      </c>
      <c r="AE807" s="4">
        <v>0</v>
      </c>
      <c r="AF807" s="1">
        <v>365773</v>
      </c>
      <c r="AG807" s="1">
        <v>5</v>
      </c>
      <c r="AH807"/>
    </row>
    <row r="808" spans="1:34" x14ac:dyDescent="0.25">
      <c r="A808" t="s">
        <v>964</v>
      </c>
      <c r="B808" t="s">
        <v>201</v>
      </c>
      <c r="C808" t="s">
        <v>1100</v>
      </c>
      <c r="D808" t="s">
        <v>991</v>
      </c>
      <c r="E808" s="4">
        <v>95.630434782608702</v>
      </c>
      <c r="F808" s="4">
        <f>Nurse[[#This Row],[Total Nurse Staff Hours]]/Nurse[[#This Row],[MDS Census]]</f>
        <v>2.8037372130029543</v>
      </c>
      <c r="G808" s="4">
        <f>Nurse[[#This Row],[Total Direct Care Staff Hours]]/Nurse[[#This Row],[MDS Census]]</f>
        <v>2.7603421232098198</v>
      </c>
      <c r="H808" s="4">
        <f>Nurse[[#This Row],[Total RN Hours (w/ Admin, DON)]]/Nurse[[#This Row],[MDS Census]]</f>
        <v>0.27334166856103648</v>
      </c>
      <c r="I808" s="4">
        <f>Nurse[[#This Row],[RN Hours (excl. Admin, DON)]]/Nurse[[#This Row],[MDS Census]]</f>
        <v>0.23469652193680371</v>
      </c>
      <c r="J808" s="4">
        <f>SUM(Nurse[[#This Row],[RN Hours (excl. Admin, DON)]],Nurse[[#This Row],[RN Admin Hours]],Nurse[[#This Row],[RN DON Hours]],Nurse[[#This Row],[LPN Hours (excl. Admin)]],Nurse[[#This Row],[LPN Admin Hours]],Nurse[[#This Row],[CNA Hours]],Nurse[[#This Row],[NA TR Hours]],Nurse[[#This Row],[Med Aide/Tech Hours]])</f>
        <v>268.1226086956521</v>
      </c>
      <c r="K808" s="4">
        <f>SUM(Nurse[[#This Row],[RN Hours (excl. Admin, DON)]],Nurse[[#This Row],[LPN Hours (excl. Admin)]],Nurse[[#This Row],[CNA Hours]],Nurse[[#This Row],[NA TR Hours]],Nurse[[#This Row],[Med Aide/Tech Hours]])</f>
        <v>263.97271739130429</v>
      </c>
      <c r="L808" s="4">
        <f>SUM(Nurse[[#This Row],[RN Hours (excl. Admin, DON)]],Nurse[[#This Row],[RN Admin Hours]],Nurse[[#This Row],[RN DON Hours]])</f>
        <v>26.139782608695644</v>
      </c>
      <c r="M808" s="4">
        <v>22.444130434782601</v>
      </c>
      <c r="N808" s="4">
        <v>0.13043478260869565</v>
      </c>
      <c r="O808" s="4">
        <v>3.5652173913043477</v>
      </c>
      <c r="P808" s="4">
        <f>SUM(Nurse[[#This Row],[LPN Hours (excl. Admin)]],Nurse[[#This Row],[LPN Admin Hours]])</f>
        <v>91.677717391304341</v>
      </c>
      <c r="Q808" s="4">
        <v>91.223478260869555</v>
      </c>
      <c r="R808" s="4">
        <v>0.45423913043478259</v>
      </c>
      <c r="S808" s="4">
        <f>SUM(Nurse[[#This Row],[CNA Hours]],Nurse[[#This Row],[NA TR Hours]],Nurse[[#This Row],[Med Aide/Tech Hours]])</f>
        <v>150.30510869565214</v>
      </c>
      <c r="T808" s="4">
        <v>122.54749999999999</v>
      </c>
      <c r="U808" s="4">
        <v>27.757608695652163</v>
      </c>
      <c r="V808" s="4">
        <v>0</v>
      </c>
      <c r="W8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30.255434782608695</v>
      </c>
      <c r="X808" s="4">
        <v>0</v>
      </c>
      <c r="Y808" s="4">
        <v>0.13043478260869565</v>
      </c>
      <c r="Z808" s="4">
        <v>0</v>
      </c>
      <c r="AA808" s="4">
        <v>11.926630434782609</v>
      </c>
      <c r="AB808" s="4">
        <v>0</v>
      </c>
      <c r="AC808" s="4">
        <v>18.198369565217391</v>
      </c>
      <c r="AD808" s="4">
        <v>0</v>
      </c>
      <c r="AE808" s="4">
        <v>0</v>
      </c>
      <c r="AF808" s="1">
        <v>365457</v>
      </c>
      <c r="AG808" s="1">
        <v>5</v>
      </c>
      <c r="AH808"/>
    </row>
    <row r="809" spans="1:34" x14ac:dyDescent="0.25">
      <c r="A809" t="s">
        <v>964</v>
      </c>
      <c r="B809" t="s">
        <v>189</v>
      </c>
      <c r="C809" t="s">
        <v>1099</v>
      </c>
      <c r="D809" t="s">
        <v>1056</v>
      </c>
      <c r="E809" s="4">
        <v>120.72826086956522</v>
      </c>
      <c r="F809" s="4">
        <f>Nurse[[#This Row],[Total Nurse Staff Hours]]/Nurse[[#This Row],[MDS Census]]</f>
        <v>2.7796740794093817</v>
      </c>
      <c r="G809" s="4">
        <f>Nurse[[#This Row],[Total Direct Care Staff Hours]]/Nurse[[#This Row],[MDS Census]]</f>
        <v>2.6927739263527508</v>
      </c>
      <c r="H809" s="4">
        <f>Nurse[[#This Row],[Total RN Hours (w/ Admin, DON)]]/Nurse[[#This Row],[MDS Census]]</f>
        <v>0.29303052129287832</v>
      </c>
      <c r="I809" s="4">
        <f>Nurse[[#This Row],[RN Hours (excl. Admin, DON)]]/Nurse[[#This Row],[MDS Census]]</f>
        <v>0.21171243360043213</v>
      </c>
      <c r="J809" s="4">
        <f>SUM(Nurse[[#This Row],[RN Hours (excl. Admin, DON)]],Nurse[[#This Row],[RN Admin Hours]],Nurse[[#This Row],[RN DON Hours]],Nurse[[#This Row],[LPN Hours (excl. Admin)]],Nurse[[#This Row],[LPN Admin Hours]],Nurse[[#This Row],[CNA Hours]],Nurse[[#This Row],[NA TR Hours]],Nurse[[#This Row],[Med Aide/Tech Hours]])</f>
        <v>335.58521739130435</v>
      </c>
      <c r="K809" s="4">
        <f>SUM(Nurse[[#This Row],[RN Hours (excl. Admin, DON)]],Nurse[[#This Row],[LPN Hours (excl. Admin)]],Nurse[[#This Row],[CNA Hours]],Nurse[[#This Row],[NA TR Hours]],Nurse[[#This Row],[Med Aide/Tech Hours]])</f>
        <v>325.09391304347832</v>
      </c>
      <c r="L809" s="4">
        <f>SUM(Nurse[[#This Row],[RN Hours (excl. Admin, DON)]],Nurse[[#This Row],[RN Admin Hours]],Nurse[[#This Row],[RN DON Hours]])</f>
        <v>35.377065217391298</v>
      </c>
      <c r="M809" s="4">
        <v>25.559673913043476</v>
      </c>
      <c r="N809" s="4">
        <v>4.7630434782608697</v>
      </c>
      <c r="O809" s="4">
        <v>5.0543478260869561</v>
      </c>
      <c r="P809" s="4">
        <f>SUM(Nurse[[#This Row],[LPN Hours (excl. Admin)]],Nurse[[#This Row],[LPN Admin Hours]])</f>
        <v>108.76576086956518</v>
      </c>
      <c r="Q809" s="4">
        <v>108.09184782608692</v>
      </c>
      <c r="R809" s="4">
        <v>0.67391304347826086</v>
      </c>
      <c r="S809" s="4">
        <f>SUM(Nurse[[#This Row],[CNA Hours]],Nurse[[#This Row],[NA TR Hours]],Nurse[[#This Row],[Med Aide/Tech Hours]])</f>
        <v>191.44239130434795</v>
      </c>
      <c r="T809" s="4">
        <v>189.18684782608707</v>
      </c>
      <c r="U809" s="4">
        <v>2.2555434782608694</v>
      </c>
      <c r="V809" s="4">
        <v>0</v>
      </c>
      <c r="W8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1.7705434782608698</v>
      </c>
      <c r="X809" s="4">
        <v>0</v>
      </c>
      <c r="Y809" s="4">
        <v>0</v>
      </c>
      <c r="Z809" s="4">
        <v>0</v>
      </c>
      <c r="AA809" s="4">
        <v>1.7705434782608698</v>
      </c>
      <c r="AB809" s="4">
        <v>0</v>
      </c>
      <c r="AC809" s="4">
        <v>0</v>
      </c>
      <c r="AD809" s="4">
        <v>0</v>
      </c>
      <c r="AE809" s="4">
        <v>0</v>
      </c>
      <c r="AF809" s="1">
        <v>365443</v>
      </c>
      <c r="AG809" s="1">
        <v>5</v>
      </c>
      <c r="AH809"/>
    </row>
    <row r="810" spans="1:34" x14ac:dyDescent="0.25">
      <c r="A810" t="s">
        <v>964</v>
      </c>
      <c r="B810" t="s">
        <v>147</v>
      </c>
      <c r="C810" t="s">
        <v>1116</v>
      </c>
      <c r="D810" t="s">
        <v>980</v>
      </c>
      <c r="E810" s="4">
        <v>202.90217391304347</v>
      </c>
      <c r="F810" s="4">
        <f>Nurse[[#This Row],[Total Nurse Staff Hours]]/Nurse[[#This Row],[MDS Census]]</f>
        <v>2.8416001499973218</v>
      </c>
      <c r="G810" s="4">
        <f>Nurse[[#This Row],[Total Direct Care Staff Hours]]/Nurse[[#This Row],[MDS Census]]</f>
        <v>2.7517619328226282</v>
      </c>
      <c r="H810" s="4">
        <f>Nurse[[#This Row],[Total RN Hours (w/ Admin, DON)]]/Nurse[[#This Row],[MDS Census]]</f>
        <v>0.39932822628167358</v>
      </c>
      <c r="I810" s="4">
        <f>Nurse[[#This Row],[RN Hours (excl. Admin, DON)]]/Nurse[[#This Row],[MDS Census]]</f>
        <v>0.35238710023035302</v>
      </c>
      <c r="J810" s="4">
        <f>SUM(Nurse[[#This Row],[RN Hours (excl. Admin, DON)]],Nurse[[#This Row],[RN Admin Hours]],Nurse[[#This Row],[RN DON Hours]],Nurse[[#This Row],[LPN Hours (excl. Admin)]],Nurse[[#This Row],[LPN Admin Hours]],Nurse[[#This Row],[CNA Hours]],Nurse[[#This Row],[NA TR Hours]],Nurse[[#This Row],[Med Aide/Tech Hours]])</f>
        <v>576.56684782608704</v>
      </c>
      <c r="K810" s="4">
        <f>SUM(Nurse[[#This Row],[RN Hours (excl. Admin, DON)]],Nurse[[#This Row],[LPN Hours (excl. Admin)]],Nurse[[#This Row],[CNA Hours]],Nurse[[#This Row],[NA TR Hours]],Nurse[[#This Row],[Med Aide/Tech Hours]])</f>
        <v>558.33847826086958</v>
      </c>
      <c r="L810" s="4">
        <f>SUM(Nurse[[#This Row],[RN Hours (excl. Admin, DON)]],Nurse[[#This Row],[RN Admin Hours]],Nurse[[#This Row],[RN DON Hours]])</f>
        <v>81.024565217391313</v>
      </c>
      <c r="M810" s="4">
        <v>71.500108695652173</v>
      </c>
      <c r="N810" s="4">
        <v>4.1331521739130439</v>
      </c>
      <c r="O810" s="4">
        <v>5.3913043478260869</v>
      </c>
      <c r="P810" s="4">
        <f>SUM(Nurse[[#This Row],[LPN Hours (excl. Admin)]],Nurse[[#This Row],[LPN Admin Hours]])</f>
        <v>195.5763043478261</v>
      </c>
      <c r="Q810" s="4">
        <v>186.87239130434784</v>
      </c>
      <c r="R810" s="4">
        <v>8.703913043478261</v>
      </c>
      <c r="S810" s="4">
        <f>SUM(Nurse[[#This Row],[CNA Hours]],Nurse[[#This Row],[NA TR Hours]],Nurse[[#This Row],[Med Aide/Tech Hours]])</f>
        <v>299.96597826086958</v>
      </c>
      <c r="T810" s="4">
        <v>299.00402173913045</v>
      </c>
      <c r="U810" s="4">
        <v>0.96195652173913049</v>
      </c>
      <c r="V810" s="4">
        <v>0</v>
      </c>
      <c r="W8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10" s="4">
        <v>0</v>
      </c>
      <c r="Y810" s="4">
        <v>0</v>
      </c>
      <c r="Z810" s="4">
        <v>0</v>
      </c>
      <c r="AA810" s="4">
        <v>0</v>
      </c>
      <c r="AB810" s="4">
        <v>0</v>
      </c>
      <c r="AC810" s="4">
        <v>0</v>
      </c>
      <c r="AD810" s="4">
        <v>0</v>
      </c>
      <c r="AE810" s="4">
        <v>0</v>
      </c>
      <c r="AF810" s="1">
        <v>365379</v>
      </c>
      <c r="AG810" s="1">
        <v>5</v>
      </c>
      <c r="AH810"/>
    </row>
    <row r="811" spans="1:34" x14ac:dyDescent="0.25">
      <c r="A811" t="s">
        <v>964</v>
      </c>
      <c r="B811" t="s">
        <v>122</v>
      </c>
      <c r="C811" t="s">
        <v>1249</v>
      </c>
      <c r="D811" t="s">
        <v>1011</v>
      </c>
      <c r="E811" s="4">
        <v>58.338028169014088</v>
      </c>
      <c r="F811" s="4">
        <f>Nurse[[#This Row],[Total Nurse Staff Hours]]/Nurse[[#This Row],[MDS Census]]</f>
        <v>3.4053959439884105</v>
      </c>
      <c r="G811" s="4">
        <f>Nurse[[#This Row],[Total Direct Care Staff Hours]]/Nurse[[#This Row],[MDS Census]]</f>
        <v>2.862071463061322</v>
      </c>
      <c r="H811" s="4">
        <f>Nurse[[#This Row],[Total RN Hours (w/ Admin, DON)]]/Nurse[[#This Row],[MDS Census]]</f>
        <v>0.7238290680830517</v>
      </c>
      <c r="I811" s="4">
        <f>Nurse[[#This Row],[RN Hours (excl. Admin, DON)]]/Nurse[[#This Row],[MDS Census]]</f>
        <v>0.18050458715596335</v>
      </c>
      <c r="J811" s="4">
        <f>SUM(Nurse[[#This Row],[RN Hours (excl. Admin, DON)]],Nurse[[#This Row],[RN Admin Hours]],Nurse[[#This Row],[RN DON Hours]],Nurse[[#This Row],[LPN Hours (excl. Admin)]],Nurse[[#This Row],[LPN Admin Hours]],Nurse[[#This Row],[CNA Hours]],Nurse[[#This Row],[NA TR Hours]],Nurse[[#This Row],[Med Aide/Tech Hours]])</f>
        <v>198.66408450704222</v>
      </c>
      <c r="K811" s="4">
        <f>SUM(Nurse[[#This Row],[RN Hours (excl. Admin, DON)]],Nurse[[#This Row],[LPN Hours (excl. Admin)]],Nurse[[#This Row],[CNA Hours]],Nurse[[#This Row],[NA TR Hours]],Nurse[[#This Row],[Med Aide/Tech Hours]])</f>
        <v>166.96760563380278</v>
      </c>
      <c r="L811" s="4">
        <f>SUM(Nurse[[#This Row],[RN Hours (excl. Admin, DON)]],Nurse[[#This Row],[RN Admin Hours]],Nurse[[#This Row],[RN DON Hours]])</f>
        <v>42.226760563380289</v>
      </c>
      <c r="M811" s="4">
        <v>10.530281690140848</v>
      </c>
      <c r="N811" s="4">
        <v>25.950000000000003</v>
      </c>
      <c r="O811" s="4">
        <v>5.746478873239437</v>
      </c>
      <c r="P811" s="4">
        <f>SUM(Nurse[[#This Row],[LPN Hours (excl. Admin)]],Nurse[[#This Row],[LPN Admin Hours]])</f>
        <v>46.104929577464773</v>
      </c>
      <c r="Q811" s="4">
        <v>46.104929577464773</v>
      </c>
      <c r="R811" s="4">
        <v>0</v>
      </c>
      <c r="S811" s="4">
        <f>SUM(Nurse[[#This Row],[CNA Hours]],Nurse[[#This Row],[NA TR Hours]],Nurse[[#This Row],[Med Aide/Tech Hours]])</f>
        <v>110.33239436619716</v>
      </c>
      <c r="T811" s="4">
        <v>110.33239436619716</v>
      </c>
      <c r="U811" s="4">
        <v>0</v>
      </c>
      <c r="V811" s="4">
        <v>0</v>
      </c>
      <c r="W8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1.5246478873239435</v>
      </c>
      <c r="X811" s="4">
        <v>0</v>
      </c>
      <c r="Y811" s="4">
        <v>0.37323943661971831</v>
      </c>
      <c r="Z811" s="4">
        <v>0</v>
      </c>
      <c r="AA811" s="4">
        <v>0</v>
      </c>
      <c r="AB811" s="4">
        <v>0</v>
      </c>
      <c r="AC811" s="4">
        <v>1.1514084507042253</v>
      </c>
      <c r="AD811" s="4">
        <v>0</v>
      </c>
      <c r="AE811" s="4">
        <v>0</v>
      </c>
      <c r="AF811" s="1">
        <v>365337</v>
      </c>
      <c r="AG811" s="1">
        <v>5</v>
      </c>
      <c r="AH811"/>
    </row>
    <row r="812" spans="1:34" x14ac:dyDescent="0.25">
      <c r="A812" t="s">
        <v>964</v>
      </c>
      <c r="B812" t="s">
        <v>594</v>
      </c>
      <c r="C812" t="s">
        <v>1357</v>
      </c>
      <c r="D812" t="s">
        <v>1029</v>
      </c>
      <c r="E812" s="4">
        <v>93.239130434782609</v>
      </c>
      <c r="F812" s="4">
        <f>Nurse[[#This Row],[Total Nurse Staff Hours]]/Nurse[[#This Row],[MDS Census]]</f>
        <v>3.7684775005828866</v>
      </c>
      <c r="G812" s="4">
        <f>Nurse[[#This Row],[Total Direct Care Staff Hours]]/Nurse[[#This Row],[MDS Census]]</f>
        <v>3.1962287246444392</v>
      </c>
      <c r="H812" s="4">
        <f>Nurse[[#This Row],[Total RN Hours (w/ Admin, DON)]]/Nurse[[#This Row],[MDS Census]]</f>
        <v>0.51629167638144091</v>
      </c>
      <c r="I812" s="4">
        <f>Nurse[[#This Row],[RN Hours (excl. Admin, DON)]]/Nurse[[#This Row],[MDS Census]]</f>
        <v>0</v>
      </c>
      <c r="J812" s="4">
        <f>SUM(Nurse[[#This Row],[RN Hours (excl. Admin, DON)]],Nurse[[#This Row],[RN Admin Hours]],Nurse[[#This Row],[RN DON Hours]],Nurse[[#This Row],[LPN Hours (excl. Admin)]],Nurse[[#This Row],[LPN Admin Hours]],Nurse[[#This Row],[CNA Hours]],Nurse[[#This Row],[NA TR Hours]],Nurse[[#This Row],[Med Aide/Tech Hours]])</f>
        <v>351.36956521739131</v>
      </c>
      <c r="K812" s="4">
        <f>SUM(Nurse[[#This Row],[RN Hours (excl. Admin, DON)]],Nurse[[#This Row],[LPN Hours (excl. Admin)]],Nurse[[#This Row],[CNA Hours]],Nurse[[#This Row],[NA TR Hours]],Nurse[[#This Row],[Med Aide/Tech Hours]])</f>
        <v>298.01358695652175</v>
      </c>
      <c r="L812" s="4">
        <f>SUM(Nurse[[#This Row],[RN Hours (excl. Admin, DON)]],Nurse[[#This Row],[RN Admin Hours]],Nurse[[#This Row],[RN DON Hours]])</f>
        <v>48.138586956521742</v>
      </c>
      <c r="M812" s="4">
        <v>0</v>
      </c>
      <c r="N812" s="4">
        <v>43.008152173913047</v>
      </c>
      <c r="O812" s="4">
        <v>5.1304347826086953</v>
      </c>
      <c r="P812" s="4">
        <f>SUM(Nurse[[#This Row],[LPN Hours (excl. Admin)]],Nurse[[#This Row],[LPN Admin Hours]])</f>
        <v>95.538043478260875</v>
      </c>
      <c r="Q812" s="4">
        <v>90.320652173913047</v>
      </c>
      <c r="R812" s="4">
        <v>5.2173913043478262</v>
      </c>
      <c r="S812" s="4">
        <f>SUM(Nurse[[#This Row],[CNA Hours]],Nurse[[#This Row],[NA TR Hours]],Nurse[[#This Row],[Med Aide/Tech Hours]])</f>
        <v>207.69293478260869</v>
      </c>
      <c r="T812" s="4">
        <v>205.23369565217391</v>
      </c>
      <c r="U812" s="4">
        <v>2.4592391304347827</v>
      </c>
      <c r="V812" s="4">
        <v>0</v>
      </c>
      <c r="W8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12" s="4">
        <v>0</v>
      </c>
      <c r="Y812" s="4">
        <v>0</v>
      </c>
      <c r="Z812" s="4">
        <v>0</v>
      </c>
      <c r="AA812" s="4">
        <v>0</v>
      </c>
      <c r="AB812" s="4">
        <v>0</v>
      </c>
      <c r="AC812" s="4">
        <v>0</v>
      </c>
      <c r="AD812" s="4">
        <v>0</v>
      </c>
      <c r="AE812" s="4">
        <v>0</v>
      </c>
      <c r="AF812" s="1">
        <v>366072</v>
      </c>
      <c r="AG812" s="1">
        <v>5</v>
      </c>
      <c r="AH812"/>
    </row>
    <row r="813" spans="1:34" x14ac:dyDescent="0.25">
      <c r="A813" t="s">
        <v>964</v>
      </c>
      <c r="B813" t="s">
        <v>465</v>
      </c>
      <c r="C813" t="s">
        <v>1096</v>
      </c>
      <c r="D813" t="s">
        <v>1034</v>
      </c>
      <c r="E813" s="4">
        <v>36.858695652173914</v>
      </c>
      <c r="F813" s="4">
        <f>Nurse[[#This Row],[Total Nurse Staff Hours]]/Nurse[[#This Row],[MDS Census]]</f>
        <v>3.7971247419640219</v>
      </c>
      <c r="G813" s="4">
        <f>Nurse[[#This Row],[Total Direct Care Staff Hours]]/Nurse[[#This Row],[MDS Census]]</f>
        <v>3.3831672073134769</v>
      </c>
      <c r="H813" s="4">
        <f>Nurse[[#This Row],[Total RN Hours (w/ Admin, DON)]]/Nurse[[#This Row],[MDS Census]]</f>
        <v>0.77362429961663215</v>
      </c>
      <c r="I813" s="4">
        <f>Nurse[[#This Row],[RN Hours (excl. Admin, DON)]]/Nurse[[#This Row],[MDS Census]]</f>
        <v>0.48344441167797098</v>
      </c>
      <c r="J813" s="4">
        <f>SUM(Nurse[[#This Row],[RN Hours (excl. Admin, DON)]],Nurse[[#This Row],[RN Admin Hours]],Nurse[[#This Row],[RN DON Hours]],Nurse[[#This Row],[LPN Hours (excl. Admin)]],Nurse[[#This Row],[LPN Admin Hours]],Nurse[[#This Row],[CNA Hours]],Nurse[[#This Row],[NA TR Hours]],Nurse[[#This Row],[Med Aide/Tech Hours]])</f>
        <v>139.95706521739129</v>
      </c>
      <c r="K813" s="4">
        <f>SUM(Nurse[[#This Row],[RN Hours (excl. Admin, DON)]],Nurse[[#This Row],[LPN Hours (excl. Admin)]],Nurse[[#This Row],[CNA Hours]],Nurse[[#This Row],[NA TR Hours]],Nurse[[#This Row],[Med Aide/Tech Hours]])</f>
        <v>124.69913043478262</v>
      </c>
      <c r="L813" s="4">
        <f>SUM(Nurse[[#This Row],[RN Hours (excl. Admin, DON)]],Nurse[[#This Row],[RN Admin Hours]],Nurse[[#This Row],[RN DON Hours]])</f>
        <v>28.514782608695647</v>
      </c>
      <c r="M813" s="4">
        <v>17.819130434782604</v>
      </c>
      <c r="N813" s="4">
        <v>5.0434782608695654</v>
      </c>
      <c r="O813" s="4">
        <v>5.6521739130434785</v>
      </c>
      <c r="P813" s="4">
        <f>SUM(Nurse[[#This Row],[LPN Hours (excl. Admin)]],Nurse[[#This Row],[LPN Admin Hours]])</f>
        <v>43.671195652173935</v>
      </c>
      <c r="Q813" s="4">
        <v>39.108913043478282</v>
      </c>
      <c r="R813" s="4">
        <v>4.5622826086956527</v>
      </c>
      <c r="S813" s="4">
        <f>SUM(Nurse[[#This Row],[CNA Hours]],Nurse[[#This Row],[NA TR Hours]],Nurse[[#This Row],[Med Aide/Tech Hours]])</f>
        <v>67.771086956521728</v>
      </c>
      <c r="T813" s="4">
        <v>67.771086956521728</v>
      </c>
      <c r="U813" s="4">
        <v>0</v>
      </c>
      <c r="V813" s="4">
        <v>0</v>
      </c>
      <c r="W8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13" s="4">
        <v>0</v>
      </c>
      <c r="Y813" s="4">
        <v>0</v>
      </c>
      <c r="Z813" s="4">
        <v>0</v>
      </c>
      <c r="AA813" s="4">
        <v>0</v>
      </c>
      <c r="AB813" s="4">
        <v>0</v>
      </c>
      <c r="AC813" s="4">
        <v>0</v>
      </c>
      <c r="AD813" s="4">
        <v>0</v>
      </c>
      <c r="AE813" s="4">
        <v>0</v>
      </c>
      <c r="AF813" s="1">
        <v>365859</v>
      </c>
      <c r="AG813" s="1">
        <v>5</v>
      </c>
      <c r="AH813"/>
    </row>
    <row r="814" spans="1:34" x14ac:dyDescent="0.25">
      <c r="A814" t="s">
        <v>964</v>
      </c>
      <c r="B814" t="s">
        <v>192</v>
      </c>
      <c r="C814" t="s">
        <v>1272</v>
      </c>
      <c r="D814" t="s">
        <v>993</v>
      </c>
      <c r="E814" s="4">
        <v>72.619565217391298</v>
      </c>
      <c r="F814" s="4">
        <f>Nurse[[#This Row],[Total Nurse Staff Hours]]/Nurse[[#This Row],[MDS Census]]</f>
        <v>3.389238138003293</v>
      </c>
      <c r="G814" s="4">
        <f>Nurse[[#This Row],[Total Direct Care Staff Hours]]/Nurse[[#This Row],[MDS Census]]</f>
        <v>3.0615895823978447</v>
      </c>
      <c r="H814" s="4">
        <f>Nurse[[#This Row],[Total RN Hours (w/ Admin, DON)]]/Nurse[[#This Row],[MDS Census]]</f>
        <v>0.41060469989522524</v>
      </c>
      <c r="I814" s="4">
        <f>Nurse[[#This Row],[RN Hours (excl. Admin, DON)]]/Nurse[[#This Row],[MDS Census]]</f>
        <v>0.22313276455620418</v>
      </c>
      <c r="J814" s="4">
        <f>SUM(Nurse[[#This Row],[RN Hours (excl. Admin, DON)]],Nurse[[#This Row],[RN Admin Hours]],Nurse[[#This Row],[RN DON Hours]],Nurse[[#This Row],[LPN Hours (excl. Admin)]],Nurse[[#This Row],[LPN Admin Hours]],Nurse[[#This Row],[CNA Hours]],Nurse[[#This Row],[NA TR Hours]],Nurse[[#This Row],[Med Aide/Tech Hours]])</f>
        <v>246.12499999999997</v>
      </c>
      <c r="K814" s="4">
        <f>SUM(Nurse[[#This Row],[RN Hours (excl. Admin, DON)]],Nurse[[#This Row],[LPN Hours (excl. Admin)]],Nurse[[#This Row],[CNA Hours]],Nurse[[#This Row],[NA TR Hours]],Nurse[[#This Row],[Med Aide/Tech Hours]])</f>
        <v>222.33130434782606</v>
      </c>
      <c r="L814" s="4">
        <f>SUM(Nurse[[#This Row],[RN Hours (excl. Admin, DON)]],Nurse[[#This Row],[RN Admin Hours]],Nurse[[#This Row],[RN DON Hours]])</f>
        <v>29.817934782608692</v>
      </c>
      <c r="M814" s="4">
        <v>16.203804347826086</v>
      </c>
      <c r="N814" s="4">
        <v>8.6576086956521738</v>
      </c>
      <c r="O814" s="4">
        <v>4.9565217391304346</v>
      </c>
      <c r="P814" s="4">
        <f>SUM(Nurse[[#This Row],[LPN Hours (excl. Admin)]],Nurse[[#This Row],[LPN Admin Hours]])</f>
        <v>83.739130434782595</v>
      </c>
      <c r="Q814" s="4">
        <v>73.559565217391295</v>
      </c>
      <c r="R814" s="4">
        <v>10.179565217391303</v>
      </c>
      <c r="S814" s="4">
        <f>SUM(Nurse[[#This Row],[CNA Hours]],Nurse[[#This Row],[NA TR Hours]],Nurse[[#This Row],[Med Aide/Tech Hours]])</f>
        <v>132.56793478260869</v>
      </c>
      <c r="T814" s="4">
        <v>127.04347826086956</v>
      </c>
      <c r="U814" s="4">
        <v>5.5244565217391308</v>
      </c>
      <c r="V814" s="4">
        <v>0</v>
      </c>
      <c r="W8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29.576086956521742</v>
      </c>
      <c r="X814" s="4">
        <v>0.20652173913043478</v>
      </c>
      <c r="Y814" s="4">
        <v>0</v>
      </c>
      <c r="Z814" s="4">
        <v>0</v>
      </c>
      <c r="AA814" s="4">
        <v>4.3369565217391308</v>
      </c>
      <c r="AB814" s="4">
        <v>0</v>
      </c>
      <c r="AC814" s="4">
        <v>25.032608695652176</v>
      </c>
      <c r="AD814" s="4">
        <v>0</v>
      </c>
      <c r="AE814" s="4">
        <v>0</v>
      </c>
      <c r="AF814" s="1">
        <v>365446</v>
      </c>
      <c r="AG814" s="1">
        <v>5</v>
      </c>
      <c r="AH814"/>
    </row>
    <row r="815" spans="1:34" x14ac:dyDescent="0.25">
      <c r="A815" t="s">
        <v>964</v>
      </c>
      <c r="B815" t="s">
        <v>658</v>
      </c>
      <c r="C815" t="s">
        <v>1270</v>
      </c>
      <c r="D815" t="s">
        <v>1032</v>
      </c>
      <c r="E815" s="4">
        <v>52.630434782608695</v>
      </c>
      <c r="F815" s="4">
        <f>Nurse[[#This Row],[Total Nurse Staff Hours]]/Nurse[[#This Row],[MDS Census]]</f>
        <v>3.1276848409748044</v>
      </c>
      <c r="G815" s="4">
        <f>Nurse[[#This Row],[Total Direct Care Staff Hours]]/Nurse[[#This Row],[MDS Census]]</f>
        <v>2.960450227178852</v>
      </c>
      <c r="H815" s="4">
        <f>Nurse[[#This Row],[Total RN Hours (w/ Admin, DON)]]/Nurse[[#This Row],[MDS Census]]</f>
        <v>0.40081577860388268</v>
      </c>
      <c r="I815" s="4">
        <f>Nurse[[#This Row],[RN Hours (excl. Admin, DON)]]/Nurse[[#This Row],[MDS Census]]</f>
        <v>0.31841181330028911</v>
      </c>
      <c r="J815" s="4">
        <f>SUM(Nurse[[#This Row],[RN Hours (excl. Admin, DON)]],Nurse[[#This Row],[RN Admin Hours]],Nurse[[#This Row],[RN DON Hours]],Nurse[[#This Row],[LPN Hours (excl. Admin)]],Nurse[[#This Row],[LPN Admin Hours]],Nurse[[#This Row],[CNA Hours]],Nurse[[#This Row],[NA TR Hours]],Nurse[[#This Row],[Med Aide/Tech Hours]])</f>
        <v>164.61141304347828</v>
      </c>
      <c r="K815" s="4">
        <f>SUM(Nurse[[#This Row],[RN Hours (excl. Admin, DON)]],Nurse[[#This Row],[LPN Hours (excl. Admin)]],Nurse[[#This Row],[CNA Hours]],Nurse[[#This Row],[NA TR Hours]],Nurse[[#This Row],[Med Aide/Tech Hours]])</f>
        <v>155.80978260869566</v>
      </c>
      <c r="L815" s="4">
        <f>SUM(Nurse[[#This Row],[RN Hours (excl. Admin, DON)]],Nurse[[#This Row],[RN Admin Hours]],Nurse[[#This Row],[RN DON Hours]])</f>
        <v>21.095108695652172</v>
      </c>
      <c r="M815" s="4">
        <v>16.758152173913043</v>
      </c>
      <c r="N815" s="4">
        <v>1.326086956521739</v>
      </c>
      <c r="O815" s="4">
        <v>3.0108695652173911</v>
      </c>
      <c r="P815" s="4">
        <f>SUM(Nurse[[#This Row],[LPN Hours (excl. Admin)]],Nurse[[#This Row],[LPN Admin Hours]])</f>
        <v>41.307065217391305</v>
      </c>
      <c r="Q815" s="4">
        <v>36.842391304347828</v>
      </c>
      <c r="R815" s="4">
        <v>4.4646739130434785</v>
      </c>
      <c r="S815" s="4">
        <f>SUM(Nurse[[#This Row],[CNA Hours]],Nurse[[#This Row],[NA TR Hours]],Nurse[[#This Row],[Med Aide/Tech Hours]])</f>
        <v>102.20923913043478</v>
      </c>
      <c r="T815" s="4">
        <v>101.90489130434783</v>
      </c>
      <c r="U815" s="4">
        <v>0</v>
      </c>
      <c r="V815" s="4">
        <v>0.30434782608695654</v>
      </c>
      <c r="W8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43.690217391304344</v>
      </c>
      <c r="X815" s="4">
        <v>13.836956521739131</v>
      </c>
      <c r="Y815" s="4">
        <v>0</v>
      </c>
      <c r="Z815" s="4">
        <v>0</v>
      </c>
      <c r="AA815" s="4">
        <v>24.263586956521738</v>
      </c>
      <c r="AB815" s="4">
        <v>0</v>
      </c>
      <c r="AC815" s="4">
        <v>5.5896739130434785</v>
      </c>
      <c r="AD815" s="4">
        <v>0</v>
      </c>
      <c r="AE815" s="4">
        <v>0</v>
      </c>
      <c r="AF815" s="1">
        <v>366158</v>
      </c>
      <c r="AG815" s="1">
        <v>5</v>
      </c>
      <c r="AH815"/>
    </row>
    <row r="816" spans="1:34" x14ac:dyDescent="0.25">
      <c r="A816" t="s">
        <v>964</v>
      </c>
      <c r="B816" t="s">
        <v>467</v>
      </c>
      <c r="C816" t="s">
        <v>1126</v>
      </c>
      <c r="D816" t="s">
        <v>1017</v>
      </c>
      <c r="E816" s="4">
        <v>57.978260869565219</v>
      </c>
      <c r="F816" s="4">
        <f>Nurse[[#This Row],[Total Nurse Staff Hours]]/Nurse[[#This Row],[MDS Census]]</f>
        <v>3.0144113235845515</v>
      </c>
      <c r="G816" s="4">
        <f>Nurse[[#This Row],[Total Direct Care Staff Hours]]/Nurse[[#This Row],[MDS Census]]</f>
        <v>2.8384645669291335</v>
      </c>
      <c r="H816" s="4">
        <f>Nurse[[#This Row],[Total RN Hours (w/ Admin, DON)]]/Nurse[[#This Row],[MDS Census]]</f>
        <v>0.46775403074615673</v>
      </c>
      <c r="I816" s="4">
        <f>Nurse[[#This Row],[RN Hours (excl. Admin, DON)]]/Nurse[[#This Row],[MDS Census]]</f>
        <v>0.39351331083614549</v>
      </c>
      <c r="J816" s="4">
        <f>SUM(Nurse[[#This Row],[RN Hours (excl. Admin, DON)]],Nurse[[#This Row],[RN Admin Hours]],Nurse[[#This Row],[RN DON Hours]],Nurse[[#This Row],[LPN Hours (excl. Admin)]],Nurse[[#This Row],[LPN Admin Hours]],Nurse[[#This Row],[CNA Hours]],Nurse[[#This Row],[NA TR Hours]],Nurse[[#This Row],[Med Aide/Tech Hours]])</f>
        <v>174.77032608695652</v>
      </c>
      <c r="K816" s="4">
        <f>SUM(Nurse[[#This Row],[RN Hours (excl. Admin, DON)]],Nurse[[#This Row],[LPN Hours (excl. Admin)]],Nurse[[#This Row],[CNA Hours]],Nurse[[#This Row],[NA TR Hours]],Nurse[[#This Row],[Med Aide/Tech Hours]])</f>
        <v>164.56923913043477</v>
      </c>
      <c r="L816" s="4">
        <f>SUM(Nurse[[#This Row],[RN Hours (excl. Admin, DON)]],Nurse[[#This Row],[RN Admin Hours]],Nurse[[#This Row],[RN DON Hours]])</f>
        <v>27.119565217391305</v>
      </c>
      <c r="M816" s="4">
        <v>22.815217391304348</v>
      </c>
      <c r="N816" s="4">
        <v>0.82608695652173914</v>
      </c>
      <c r="O816" s="4">
        <v>3.4782608695652173</v>
      </c>
      <c r="P816" s="4">
        <f>SUM(Nurse[[#This Row],[LPN Hours (excl. Admin)]],Nurse[[#This Row],[LPN Admin Hours]])</f>
        <v>45.72630434782608</v>
      </c>
      <c r="Q816" s="4">
        <v>39.829565217391298</v>
      </c>
      <c r="R816" s="4">
        <v>5.8967391304347823</v>
      </c>
      <c r="S816" s="4">
        <f>SUM(Nurse[[#This Row],[CNA Hours]],Nurse[[#This Row],[NA TR Hours]],Nurse[[#This Row],[Med Aide/Tech Hours]])</f>
        <v>101.92445652173915</v>
      </c>
      <c r="T816" s="4">
        <v>65.39913043478262</v>
      </c>
      <c r="U816" s="4">
        <v>36.525326086956525</v>
      </c>
      <c r="V816" s="4">
        <v>0</v>
      </c>
      <c r="W8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16" s="4">
        <v>0</v>
      </c>
      <c r="Y816" s="4">
        <v>0</v>
      </c>
      <c r="Z816" s="4">
        <v>0</v>
      </c>
      <c r="AA816" s="4">
        <v>0</v>
      </c>
      <c r="AB816" s="4">
        <v>0</v>
      </c>
      <c r="AC816" s="4">
        <v>0</v>
      </c>
      <c r="AD816" s="4">
        <v>0</v>
      </c>
      <c r="AE816" s="4">
        <v>0</v>
      </c>
      <c r="AF816" s="1">
        <v>365862</v>
      </c>
      <c r="AG816" s="1">
        <v>5</v>
      </c>
      <c r="AH816"/>
    </row>
    <row r="817" spans="1:34" x14ac:dyDescent="0.25">
      <c r="A817" t="s">
        <v>964</v>
      </c>
      <c r="B817" t="s">
        <v>555</v>
      </c>
      <c r="C817" t="s">
        <v>1309</v>
      </c>
      <c r="D817" t="s">
        <v>1034</v>
      </c>
      <c r="E817" s="4">
        <v>67.434782608695656</v>
      </c>
      <c r="F817" s="4">
        <f>Nurse[[#This Row],[Total Nurse Staff Hours]]/Nurse[[#This Row],[MDS Census]]</f>
        <v>2.9340344938749192</v>
      </c>
      <c r="G817" s="4">
        <f>Nurse[[#This Row],[Total Direct Care Staff Hours]]/Nurse[[#This Row],[MDS Census]]</f>
        <v>2.6484929078014185</v>
      </c>
      <c r="H817" s="4">
        <f>Nurse[[#This Row],[Total RN Hours (w/ Admin, DON)]]/Nurse[[#This Row],[MDS Census]]</f>
        <v>0.49036911669890393</v>
      </c>
      <c r="I817" s="4">
        <f>Nurse[[#This Row],[RN Hours (excl. Admin, DON)]]/Nurse[[#This Row],[MDS Census]]</f>
        <v>0.34534171502256611</v>
      </c>
      <c r="J817" s="4">
        <f>SUM(Nurse[[#This Row],[RN Hours (excl. Admin, DON)]],Nurse[[#This Row],[RN Admin Hours]],Nurse[[#This Row],[RN DON Hours]],Nurse[[#This Row],[LPN Hours (excl. Admin)]],Nurse[[#This Row],[LPN Admin Hours]],Nurse[[#This Row],[CNA Hours]],Nurse[[#This Row],[NA TR Hours]],Nurse[[#This Row],[Med Aide/Tech Hours]])</f>
        <v>197.85597826086956</v>
      </c>
      <c r="K817" s="4">
        <f>SUM(Nurse[[#This Row],[RN Hours (excl. Admin, DON)]],Nurse[[#This Row],[LPN Hours (excl. Admin)]],Nurse[[#This Row],[CNA Hours]],Nurse[[#This Row],[NA TR Hours]],Nurse[[#This Row],[Med Aide/Tech Hours]])</f>
        <v>178.60054347826087</v>
      </c>
      <c r="L817" s="4">
        <f>SUM(Nurse[[#This Row],[RN Hours (excl. Admin, DON)]],Nurse[[#This Row],[RN Admin Hours]],Nurse[[#This Row],[RN DON Hours]])</f>
        <v>33.067934782608695</v>
      </c>
      <c r="M817" s="4">
        <v>23.288043478260871</v>
      </c>
      <c r="N817" s="4">
        <v>5.6875</v>
      </c>
      <c r="O817" s="4">
        <v>4.0923913043478262</v>
      </c>
      <c r="P817" s="4">
        <f>SUM(Nurse[[#This Row],[LPN Hours (excl. Admin)]],Nurse[[#This Row],[LPN Admin Hours]])</f>
        <v>60.548913043478258</v>
      </c>
      <c r="Q817" s="4">
        <v>51.073369565217391</v>
      </c>
      <c r="R817" s="4">
        <v>9.4755434782608692</v>
      </c>
      <c r="S817" s="4">
        <f>SUM(Nurse[[#This Row],[CNA Hours]],Nurse[[#This Row],[NA TR Hours]],Nurse[[#This Row],[Med Aide/Tech Hours]])</f>
        <v>104.23913043478261</v>
      </c>
      <c r="T817" s="4">
        <v>104.23913043478261</v>
      </c>
      <c r="U817" s="4">
        <v>0</v>
      </c>
      <c r="V817" s="4">
        <v>0</v>
      </c>
      <c r="W8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6.6983695652173907</v>
      </c>
      <c r="X817" s="4">
        <v>0.33152173913043476</v>
      </c>
      <c r="Y817" s="4">
        <v>0</v>
      </c>
      <c r="Z817" s="4">
        <v>0</v>
      </c>
      <c r="AA817" s="4">
        <v>2.5244565217391304</v>
      </c>
      <c r="AB817" s="4">
        <v>0</v>
      </c>
      <c r="AC817" s="4">
        <v>3.8423913043478262</v>
      </c>
      <c r="AD817" s="4">
        <v>0</v>
      </c>
      <c r="AE817" s="4">
        <v>0</v>
      </c>
      <c r="AF817" s="1">
        <v>366010</v>
      </c>
      <c r="AG817" s="1">
        <v>5</v>
      </c>
      <c r="AH817"/>
    </row>
    <row r="818" spans="1:34" x14ac:dyDescent="0.25">
      <c r="A818" t="s">
        <v>964</v>
      </c>
      <c r="B818" t="s">
        <v>663</v>
      </c>
      <c r="C818" t="s">
        <v>1121</v>
      </c>
      <c r="D818" t="s">
        <v>980</v>
      </c>
      <c r="E818" s="4">
        <v>53.847826086956523</v>
      </c>
      <c r="F818" s="4">
        <f>Nurse[[#This Row],[Total Nurse Staff Hours]]/Nurse[[#This Row],[MDS Census]]</f>
        <v>4.1331065805409768</v>
      </c>
      <c r="G818" s="4">
        <f>Nurse[[#This Row],[Total Direct Care Staff Hours]]/Nurse[[#This Row],[MDS Census]]</f>
        <v>3.8837121517965283</v>
      </c>
      <c r="H818" s="4">
        <f>Nurse[[#This Row],[Total RN Hours (w/ Admin, DON)]]/Nurse[[#This Row],[MDS Census]]</f>
        <v>0.45029067420266444</v>
      </c>
      <c r="I818" s="4">
        <f>Nurse[[#This Row],[RN Hours (excl. Admin, DON)]]/Nurse[[#This Row],[MDS Census]]</f>
        <v>0.29778764634638671</v>
      </c>
      <c r="J818" s="4">
        <f>SUM(Nurse[[#This Row],[RN Hours (excl. Admin, DON)]],Nurse[[#This Row],[RN Admin Hours]],Nurse[[#This Row],[RN DON Hours]],Nurse[[#This Row],[LPN Hours (excl. Admin)]],Nurse[[#This Row],[LPN Admin Hours]],Nurse[[#This Row],[CNA Hours]],Nurse[[#This Row],[NA TR Hours]],Nurse[[#This Row],[Med Aide/Tech Hours]])</f>
        <v>222.55880434782608</v>
      </c>
      <c r="K818" s="4">
        <f>SUM(Nurse[[#This Row],[RN Hours (excl. Admin, DON)]],Nurse[[#This Row],[LPN Hours (excl. Admin)]],Nurse[[#This Row],[CNA Hours]],Nurse[[#This Row],[NA TR Hours]],Nurse[[#This Row],[Med Aide/Tech Hours]])</f>
        <v>209.12945652173914</v>
      </c>
      <c r="L818" s="4">
        <f>SUM(Nurse[[#This Row],[RN Hours (excl. Admin, DON)]],Nurse[[#This Row],[RN Admin Hours]],Nurse[[#This Row],[RN DON Hours]])</f>
        <v>24.247173913043476</v>
      </c>
      <c r="M818" s="4">
        <v>16.035217391304347</v>
      </c>
      <c r="N818" s="4">
        <v>4.0869565217391308</v>
      </c>
      <c r="O818" s="4">
        <v>4.125</v>
      </c>
      <c r="P818" s="4">
        <f>SUM(Nurse[[#This Row],[LPN Hours (excl. Admin)]],Nurse[[#This Row],[LPN Admin Hours]])</f>
        <v>71.573260869565217</v>
      </c>
      <c r="Q818" s="4">
        <v>66.35586956521739</v>
      </c>
      <c r="R818" s="4">
        <v>5.2173913043478262</v>
      </c>
      <c r="S818" s="4">
        <f>SUM(Nurse[[#This Row],[CNA Hours]],Nurse[[#This Row],[NA TR Hours]],Nurse[[#This Row],[Med Aide/Tech Hours]])</f>
        <v>126.7383695652174</v>
      </c>
      <c r="T818" s="4">
        <v>126.7383695652174</v>
      </c>
      <c r="U818" s="4">
        <v>0</v>
      </c>
      <c r="V818" s="4">
        <v>0</v>
      </c>
      <c r="W8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60.394021739130437</v>
      </c>
      <c r="X818" s="4">
        <v>1.2146739130434783</v>
      </c>
      <c r="Y818" s="4">
        <v>0</v>
      </c>
      <c r="Z818" s="4">
        <v>0.125</v>
      </c>
      <c r="AA818" s="4">
        <v>19.912500000000001</v>
      </c>
      <c r="AB818" s="4">
        <v>0</v>
      </c>
      <c r="AC818" s="4">
        <v>39.141847826086959</v>
      </c>
      <c r="AD818" s="4">
        <v>0</v>
      </c>
      <c r="AE818" s="4">
        <v>0</v>
      </c>
      <c r="AF818" s="1">
        <v>366170</v>
      </c>
      <c r="AG818" s="1">
        <v>5</v>
      </c>
      <c r="AH818"/>
    </row>
    <row r="819" spans="1:34" x14ac:dyDescent="0.25">
      <c r="A819" t="s">
        <v>964</v>
      </c>
      <c r="B819" t="s">
        <v>914</v>
      </c>
      <c r="C819" t="s">
        <v>1257</v>
      </c>
      <c r="D819" t="s">
        <v>1030</v>
      </c>
      <c r="E819" s="4">
        <v>61.586956521739133</v>
      </c>
      <c r="F819" s="4">
        <f>Nurse[[#This Row],[Total Nurse Staff Hours]]/Nurse[[#This Row],[MDS Census]]</f>
        <v>2.9858206847864461</v>
      </c>
      <c r="G819" s="4">
        <f>Nurse[[#This Row],[Total Direct Care Staff Hours]]/Nurse[[#This Row],[MDS Census]]</f>
        <v>2.6663589834098138</v>
      </c>
      <c r="H819" s="4">
        <f>Nurse[[#This Row],[Total RN Hours (w/ Admin, DON)]]/Nurse[[#This Row],[MDS Census]]</f>
        <v>0.52923402753265103</v>
      </c>
      <c r="I819" s="4">
        <f>Nurse[[#This Row],[RN Hours (excl. Admin, DON)]]/Nurse[[#This Row],[MDS Census]]</f>
        <v>0.29260324744087551</v>
      </c>
      <c r="J819" s="4">
        <f>SUM(Nurse[[#This Row],[RN Hours (excl. Admin, DON)]],Nurse[[#This Row],[RN Admin Hours]],Nurse[[#This Row],[RN DON Hours]],Nurse[[#This Row],[LPN Hours (excl. Admin)]],Nurse[[#This Row],[LPN Admin Hours]],Nurse[[#This Row],[CNA Hours]],Nurse[[#This Row],[NA TR Hours]],Nurse[[#This Row],[Med Aide/Tech Hours]])</f>
        <v>183.88760869565223</v>
      </c>
      <c r="K819" s="4">
        <f>SUM(Nurse[[#This Row],[RN Hours (excl. Admin, DON)]],Nurse[[#This Row],[LPN Hours (excl. Admin)]],Nurse[[#This Row],[CNA Hours]],Nurse[[#This Row],[NA TR Hours]],Nurse[[#This Row],[Med Aide/Tech Hours]])</f>
        <v>164.21293478260876</v>
      </c>
      <c r="L819" s="4">
        <f>SUM(Nurse[[#This Row],[RN Hours (excl. Admin, DON)]],Nurse[[#This Row],[RN Admin Hours]],Nurse[[#This Row],[RN DON Hours]])</f>
        <v>32.593913043478267</v>
      </c>
      <c r="M819" s="4">
        <v>18.020543478260876</v>
      </c>
      <c r="N819" s="4">
        <v>9.7635869565217384</v>
      </c>
      <c r="O819" s="4">
        <v>4.8097826086956523</v>
      </c>
      <c r="P819" s="4">
        <f>SUM(Nurse[[#This Row],[LPN Hours (excl. Admin)]],Nurse[[#This Row],[LPN Admin Hours]])</f>
        <v>64.03891304347826</v>
      </c>
      <c r="Q819" s="4">
        <v>58.937608695652173</v>
      </c>
      <c r="R819" s="4">
        <v>5.101304347826086</v>
      </c>
      <c r="S819" s="4">
        <f>SUM(Nurse[[#This Row],[CNA Hours]],Nurse[[#This Row],[NA TR Hours]],Nurse[[#This Row],[Med Aide/Tech Hours]])</f>
        <v>87.254782608695692</v>
      </c>
      <c r="T819" s="4">
        <v>81.609565217391349</v>
      </c>
      <c r="U819" s="4">
        <v>0</v>
      </c>
      <c r="V819" s="4">
        <v>5.6452173913043477</v>
      </c>
      <c r="W8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19" s="4">
        <v>0</v>
      </c>
      <c r="Y819" s="4">
        <v>0</v>
      </c>
      <c r="Z819" s="4">
        <v>0</v>
      </c>
      <c r="AA819" s="4">
        <v>0</v>
      </c>
      <c r="AB819" s="4">
        <v>0</v>
      </c>
      <c r="AC819" s="4">
        <v>0</v>
      </c>
      <c r="AD819" s="4">
        <v>0</v>
      </c>
      <c r="AE819" s="4">
        <v>0</v>
      </c>
      <c r="AF819" s="1">
        <v>366473</v>
      </c>
      <c r="AG819" s="1">
        <v>5</v>
      </c>
      <c r="AH819"/>
    </row>
    <row r="820" spans="1:34" x14ac:dyDescent="0.25">
      <c r="A820" t="s">
        <v>964</v>
      </c>
      <c r="B820" t="s">
        <v>35</v>
      </c>
      <c r="C820" t="s">
        <v>1213</v>
      </c>
      <c r="D820" t="s">
        <v>1008</v>
      </c>
      <c r="E820" s="4">
        <v>83.489130434782609</v>
      </c>
      <c r="F820" s="4">
        <f>Nurse[[#This Row],[Total Nurse Staff Hours]]/Nurse[[#This Row],[MDS Census]]</f>
        <v>3.5415427678687665</v>
      </c>
      <c r="G820" s="4">
        <f>Nurse[[#This Row],[Total Direct Care Staff Hours]]/Nurse[[#This Row],[MDS Census]]</f>
        <v>3.4461932040098948</v>
      </c>
      <c r="H820" s="4">
        <f>Nurse[[#This Row],[Total RN Hours (w/ Admin, DON)]]/Nurse[[#This Row],[MDS Census]]</f>
        <v>0.7414034630907429</v>
      </c>
      <c r="I820" s="4">
        <f>Nurse[[#This Row],[RN Hours (excl. Admin, DON)]]/Nurse[[#This Row],[MDS Census]]</f>
        <v>0.69687801067569277</v>
      </c>
      <c r="J820" s="4">
        <f>SUM(Nurse[[#This Row],[RN Hours (excl. Admin, DON)]],Nurse[[#This Row],[RN Admin Hours]],Nurse[[#This Row],[RN DON Hours]],Nurse[[#This Row],[LPN Hours (excl. Admin)]],Nurse[[#This Row],[LPN Admin Hours]],Nurse[[#This Row],[CNA Hours]],Nurse[[#This Row],[NA TR Hours]],Nurse[[#This Row],[Med Aide/Tech Hours]])</f>
        <v>295.68032608695648</v>
      </c>
      <c r="K820" s="4">
        <f>SUM(Nurse[[#This Row],[RN Hours (excl. Admin, DON)]],Nurse[[#This Row],[LPN Hours (excl. Admin)]],Nurse[[#This Row],[CNA Hours]],Nurse[[#This Row],[NA TR Hours]],Nurse[[#This Row],[Med Aide/Tech Hours]])</f>
        <v>287.71967391304349</v>
      </c>
      <c r="L820" s="4">
        <f>SUM(Nurse[[#This Row],[RN Hours (excl. Admin, DON)]],Nurse[[#This Row],[RN Admin Hours]],Nurse[[#This Row],[RN DON Hours]])</f>
        <v>61.899130434782563</v>
      </c>
      <c r="M820" s="4">
        <v>58.181739130434742</v>
      </c>
      <c r="N820" s="4">
        <v>4.3478260869565216E-2</v>
      </c>
      <c r="O820" s="4">
        <v>3.6739130434782608</v>
      </c>
      <c r="P820" s="4">
        <f>SUM(Nurse[[#This Row],[LPN Hours (excl. Admin)]],Nurse[[#This Row],[LPN Admin Hours]])</f>
        <v>72.682282608695658</v>
      </c>
      <c r="Q820" s="4">
        <v>68.439021739130439</v>
      </c>
      <c r="R820" s="4">
        <v>4.2432608695652183</v>
      </c>
      <c r="S820" s="4">
        <f>SUM(Nurse[[#This Row],[CNA Hours]],Nurse[[#This Row],[NA TR Hours]],Nurse[[#This Row],[Med Aide/Tech Hours]])</f>
        <v>161.09891304347832</v>
      </c>
      <c r="T820" s="4">
        <v>160.22119565217395</v>
      </c>
      <c r="U820" s="4">
        <v>0.65760869565217395</v>
      </c>
      <c r="V820" s="4">
        <v>0.22010869565217392</v>
      </c>
      <c r="W8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114.13652173913042</v>
      </c>
      <c r="X820" s="4">
        <v>13.685543478260874</v>
      </c>
      <c r="Y820" s="4">
        <v>0</v>
      </c>
      <c r="Z820" s="4">
        <v>0</v>
      </c>
      <c r="AA820" s="4">
        <v>33.118369565217378</v>
      </c>
      <c r="AB820" s="4">
        <v>0</v>
      </c>
      <c r="AC820" s="4">
        <v>67.332608695652169</v>
      </c>
      <c r="AD820" s="4">
        <v>0</v>
      </c>
      <c r="AE820" s="4">
        <v>0</v>
      </c>
      <c r="AF820" s="1">
        <v>365081</v>
      </c>
      <c r="AG820" s="1">
        <v>5</v>
      </c>
      <c r="AH820"/>
    </row>
    <row r="821" spans="1:34" x14ac:dyDescent="0.25">
      <c r="A821" t="s">
        <v>964</v>
      </c>
      <c r="B821" t="s">
        <v>880</v>
      </c>
      <c r="C821" t="s">
        <v>1257</v>
      </c>
      <c r="D821" t="s">
        <v>1030</v>
      </c>
      <c r="E821" s="4">
        <v>7.2391304347826084</v>
      </c>
      <c r="F821" s="4">
        <f>Nurse[[#This Row],[Total Nurse Staff Hours]]/Nurse[[#This Row],[MDS Census]]</f>
        <v>7.7566366366366362</v>
      </c>
      <c r="G821" s="4">
        <f>Nurse[[#This Row],[Total Direct Care Staff Hours]]/Nurse[[#This Row],[MDS Census]]</f>
        <v>6.6442942942942951</v>
      </c>
      <c r="H821" s="4">
        <f>Nurse[[#This Row],[Total RN Hours (w/ Admin, DON)]]/Nurse[[#This Row],[MDS Census]]</f>
        <v>2.9558408408408408</v>
      </c>
      <c r="I821" s="4">
        <f>Nurse[[#This Row],[RN Hours (excl. Admin, DON)]]/Nurse[[#This Row],[MDS Census]]</f>
        <v>1.8434984984984986</v>
      </c>
      <c r="J821" s="4">
        <f>SUM(Nurse[[#This Row],[RN Hours (excl. Admin, DON)]],Nurse[[#This Row],[RN Admin Hours]],Nurse[[#This Row],[RN DON Hours]],Nurse[[#This Row],[LPN Hours (excl. Admin)]],Nurse[[#This Row],[LPN Admin Hours]],Nurse[[#This Row],[CNA Hours]],Nurse[[#This Row],[NA TR Hours]],Nurse[[#This Row],[Med Aide/Tech Hours]])</f>
        <v>56.151304347826084</v>
      </c>
      <c r="K821" s="4">
        <f>SUM(Nurse[[#This Row],[RN Hours (excl. Admin, DON)]],Nurse[[#This Row],[LPN Hours (excl. Admin)]],Nurse[[#This Row],[CNA Hours]],Nurse[[#This Row],[NA TR Hours]],Nurse[[#This Row],[Med Aide/Tech Hours]])</f>
        <v>48.098913043478262</v>
      </c>
      <c r="L821" s="4">
        <f>SUM(Nurse[[#This Row],[RN Hours (excl. Admin, DON)]],Nurse[[#This Row],[RN Admin Hours]],Nurse[[#This Row],[RN DON Hours]])</f>
        <v>21.397717391304347</v>
      </c>
      <c r="M821" s="4">
        <v>13.345326086956522</v>
      </c>
      <c r="N821" s="4">
        <v>4.8241304347826084</v>
      </c>
      <c r="O821" s="4">
        <v>3.2282608695652173</v>
      </c>
      <c r="P821" s="4">
        <f>SUM(Nurse[[#This Row],[LPN Hours (excl. Admin)]],Nurse[[#This Row],[LPN Admin Hours]])</f>
        <v>12.546956521739135</v>
      </c>
      <c r="Q821" s="4">
        <v>12.546956521739135</v>
      </c>
      <c r="R821" s="4">
        <v>0</v>
      </c>
      <c r="S821" s="4">
        <f>SUM(Nurse[[#This Row],[CNA Hours]],Nurse[[#This Row],[NA TR Hours]],Nurse[[#This Row],[Med Aide/Tech Hours]])</f>
        <v>22.206630434782607</v>
      </c>
      <c r="T821" s="4">
        <v>22.206630434782607</v>
      </c>
      <c r="U821" s="4">
        <v>0</v>
      </c>
      <c r="V821" s="4">
        <v>0</v>
      </c>
      <c r="W8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7.9758695652173914</v>
      </c>
      <c r="X821" s="4">
        <v>0</v>
      </c>
      <c r="Y821" s="4">
        <v>0</v>
      </c>
      <c r="Z821" s="4">
        <v>1.4972826086956521</v>
      </c>
      <c r="AA821" s="4">
        <v>6.4785869565217391</v>
      </c>
      <c r="AB821" s="4">
        <v>0</v>
      </c>
      <c r="AC821" s="4">
        <v>0</v>
      </c>
      <c r="AD821" s="4">
        <v>0</v>
      </c>
      <c r="AE821" s="4">
        <v>0</v>
      </c>
      <c r="AF821" s="1">
        <v>366438</v>
      </c>
      <c r="AG821" s="1">
        <v>5</v>
      </c>
      <c r="AH821"/>
    </row>
    <row r="822" spans="1:34" x14ac:dyDescent="0.25">
      <c r="A822" t="s">
        <v>964</v>
      </c>
      <c r="B822" t="s">
        <v>919</v>
      </c>
      <c r="C822" t="s">
        <v>1208</v>
      </c>
      <c r="D822" t="s">
        <v>1034</v>
      </c>
      <c r="E822" s="4">
        <v>62.358695652173914</v>
      </c>
      <c r="F822" s="4">
        <f>Nurse[[#This Row],[Total Nurse Staff Hours]]/Nurse[[#This Row],[MDS Census]]</f>
        <v>3.7864685375631861</v>
      </c>
      <c r="G822" s="4">
        <f>Nurse[[#This Row],[Total Direct Care Staff Hours]]/Nurse[[#This Row],[MDS Census]]</f>
        <v>3.4889262680843647</v>
      </c>
      <c r="H822" s="4">
        <f>Nurse[[#This Row],[Total RN Hours (w/ Admin, DON)]]/Nurse[[#This Row],[MDS Census]]</f>
        <v>0.79240020916855491</v>
      </c>
      <c r="I822" s="4">
        <f>Nurse[[#This Row],[RN Hours (excl. Admin, DON)]]/Nurse[[#This Row],[MDS Census]]</f>
        <v>0.52971936552204979</v>
      </c>
      <c r="J822" s="4">
        <f>SUM(Nurse[[#This Row],[RN Hours (excl. Admin, DON)]],Nurse[[#This Row],[RN Admin Hours]],Nurse[[#This Row],[RN DON Hours]],Nurse[[#This Row],[LPN Hours (excl. Admin)]],Nurse[[#This Row],[LPN Admin Hours]],Nurse[[#This Row],[CNA Hours]],Nurse[[#This Row],[NA TR Hours]],Nurse[[#This Row],[Med Aide/Tech Hours]])</f>
        <v>236.11923913043478</v>
      </c>
      <c r="K822" s="4">
        <f>SUM(Nurse[[#This Row],[RN Hours (excl. Admin, DON)]],Nurse[[#This Row],[LPN Hours (excl. Admin)]],Nurse[[#This Row],[CNA Hours]],Nurse[[#This Row],[NA TR Hours]],Nurse[[#This Row],[Med Aide/Tech Hours]])</f>
        <v>217.56489130434784</v>
      </c>
      <c r="L822" s="4">
        <f>SUM(Nurse[[#This Row],[RN Hours (excl. Admin, DON)]],Nurse[[#This Row],[RN Admin Hours]],Nurse[[#This Row],[RN DON Hours]])</f>
        <v>49.413043478260867</v>
      </c>
      <c r="M822" s="4">
        <v>33.032608695652172</v>
      </c>
      <c r="N822" s="4">
        <v>10.902173913043478</v>
      </c>
      <c r="O822" s="4">
        <v>5.4782608695652177</v>
      </c>
      <c r="P822" s="4">
        <f>SUM(Nurse[[#This Row],[LPN Hours (excl. Admin)]],Nurse[[#This Row],[LPN Admin Hours]])</f>
        <v>61.984130434782614</v>
      </c>
      <c r="Q822" s="4">
        <v>59.810217391304356</v>
      </c>
      <c r="R822" s="4">
        <v>2.1739130434782608</v>
      </c>
      <c r="S822" s="4">
        <f>SUM(Nurse[[#This Row],[CNA Hours]],Nurse[[#This Row],[NA TR Hours]],Nurse[[#This Row],[Med Aide/Tech Hours]])</f>
        <v>124.7220652173913</v>
      </c>
      <c r="T822" s="4">
        <v>91.722065217391304</v>
      </c>
      <c r="U822" s="4">
        <v>33</v>
      </c>
      <c r="V822" s="4">
        <v>0</v>
      </c>
      <c r="W8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23.024130434782606</v>
      </c>
      <c r="X822" s="4">
        <v>0.29891304347826086</v>
      </c>
      <c r="Y822" s="4">
        <v>0</v>
      </c>
      <c r="Z822" s="4">
        <v>0</v>
      </c>
      <c r="AA822" s="4">
        <v>13.427065217391302</v>
      </c>
      <c r="AB822" s="4">
        <v>0</v>
      </c>
      <c r="AC822" s="4">
        <v>9.2981521739130422</v>
      </c>
      <c r="AD822" s="4">
        <v>0</v>
      </c>
      <c r="AE822" s="4">
        <v>0</v>
      </c>
      <c r="AF822" s="1">
        <v>366479</v>
      </c>
      <c r="AG822" s="1">
        <v>5</v>
      </c>
      <c r="AH822"/>
    </row>
    <row r="823" spans="1:34" x14ac:dyDescent="0.25">
      <c r="A823" t="s">
        <v>964</v>
      </c>
      <c r="B823" t="s">
        <v>482</v>
      </c>
      <c r="C823" t="s">
        <v>1140</v>
      </c>
      <c r="D823" t="s">
        <v>1026</v>
      </c>
      <c r="E823" s="4">
        <v>75.543478260869563</v>
      </c>
      <c r="F823" s="4">
        <f>Nurse[[#This Row],[Total Nurse Staff Hours]]/Nurse[[#This Row],[MDS Census]]</f>
        <v>2.9549913669064751</v>
      </c>
      <c r="G823" s="4">
        <f>Nurse[[#This Row],[Total Direct Care Staff Hours]]/Nurse[[#This Row],[MDS Census]]</f>
        <v>2.7319568345323746</v>
      </c>
      <c r="H823" s="4">
        <f>Nurse[[#This Row],[Total RN Hours (w/ Admin, DON)]]/Nurse[[#This Row],[MDS Census]]</f>
        <v>0.31147913669064747</v>
      </c>
      <c r="I823" s="4">
        <f>Nurse[[#This Row],[RN Hours (excl. Admin, DON)]]/Nurse[[#This Row],[MDS Census]]</f>
        <v>9.9955395683453269E-2</v>
      </c>
      <c r="J823" s="4">
        <f>SUM(Nurse[[#This Row],[RN Hours (excl. Admin, DON)]],Nurse[[#This Row],[RN Admin Hours]],Nurse[[#This Row],[RN DON Hours]],Nurse[[#This Row],[LPN Hours (excl. Admin)]],Nurse[[#This Row],[LPN Admin Hours]],Nurse[[#This Row],[CNA Hours]],Nurse[[#This Row],[NA TR Hours]],Nurse[[#This Row],[Med Aide/Tech Hours]])</f>
        <v>223.23032608695652</v>
      </c>
      <c r="K823" s="4">
        <f>SUM(Nurse[[#This Row],[RN Hours (excl. Admin, DON)]],Nurse[[#This Row],[LPN Hours (excl. Admin)]],Nurse[[#This Row],[CNA Hours]],Nurse[[#This Row],[NA TR Hours]],Nurse[[#This Row],[Med Aide/Tech Hours]])</f>
        <v>206.38152173913045</v>
      </c>
      <c r="L823" s="4">
        <f>SUM(Nurse[[#This Row],[RN Hours (excl. Admin, DON)]],Nurse[[#This Row],[RN Admin Hours]],Nurse[[#This Row],[RN DON Hours]])</f>
        <v>23.530217391304348</v>
      </c>
      <c r="M823" s="4">
        <v>7.5509782608695675</v>
      </c>
      <c r="N823" s="4">
        <v>8.4855434782608672</v>
      </c>
      <c r="O823" s="4">
        <v>7.4936956521739129</v>
      </c>
      <c r="P823" s="4">
        <f>SUM(Nurse[[#This Row],[LPN Hours (excl. Admin)]],Nurse[[#This Row],[LPN Admin Hours]])</f>
        <v>75.310434782608652</v>
      </c>
      <c r="Q823" s="4">
        <v>74.440869565217355</v>
      </c>
      <c r="R823" s="4">
        <v>0.86956521739130432</v>
      </c>
      <c r="S823" s="4">
        <f>SUM(Nurse[[#This Row],[CNA Hours]],Nurse[[#This Row],[NA TR Hours]],Nurse[[#This Row],[Med Aide/Tech Hours]])</f>
        <v>124.38967391304352</v>
      </c>
      <c r="T823" s="4">
        <v>124.38967391304352</v>
      </c>
      <c r="U823" s="4">
        <v>0</v>
      </c>
      <c r="V823" s="4">
        <v>0</v>
      </c>
      <c r="W8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25.12086956521739</v>
      </c>
      <c r="X823" s="4">
        <v>0</v>
      </c>
      <c r="Y823" s="4">
        <v>0.43478260869565216</v>
      </c>
      <c r="Z823" s="4">
        <v>0</v>
      </c>
      <c r="AA823" s="4">
        <v>8.4658695652173908</v>
      </c>
      <c r="AB823" s="4">
        <v>0</v>
      </c>
      <c r="AC823" s="4">
        <v>16.220217391304349</v>
      </c>
      <c r="AD823" s="4">
        <v>0</v>
      </c>
      <c r="AE823" s="4">
        <v>0</v>
      </c>
      <c r="AF823" s="1">
        <v>365886</v>
      </c>
      <c r="AG823" s="1">
        <v>5</v>
      </c>
      <c r="AH823"/>
    </row>
    <row r="824" spans="1:34" x14ac:dyDescent="0.25">
      <c r="A824" t="s">
        <v>964</v>
      </c>
      <c r="B824" t="s">
        <v>413</v>
      </c>
      <c r="C824" t="s">
        <v>1339</v>
      </c>
      <c r="D824" t="s">
        <v>997</v>
      </c>
      <c r="E824" s="4">
        <v>82.869565217391298</v>
      </c>
      <c r="F824" s="4">
        <f>Nurse[[#This Row],[Total Nurse Staff Hours]]/Nurse[[#This Row],[MDS Census]]</f>
        <v>3.6990975865687306</v>
      </c>
      <c r="G824" s="4">
        <f>Nurse[[#This Row],[Total Direct Care Staff Hours]]/Nurse[[#This Row],[MDS Census]]</f>
        <v>3.4498386673662123</v>
      </c>
      <c r="H824" s="4">
        <f>Nurse[[#This Row],[Total RN Hours (w/ Admin, DON)]]/Nurse[[#This Row],[MDS Census]]</f>
        <v>0.52547088142707243</v>
      </c>
      <c r="I824" s="4">
        <f>Nurse[[#This Row],[RN Hours (excl. Admin, DON)]]/Nurse[[#This Row],[MDS Census]]</f>
        <v>0.27621196222455408</v>
      </c>
      <c r="J824" s="4">
        <f>SUM(Nurse[[#This Row],[RN Hours (excl. Admin, DON)]],Nurse[[#This Row],[RN Admin Hours]],Nurse[[#This Row],[RN DON Hours]],Nurse[[#This Row],[LPN Hours (excl. Admin)]],Nurse[[#This Row],[LPN Admin Hours]],Nurse[[#This Row],[CNA Hours]],Nurse[[#This Row],[NA TR Hours]],Nurse[[#This Row],[Med Aide/Tech Hours]])</f>
        <v>306.54260869565218</v>
      </c>
      <c r="K824" s="4">
        <f>SUM(Nurse[[#This Row],[RN Hours (excl. Admin, DON)]],Nurse[[#This Row],[LPN Hours (excl. Admin)]],Nurse[[#This Row],[CNA Hours]],Nurse[[#This Row],[NA TR Hours]],Nurse[[#This Row],[Med Aide/Tech Hours]])</f>
        <v>285.8866304347826</v>
      </c>
      <c r="L824" s="4">
        <f>SUM(Nurse[[#This Row],[RN Hours (excl. Admin, DON)]],Nurse[[#This Row],[RN Admin Hours]],Nurse[[#This Row],[RN DON Hours]])</f>
        <v>43.545543478260868</v>
      </c>
      <c r="M824" s="4">
        <v>22.889565217391304</v>
      </c>
      <c r="N824" s="4">
        <v>16.846195652173911</v>
      </c>
      <c r="O824" s="4">
        <v>3.8097826086956523</v>
      </c>
      <c r="P824" s="4">
        <f>SUM(Nurse[[#This Row],[LPN Hours (excl. Admin)]],Nurse[[#This Row],[LPN Admin Hours]])</f>
        <v>94.039239130434794</v>
      </c>
      <c r="Q824" s="4">
        <v>94.039239130434794</v>
      </c>
      <c r="R824" s="4">
        <v>0</v>
      </c>
      <c r="S824" s="4">
        <f>SUM(Nurse[[#This Row],[CNA Hours]],Nurse[[#This Row],[NA TR Hours]],Nurse[[#This Row],[Med Aide/Tech Hours]])</f>
        <v>168.95782608695646</v>
      </c>
      <c r="T824" s="4">
        <v>165.26717391304342</v>
      </c>
      <c r="U824" s="4">
        <v>3.6906521739130436</v>
      </c>
      <c r="V824" s="4">
        <v>0</v>
      </c>
      <c r="W8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40.82369565217391</v>
      </c>
      <c r="X824" s="4">
        <v>0.68206521739130432</v>
      </c>
      <c r="Y824" s="4">
        <v>0</v>
      </c>
      <c r="Z824" s="4">
        <v>0</v>
      </c>
      <c r="AA824" s="4">
        <v>1.7765217391304347</v>
      </c>
      <c r="AB824" s="4">
        <v>0</v>
      </c>
      <c r="AC824" s="4">
        <v>38.365108695652168</v>
      </c>
      <c r="AD824" s="4">
        <v>0</v>
      </c>
      <c r="AE824" s="4">
        <v>0</v>
      </c>
      <c r="AF824" s="1">
        <v>365777</v>
      </c>
      <c r="AG824" s="1">
        <v>5</v>
      </c>
      <c r="AH824"/>
    </row>
    <row r="825" spans="1:34" x14ac:dyDescent="0.25">
      <c r="A825" t="s">
        <v>964</v>
      </c>
      <c r="B825" t="s">
        <v>535</v>
      </c>
      <c r="C825" t="s">
        <v>1330</v>
      </c>
      <c r="D825" t="s">
        <v>997</v>
      </c>
      <c r="E825" s="4">
        <v>79.402173913043484</v>
      </c>
      <c r="F825" s="4">
        <f>Nurse[[#This Row],[Total Nurse Staff Hours]]/Nurse[[#This Row],[MDS Census]]</f>
        <v>3.7763983572895268</v>
      </c>
      <c r="G825" s="4">
        <f>Nurse[[#This Row],[Total Direct Care Staff Hours]]/Nurse[[#This Row],[MDS Census]]</f>
        <v>3.3196139630390138</v>
      </c>
      <c r="H825" s="4">
        <f>Nurse[[#This Row],[Total RN Hours (w/ Admin, DON)]]/Nurse[[#This Row],[MDS Census]]</f>
        <v>0.69181656399726199</v>
      </c>
      <c r="I825" s="4">
        <f>Nurse[[#This Row],[RN Hours (excl. Admin, DON)]]/Nurse[[#This Row],[MDS Census]]</f>
        <v>0.23503216974674884</v>
      </c>
      <c r="J825" s="4">
        <f>SUM(Nurse[[#This Row],[RN Hours (excl. Admin, DON)]],Nurse[[#This Row],[RN Admin Hours]],Nurse[[#This Row],[RN DON Hours]],Nurse[[#This Row],[LPN Hours (excl. Admin)]],Nurse[[#This Row],[LPN Admin Hours]],Nurse[[#This Row],[CNA Hours]],Nurse[[#This Row],[NA TR Hours]],Nurse[[#This Row],[Med Aide/Tech Hours]])</f>
        <v>299.85423913043473</v>
      </c>
      <c r="K825" s="4">
        <f>SUM(Nurse[[#This Row],[RN Hours (excl. Admin, DON)]],Nurse[[#This Row],[LPN Hours (excl. Admin)]],Nurse[[#This Row],[CNA Hours]],Nurse[[#This Row],[NA TR Hours]],Nurse[[#This Row],[Med Aide/Tech Hours]])</f>
        <v>263.58456521739129</v>
      </c>
      <c r="L825" s="4">
        <f>SUM(Nurse[[#This Row],[RN Hours (excl. Admin, DON)]],Nurse[[#This Row],[RN Admin Hours]],Nurse[[#This Row],[RN DON Hours]])</f>
        <v>54.931739130434778</v>
      </c>
      <c r="M825" s="4">
        <v>18.662065217391309</v>
      </c>
      <c r="N825" s="4">
        <v>31.052282608695645</v>
      </c>
      <c r="O825" s="4">
        <v>5.2173913043478262</v>
      </c>
      <c r="P825" s="4">
        <f>SUM(Nurse[[#This Row],[LPN Hours (excl. Admin)]],Nurse[[#This Row],[LPN Admin Hours]])</f>
        <v>77.83663043478262</v>
      </c>
      <c r="Q825" s="4">
        <v>77.83663043478262</v>
      </c>
      <c r="R825" s="4">
        <v>0</v>
      </c>
      <c r="S825" s="4">
        <f>SUM(Nurse[[#This Row],[CNA Hours]],Nurse[[#This Row],[NA TR Hours]],Nurse[[#This Row],[Med Aide/Tech Hours]])</f>
        <v>167.08586956521737</v>
      </c>
      <c r="T825" s="4">
        <v>166.82499999999996</v>
      </c>
      <c r="U825" s="4">
        <v>0.2608695652173913</v>
      </c>
      <c r="V825" s="4">
        <v>0</v>
      </c>
      <c r="W8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23.827717391304347</v>
      </c>
      <c r="X825" s="4">
        <v>0</v>
      </c>
      <c r="Y825" s="4">
        <v>0</v>
      </c>
      <c r="Z825" s="4">
        <v>0</v>
      </c>
      <c r="AA825" s="4">
        <v>0</v>
      </c>
      <c r="AB825" s="4">
        <v>0</v>
      </c>
      <c r="AC825" s="4">
        <v>23.566847826086956</v>
      </c>
      <c r="AD825" s="4">
        <v>0.2608695652173913</v>
      </c>
      <c r="AE825" s="4">
        <v>0</v>
      </c>
      <c r="AF825" s="1">
        <v>365979</v>
      </c>
      <c r="AG825" s="1">
        <v>5</v>
      </c>
      <c r="AH825"/>
    </row>
    <row r="826" spans="1:34" x14ac:dyDescent="0.25">
      <c r="A826" t="s">
        <v>964</v>
      </c>
      <c r="B826" t="s">
        <v>374</v>
      </c>
      <c r="C826" t="s">
        <v>1235</v>
      </c>
      <c r="D826" t="s">
        <v>981</v>
      </c>
      <c r="E826" s="4">
        <v>19.315217391304348</v>
      </c>
      <c r="F826" s="4">
        <f>Nurse[[#This Row],[Total Nurse Staff Hours]]/Nurse[[#This Row],[MDS Census]]</f>
        <v>7.0120709060213855</v>
      </c>
      <c r="G826" s="4">
        <f>Nurse[[#This Row],[Total Direct Care Staff Hours]]/Nurse[[#This Row],[MDS Census]]</f>
        <v>4.889532920652786</v>
      </c>
      <c r="H826" s="4">
        <f>Nurse[[#This Row],[Total RN Hours (w/ Admin, DON)]]/Nurse[[#This Row],[MDS Census]]</f>
        <v>4.6524760832864382</v>
      </c>
      <c r="I826" s="4">
        <f>Nurse[[#This Row],[RN Hours (excl. Admin, DON)]]/Nurse[[#This Row],[MDS Census]]</f>
        <v>2.5299380979178396</v>
      </c>
      <c r="J826" s="4">
        <f>SUM(Nurse[[#This Row],[RN Hours (excl. Admin, DON)]],Nurse[[#This Row],[RN Admin Hours]],Nurse[[#This Row],[RN DON Hours]],Nurse[[#This Row],[LPN Hours (excl. Admin)]],Nurse[[#This Row],[LPN Admin Hours]],Nurse[[#This Row],[CNA Hours]],Nurse[[#This Row],[NA TR Hours]],Nurse[[#This Row],[Med Aide/Tech Hours]])</f>
        <v>135.43967391304349</v>
      </c>
      <c r="K826" s="4">
        <f>SUM(Nurse[[#This Row],[RN Hours (excl. Admin, DON)]],Nurse[[#This Row],[LPN Hours (excl. Admin)]],Nurse[[#This Row],[CNA Hours]],Nurse[[#This Row],[NA TR Hours]],Nurse[[#This Row],[Med Aide/Tech Hours]])</f>
        <v>94.442391304347836</v>
      </c>
      <c r="L826" s="4">
        <f>SUM(Nurse[[#This Row],[RN Hours (excl. Admin, DON)]],Nurse[[#This Row],[RN Admin Hours]],Nurse[[#This Row],[RN DON Hours]])</f>
        <v>89.863586956521743</v>
      </c>
      <c r="M826" s="4">
        <v>48.866304347826095</v>
      </c>
      <c r="N826" s="4">
        <v>36.127717391304351</v>
      </c>
      <c r="O826" s="4">
        <v>4.8695652173913047</v>
      </c>
      <c r="P826" s="4">
        <f>SUM(Nurse[[#This Row],[LPN Hours (excl. Admin)]],Nurse[[#This Row],[LPN Admin Hours]])</f>
        <v>3.7690217391304346</v>
      </c>
      <c r="Q826" s="4">
        <v>3.7690217391304346</v>
      </c>
      <c r="R826" s="4">
        <v>0</v>
      </c>
      <c r="S826" s="4">
        <f>SUM(Nurse[[#This Row],[CNA Hours]],Nurse[[#This Row],[NA TR Hours]],Nurse[[#This Row],[Med Aide/Tech Hours]])</f>
        <v>41.807065217391305</v>
      </c>
      <c r="T826" s="4">
        <v>41.807065217391305</v>
      </c>
      <c r="U826" s="4">
        <v>0</v>
      </c>
      <c r="V826" s="4">
        <v>0</v>
      </c>
      <c r="W8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21.426086956521736</v>
      </c>
      <c r="X826" s="4">
        <v>21.426086956521736</v>
      </c>
      <c r="Y826" s="4">
        <v>0</v>
      </c>
      <c r="Z826" s="4">
        <v>0</v>
      </c>
      <c r="AA826" s="4">
        <v>0</v>
      </c>
      <c r="AB826" s="4">
        <v>0</v>
      </c>
      <c r="AC826" s="4">
        <v>0</v>
      </c>
      <c r="AD826" s="4">
        <v>0</v>
      </c>
      <c r="AE826" s="4">
        <v>0</v>
      </c>
      <c r="AF826" s="1">
        <v>365724</v>
      </c>
      <c r="AG826" s="1">
        <v>5</v>
      </c>
      <c r="AH826"/>
    </row>
    <row r="827" spans="1:34" x14ac:dyDescent="0.25">
      <c r="A827" t="s">
        <v>964</v>
      </c>
      <c r="B827" t="s">
        <v>813</v>
      </c>
      <c r="C827" t="s">
        <v>1213</v>
      </c>
      <c r="D827" t="s">
        <v>1008</v>
      </c>
      <c r="E827" s="4">
        <v>38.630434782608695</v>
      </c>
      <c r="F827" s="4">
        <f>Nurse[[#This Row],[Total Nurse Staff Hours]]/Nurse[[#This Row],[MDS Census]]</f>
        <v>3.4453348339898722</v>
      </c>
      <c r="G827" s="4">
        <f>Nurse[[#This Row],[Total Direct Care Staff Hours]]/Nurse[[#This Row],[MDS Census]]</f>
        <v>2.9525492402926292</v>
      </c>
      <c r="H827" s="4">
        <f>Nurse[[#This Row],[Total RN Hours (w/ Admin, DON)]]/Nurse[[#This Row],[MDS Census]]</f>
        <v>0.78868880135059094</v>
      </c>
      <c r="I827" s="4">
        <f>Nurse[[#This Row],[RN Hours (excl. Admin, DON)]]/Nurse[[#This Row],[MDS Census]]</f>
        <v>0.49816826111423751</v>
      </c>
      <c r="J827" s="4">
        <f>SUM(Nurse[[#This Row],[RN Hours (excl. Admin, DON)]],Nurse[[#This Row],[RN Admin Hours]],Nurse[[#This Row],[RN DON Hours]],Nurse[[#This Row],[LPN Hours (excl. Admin)]],Nurse[[#This Row],[LPN Admin Hours]],Nurse[[#This Row],[CNA Hours]],Nurse[[#This Row],[NA TR Hours]],Nurse[[#This Row],[Med Aide/Tech Hours]])</f>
        <v>133.09478260869571</v>
      </c>
      <c r="K827" s="4">
        <f>SUM(Nurse[[#This Row],[RN Hours (excl. Admin, DON)]],Nurse[[#This Row],[LPN Hours (excl. Admin)]],Nurse[[#This Row],[CNA Hours]],Nurse[[#This Row],[NA TR Hours]],Nurse[[#This Row],[Med Aide/Tech Hours]])</f>
        <v>114.05826086956526</v>
      </c>
      <c r="L827" s="4">
        <f>SUM(Nurse[[#This Row],[RN Hours (excl. Admin, DON)]],Nurse[[#This Row],[RN Admin Hours]],Nurse[[#This Row],[RN DON Hours]])</f>
        <v>30.467391304347828</v>
      </c>
      <c r="M827" s="4">
        <v>19.244456521739131</v>
      </c>
      <c r="N827" s="4">
        <v>6.1685869565217404</v>
      </c>
      <c r="O827" s="4">
        <v>5.0543478260869561</v>
      </c>
      <c r="P827" s="4">
        <f>SUM(Nurse[[#This Row],[LPN Hours (excl. Admin)]],Nurse[[#This Row],[LPN Admin Hours]])</f>
        <v>41.524239130434786</v>
      </c>
      <c r="Q827" s="4">
        <v>33.710652173913047</v>
      </c>
      <c r="R827" s="4">
        <v>7.8135869565217408</v>
      </c>
      <c r="S827" s="4">
        <f>SUM(Nurse[[#This Row],[CNA Hours]],Nurse[[#This Row],[NA TR Hours]],Nurse[[#This Row],[Med Aide/Tech Hours]])</f>
        <v>61.103152173913074</v>
      </c>
      <c r="T827" s="4">
        <v>61.103152173913074</v>
      </c>
      <c r="U827" s="4">
        <v>0</v>
      </c>
      <c r="V827" s="4">
        <v>0</v>
      </c>
      <c r="W8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27" s="4">
        <v>0</v>
      </c>
      <c r="Y827" s="4">
        <v>0</v>
      </c>
      <c r="Z827" s="4">
        <v>0</v>
      </c>
      <c r="AA827" s="4">
        <v>0</v>
      </c>
      <c r="AB827" s="4">
        <v>0</v>
      </c>
      <c r="AC827" s="4">
        <v>0</v>
      </c>
      <c r="AD827" s="4">
        <v>0</v>
      </c>
      <c r="AE827" s="4">
        <v>0</v>
      </c>
      <c r="AF827" s="1">
        <v>366364</v>
      </c>
      <c r="AG827" s="1">
        <v>5</v>
      </c>
      <c r="AH827"/>
    </row>
    <row r="828" spans="1:34" x14ac:dyDescent="0.25">
      <c r="A828" t="s">
        <v>964</v>
      </c>
      <c r="B828" t="s">
        <v>88</v>
      </c>
      <c r="C828" t="s">
        <v>1076</v>
      </c>
      <c r="D828" t="s">
        <v>1022</v>
      </c>
      <c r="E828" s="4">
        <v>117.17391304347827</v>
      </c>
      <c r="F828" s="4">
        <f>Nurse[[#This Row],[Total Nurse Staff Hours]]/Nurse[[#This Row],[MDS Census]]</f>
        <v>2.6619888682745834</v>
      </c>
      <c r="G828" s="4">
        <f>Nurse[[#This Row],[Total Direct Care Staff Hours]]/Nurse[[#This Row],[MDS Census]]</f>
        <v>2.4659211502782936</v>
      </c>
      <c r="H828" s="4">
        <f>Nurse[[#This Row],[Total RN Hours (w/ Admin, DON)]]/Nurse[[#This Row],[MDS Census]]</f>
        <v>0.4366790352504637</v>
      </c>
      <c r="I828" s="4">
        <f>Nurse[[#This Row],[RN Hours (excl. Admin, DON)]]/Nurse[[#This Row],[MDS Census]]</f>
        <v>0.26476345083487934</v>
      </c>
      <c r="J828" s="4">
        <f>SUM(Nurse[[#This Row],[RN Hours (excl. Admin, DON)]],Nurse[[#This Row],[RN Admin Hours]],Nurse[[#This Row],[RN DON Hours]],Nurse[[#This Row],[LPN Hours (excl. Admin)]],Nurse[[#This Row],[LPN Admin Hours]],Nurse[[#This Row],[CNA Hours]],Nurse[[#This Row],[NA TR Hours]],Nurse[[#This Row],[Med Aide/Tech Hours]])</f>
        <v>311.91565217391314</v>
      </c>
      <c r="K828" s="4">
        <f>SUM(Nurse[[#This Row],[RN Hours (excl. Admin, DON)]],Nurse[[#This Row],[LPN Hours (excl. Admin)]],Nurse[[#This Row],[CNA Hours]],Nurse[[#This Row],[NA TR Hours]],Nurse[[#This Row],[Med Aide/Tech Hours]])</f>
        <v>288.94163043478267</v>
      </c>
      <c r="L828" s="4">
        <f>SUM(Nurse[[#This Row],[RN Hours (excl. Admin, DON)]],Nurse[[#This Row],[RN Admin Hours]],Nurse[[#This Row],[RN DON Hours]])</f>
        <v>51.167391304347817</v>
      </c>
      <c r="M828" s="4">
        <v>31.023369565217383</v>
      </c>
      <c r="N828" s="4">
        <v>20.144021739130434</v>
      </c>
      <c r="O828" s="4">
        <v>0</v>
      </c>
      <c r="P828" s="4">
        <f>SUM(Nurse[[#This Row],[LPN Hours (excl. Admin)]],Nurse[[#This Row],[LPN Admin Hours]])</f>
        <v>103.68945652173913</v>
      </c>
      <c r="Q828" s="4">
        <v>100.85945652173913</v>
      </c>
      <c r="R828" s="4">
        <v>2.83</v>
      </c>
      <c r="S828" s="4">
        <f>SUM(Nurse[[#This Row],[CNA Hours]],Nurse[[#This Row],[NA TR Hours]],Nurse[[#This Row],[Med Aide/Tech Hours]])</f>
        <v>157.05880434782611</v>
      </c>
      <c r="T828" s="4">
        <v>156.28456521739133</v>
      </c>
      <c r="U828" s="4">
        <v>0.77423913043478254</v>
      </c>
      <c r="V828" s="4">
        <v>0</v>
      </c>
      <c r="W8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66.240326086956514</v>
      </c>
      <c r="X828" s="4">
        <v>10.649565217391302</v>
      </c>
      <c r="Y828" s="4">
        <v>0</v>
      </c>
      <c r="Z828" s="4">
        <v>0</v>
      </c>
      <c r="AA828" s="4">
        <v>21.913913043478257</v>
      </c>
      <c r="AB828" s="4">
        <v>0</v>
      </c>
      <c r="AC828" s="4">
        <v>33.676847826086949</v>
      </c>
      <c r="AD828" s="4">
        <v>0</v>
      </c>
      <c r="AE828" s="4">
        <v>0</v>
      </c>
      <c r="AF828" s="1">
        <v>365278</v>
      </c>
      <c r="AG828" s="1">
        <v>5</v>
      </c>
      <c r="AH828"/>
    </row>
    <row r="829" spans="1:34" x14ac:dyDescent="0.25">
      <c r="A829" t="s">
        <v>964</v>
      </c>
      <c r="B829" t="s">
        <v>822</v>
      </c>
      <c r="C829" t="s">
        <v>1113</v>
      </c>
      <c r="D829" t="s">
        <v>980</v>
      </c>
      <c r="E829" s="4">
        <v>61.304347826086953</v>
      </c>
      <c r="F829" s="4">
        <f>Nurse[[#This Row],[Total Nurse Staff Hours]]/Nurse[[#This Row],[MDS Census]]</f>
        <v>3.3880265957446811</v>
      </c>
      <c r="G829" s="4">
        <f>Nurse[[#This Row],[Total Direct Care Staff Hours]]/Nurse[[#This Row],[MDS Census]]</f>
        <v>3.0290780141843969</v>
      </c>
      <c r="H829" s="4">
        <f>Nurse[[#This Row],[Total RN Hours (w/ Admin, DON)]]/Nurse[[#This Row],[MDS Census]]</f>
        <v>0.57792021276595751</v>
      </c>
      <c r="I829" s="4">
        <f>Nurse[[#This Row],[RN Hours (excl. Admin, DON)]]/Nurse[[#This Row],[MDS Census]]</f>
        <v>0.37801418439716317</v>
      </c>
      <c r="J829" s="4">
        <f>SUM(Nurse[[#This Row],[RN Hours (excl. Admin, DON)]],Nurse[[#This Row],[RN Admin Hours]],Nurse[[#This Row],[RN DON Hours]],Nurse[[#This Row],[LPN Hours (excl. Admin)]],Nurse[[#This Row],[LPN Admin Hours]],Nurse[[#This Row],[CNA Hours]],Nurse[[#This Row],[NA TR Hours]],Nurse[[#This Row],[Med Aide/Tech Hours]])</f>
        <v>207.70076086956522</v>
      </c>
      <c r="K829" s="4">
        <f>SUM(Nurse[[#This Row],[RN Hours (excl. Admin, DON)]],Nurse[[#This Row],[LPN Hours (excl. Admin)]],Nurse[[#This Row],[CNA Hours]],Nurse[[#This Row],[NA TR Hours]],Nurse[[#This Row],[Med Aide/Tech Hours]])</f>
        <v>185.69565217391303</v>
      </c>
      <c r="L829" s="4">
        <f>SUM(Nurse[[#This Row],[RN Hours (excl. Admin, DON)]],Nurse[[#This Row],[RN Admin Hours]],Nurse[[#This Row],[RN DON Hours]])</f>
        <v>35.429021739130434</v>
      </c>
      <c r="M829" s="4">
        <v>23.173913043478262</v>
      </c>
      <c r="N829" s="4">
        <v>5.4130434782608692</v>
      </c>
      <c r="O829" s="4">
        <v>6.8420652173913048</v>
      </c>
      <c r="P829" s="4">
        <f>SUM(Nurse[[#This Row],[LPN Hours (excl. Admin)]],Nurse[[#This Row],[LPN Admin Hours]])</f>
        <v>53.277173913043477</v>
      </c>
      <c r="Q829" s="4">
        <v>43.527173913043477</v>
      </c>
      <c r="R829" s="4">
        <v>9.75</v>
      </c>
      <c r="S829" s="4">
        <f>SUM(Nurse[[#This Row],[CNA Hours]],Nurse[[#This Row],[NA TR Hours]],Nurse[[#This Row],[Med Aide/Tech Hours]])</f>
        <v>118.99456521739131</v>
      </c>
      <c r="T829" s="4">
        <v>99.214673913043484</v>
      </c>
      <c r="U829" s="4">
        <v>19.779891304347824</v>
      </c>
      <c r="V829" s="4">
        <v>0</v>
      </c>
      <c r="W8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29" s="4">
        <v>0</v>
      </c>
      <c r="Y829" s="4">
        <v>0</v>
      </c>
      <c r="Z829" s="4">
        <v>0</v>
      </c>
      <c r="AA829" s="4">
        <v>0</v>
      </c>
      <c r="AB829" s="4">
        <v>0</v>
      </c>
      <c r="AC829" s="4">
        <v>0</v>
      </c>
      <c r="AD829" s="4">
        <v>0</v>
      </c>
      <c r="AE829" s="4">
        <v>0</v>
      </c>
      <c r="AF829" s="1">
        <v>366374</v>
      </c>
      <c r="AG829" s="1">
        <v>5</v>
      </c>
      <c r="AH829"/>
    </row>
    <row r="830" spans="1:34" x14ac:dyDescent="0.25">
      <c r="A830" t="s">
        <v>964</v>
      </c>
      <c r="B830" t="s">
        <v>804</v>
      </c>
      <c r="C830" t="s">
        <v>1340</v>
      </c>
      <c r="D830" t="s">
        <v>1055</v>
      </c>
      <c r="E830" s="4">
        <v>103.46739130434783</v>
      </c>
      <c r="F830" s="4">
        <f>Nurse[[#This Row],[Total Nurse Staff Hours]]/Nurse[[#This Row],[MDS Census]]</f>
        <v>3.3295251602059035</v>
      </c>
      <c r="G830" s="4">
        <f>Nurse[[#This Row],[Total Direct Care Staff Hours]]/Nurse[[#This Row],[MDS Census]]</f>
        <v>3.0410494799873935</v>
      </c>
      <c r="H830" s="4">
        <f>Nurse[[#This Row],[Total RN Hours (w/ Admin, DON)]]/Nurse[[#This Row],[MDS Census]]</f>
        <v>0.73122176699233121</v>
      </c>
      <c r="I830" s="4">
        <f>Nurse[[#This Row],[RN Hours (excl. Admin, DON)]]/Nurse[[#This Row],[MDS Census]]</f>
        <v>0.62606366214938547</v>
      </c>
      <c r="J830" s="4">
        <f>SUM(Nurse[[#This Row],[RN Hours (excl. Admin, DON)]],Nurse[[#This Row],[RN Admin Hours]],Nurse[[#This Row],[RN DON Hours]],Nurse[[#This Row],[LPN Hours (excl. Admin)]],Nurse[[#This Row],[LPN Admin Hours]],Nurse[[#This Row],[CNA Hours]],Nurse[[#This Row],[NA TR Hours]],Nurse[[#This Row],[Med Aide/Tech Hours]])</f>
        <v>344.49728260869563</v>
      </c>
      <c r="K830" s="4">
        <f>SUM(Nurse[[#This Row],[RN Hours (excl. Admin, DON)]],Nurse[[#This Row],[LPN Hours (excl. Admin)]],Nurse[[#This Row],[CNA Hours]],Nurse[[#This Row],[NA TR Hours]],Nurse[[#This Row],[Med Aide/Tech Hours]])</f>
        <v>314.64945652173913</v>
      </c>
      <c r="L830" s="4">
        <f>SUM(Nurse[[#This Row],[RN Hours (excl. Admin, DON)]],Nurse[[#This Row],[RN Admin Hours]],Nurse[[#This Row],[RN DON Hours]])</f>
        <v>75.657608695652186</v>
      </c>
      <c r="M830" s="4">
        <v>64.777173913043484</v>
      </c>
      <c r="N830" s="4">
        <v>5.4891304347826084</v>
      </c>
      <c r="O830" s="4">
        <v>5.3913043478260869</v>
      </c>
      <c r="P830" s="4">
        <f>SUM(Nurse[[#This Row],[LPN Hours (excl. Admin)]],Nurse[[#This Row],[LPN Admin Hours]])</f>
        <v>72.535326086956516</v>
      </c>
      <c r="Q830" s="4">
        <v>53.567934782608695</v>
      </c>
      <c r="R830" s="4">
        <v>18.967391304347824</v>
      </c>
      <c r="S830" s="4">
        <f>SUM(Nurse[[#This Row],[CNA Hours]],Nurse[[#This Row],[NA TR Hours]],Nurse[[#This Row],[Med Aide/Tech Hours]])</f>
        <v>196.30434782608697</v>
      </c>
      <c r="T830" s="4">
        <v>196.30434782608697</v>
      </c>
      <c r="U830" s="4">
        <v>0</v>
      </c>
      <c r="V830" s="4">
        <v>0</v>
      </c>
      <c r="W8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30" s="4">
        <v>0</v>
      </c>
      <c r="Y830" s="4">
        <v>0</v>
      </c>
      <c r="Z830" s="4">
        <v>0</v>
      </c>
      <c r="AA830" s="4">
        <v>0</v>
      </c>
      <c r="AB830" s="4">
        <v>0</v>
      </c>
      <c r="AC830" s="4">
        <v>0</v>
      </c>
      <c r="AD830" s="4">
        <v>0</v>
      </c>
      <c r="AE830" s="4">
        <v>0</v>
      </c>
      <c r="AF830" s="1">
        <v>366353</v>
      </c>
      <c r="AG830" s="1">
        <v>5</v>
      </c>
      <c r="AH830"/>
    </row>
    <row r="831" spans="1:34" x14ac:dyDescent="0.25">
      <c r="A831" t="s">
        <v>964</v>
      </c>
      <c r="B831" t="s">
        <v>236</v>
      </c>
      <c r="C831" t="s">
        <v>1086</v>
      </c>
      <c r="D831" t="s">
        <v>1028</v>
      </c>
      <c r="E831" s="4">
        <v>73.956521739130437</v>
      </c>
      <c r="F831" s="4">
        <f>Nurse[[#This Row],[Total Nurse Staff Hours]]/Nurse[[#This Row],[MDS Census]]</f>
        <v>3.5477278071722513</v>
      </c>
      <c r="G831" s="4">
        <f>Nurse[[#This Row],[Total Direct Care Staff Hours]]/Nurse[[#This Row],[MDS Census]]</f>
        <v>3.154760435038213</v>
      </c>
      <c r="H831" s="4">
        <f>Nurse[[#This Row],[Total RN Hours (w/ Admin, DON)]]/Nurse[[#This Row],[MDS Census]]</f>
        <v>0.52052175191064098</v>
      </c>
      <c r="I831" s="4">
        <f>Nurse[[#This Row],[RN Hours (excl. Admin, DON)]]/Nurse[[#This Row],[MDS Census]]</f>
        <v>0.19222222222222232</v>
      </c>
      <c r="J831" s="4">
        <f>SUM(Nurse[[#This Row],[RN Hours (excl. Admin, DON)]],Nurse[[#This Row],[RN Admin Hours]],Nurse[[#This Row],[RN DON Hours]],Nurse[[#This Row],[LPN Hours (excl. Admin)]],Nurse[[#This Row],[LPN Admin Hours]],Nurse[[#This Row],[CNA Hours]],Nurse[[#This Row],[NA TR Hours]],Nurse[[#This Row],[Med Aide/Tech Hours]])</f>
        <v>262.37760869565216</v>
      </c>
      <c r="K831" s="4">
        <f>SUM(Nurse[[#This Row],[RN Hours (excl. Admin, DON)]],Nurse[[#This Row],[LPN Hours (excl. Admin)]],Nurse[[#This Row],[CNA Hours]],Nurse[[#This Row],[NA TR Hours]],Nurse[[#This Row],[Med Aide/Tech Hours]])</f>
        <v>233.31510869565219</v>
      </c>
      <c r="L831" s="4">
        <f>SUM(Nurse[[#This Row],[RN Hours (excl. Admin, DON)]],Nurse[[#This Row],[RN Admin Hours]],Nurse[[#This Row],[RN DON Hours]])</f>
        <v>38.495978260869578</v>
      </c>
      <c r="M831" s="4">
        <v>14.216086956521746</v>
      </c>
      <c r="N831" s="4">
        <v>18.801630434782609</v>
      </c>
      <c r="O831" s="4">
        <v>5.4782608695652177</v>
      </c>
      <c r="P831" s="4">
        <f>SUM(Nurse[[#This Row],[LPN Hours (excl. Admin)]],Nurse[[#This Row],[LPN Admin Hours]])</f>
        <v>84.119891304347817</v>
      </c>
      <c r="Q831" s="4">
        <v>79.337282608695645</v>
      </c>
      <c r="R831" s="4">
        <v>4.7826086956521738</v>
      </c>
      <c r="S831" s="4">
        <f>SUM(Nurse[[#This Row],[CNA Hours]],Nurse[[#This Row],[NA TR Hours]],Nurse[[#This Row],[Med Aide/Tech Hours]])</f>
        <v>139.76173913043479</v>
      </c>
      <c r="T831" s="4">
        <v>139.76173913043479</v>
      </c>
      <c r="U831" s="4">
        <v>0</v>
      </c>
      <c r="V831" s="4">
        <v>0</v>
      </c>
      <c r="W8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62.556956521739139</v>
      </c>
      <c r="X831" s="4">
        <v>9.5829347826086977</v>
      </c>
      <c r="Y831" s="4">
        <v>11.826086956521738</v>
      </c>
      <c r="Z831" s="4">
        <v>0</v>
      </c>
      <c r="AA831" s="4">
        <v>32.269347826086957</v>
      </c>
      <c r="AB831" s="4">
        <v>0</v>
      </c>
      <c r="AC831" s="4">
        <v>8.8785869565217403</v>
      </c>
      <c r="AD831" s="4">
        <v>0</v>
      </c>
      <c r="AE831" s="4">
        <v>0</v>
      </c>
      <c r="AF831" s="1">
        <v>365517</v>
      </c>
      <c r="AG831" s="1">
        <v>5</v>
      </c>
      <c r="AH831"/>
    </row>
    <row r="832" spans="1:34" x14ac:dyDescent="0.25">
      <c r="A832" t="s">
        <v>964</v>
      </c>
      <c r="B832" t="s">
        <v>780</v>
      </c>
      <c r="C832" t="s">
        <v>1213</v>
      </c>
      <c r="D832" t="s">
        <v>1008</v>
      </c>
      <c r="E832" s="4">
        <v>40</v>
      </c>
      <c r="F832" s="4">
        <f>Nurse[[#This Row],[Total Nurse Staff Hours]]/Nurse[[#This Row],[MDS Census]]</f>
        <v>4.7067146739130434</v>
      </c>
      <c r="G832" s="4">
        <f>Nurse[[#This Row],[Total Direct Care Staff Hours]]/Nurse[[#This Row],[MDS Census]]</f>
        <v>4.2948125000000008</v>
      </c>
      <c r="H832" s="4">
        <f>Nurse[[#This Row],[Total RN Hours (w/ Admin, DON)]]/Nurse[[#This Row],[MDS Census]]</f>
        <v>0.99855978260869571</v>
      </c>
      <c r="I832" s="4">
        <f>Nurse[[#This Row],[RN Hours (excl. Admin, DON)]]/Nurse[[#This Row],[MDS Census]]</f>
        <v>0.58665760869565231</v>
      </c>
      <c r="J832" s="4">
        <f>SUM(Nurse[[#This Row],[RN Hours (excl. Admin, DON)]],Nurse[[#This Row],[RN Admin Hours]],Nurse[[#This Row],[RN DON Hours]],Nurse[[#This Row],[LPN Hours (excl. Admin)]],Nurse[[#This Row],[LPN Admin Hours]],Nurse[[#This Row],[CNA Hours]],Nurse[[#This Row],[NA TR Hours]],Nurse[[#This Row],[Med Aide/Tech Hours]])</f>
        <v>188.26858695652174</v>
      </c>
      <c r="K832" s="4">
        <f>SUM(Nurse[[#This Row],[RN Hours (excl. Admin, DON)]],Nurse[[#This Row],[LPN Hours (excl. Admin)]],Nurse[[#This Row],[CNA Hours]],Nurse[[#This Row],[NA TR Hours]],Nurse[[#This Row],[Med Aide/Tech Hours]])</f>
        <v>171.79250000000002</v>
      </c>
      <c r="L832" s="4">
        <f>SUM(Nurse[[#This Row],[RN Hours (excl. Admin, DON)]],Nurse[[#This Row],[RN Admin Hours]],Nurse[[#This Row],[RN DON Hours]])</f>
        <v>39.942391304347829</v>
      </c>
      <c r="M832" s="4">
        <v>23.466304347826092</v>
      </c>
      <c r="N832" s="4">
        <v>14.736956521739126</v>
      </c>
      <c r="O832" s="4">
        <v>1.7391304347826086</v>
      </c>
      <c r="P832" s="4">
        <f>SUM(Nurse[[#This Row],[LPN Hours (excl. Admin)]],Nurse[[#This Row],[LPN Admin Hours]])</f>
        <v>43.270108695652183</v>
      </c>
      <c r="Q832" s="4">
        <v>43.270108695652183</v>
      </c>
      <c r="R832" s="4">
        <v>0</v>
      </c>
      <c r="S832" s="4">
        <f>SUM(Nurse[[#This Row],[CNA Hours]],Nurse[[#This Row],[NA TR Hours]],Nurse[[#This Row],[Med Aide/Tech Hours]])</f>
        <v>105.05608695652175</v>
      </c>
      <c r="T832" s="4">
        <v>105.05608695652175</v>
      </c>
      <c r="U832" s="4">
        <v>0</v>
      </c>
      <c r="V832" s="4">
        <v>0</v>
      </c>
      <c r="W8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32" s="4">
        <v>0</v>
      </c>
      <c r="Y832" s="4">
        <v>0</v>
      </c>
      <c r="Z832" s="4">
        <v>0</v>
      </c>
      <c r="AA832" s="4">
        <v>0</v>
      </c>
      <c r="AB832" s="4">
        <v>0</v>
      </c>
      <c r="AC832" s="4">
        <v>0</v>
      </c>
      <c r="AD832" s="4">
        <v>0</v>
      </c>
      <c r="AE832" s="4">
        <v>0</v>
      </c>
      <c r="AF832" s="1">
        <v>366319</v>
      </c>
      <c r="AG832" s="1">
        <v>5</v>
      </c>
      <c r="AH832"/>
    </row>
    <row r="833" spans="1:34" x14ac:dyDescent="0.25">
      <c r="A833" t="s">
        <v>964</v>
      </c>
      <c r="B833" t="s">
        <v>564</v>
      </c>
      <c r="C833" t="s">
        <v>1213</v>
      </c>
      <c r="D833" t="s">
        <v>1008</v>
      </c>
      <c r="E833" s="4">
        <v>79.717391304347828</v>
      </c>
      <c r="F833" s="4">
        <f>Nurse[[#This Row],[Total Nurse Staff Hours]]/Nurse[[#This Row],[MDS Census]]</f>
        <v>4.1640591764385064</v>
      </c>
      <c r="G833" s="4">
        <f>Nurse[[#This Row],[Total Direct Care Staff Hours]]/Nurse[[#This Row],[MDS Census]]</f>
        <v>3.5762217071175351</v>
      </c>
      <c r="H833" s="4">
        <f>Nurse[[#This Row],[Total RN Hours (w/ Admin, DON)]]/Nurse[[#This Row],[MDS Census]]</f>
        <v>0.91123534224161451</v>
      </c>
      <c r="I833" s="4">
        <f>Nurse[[#This Row],[RN Hours (excl. Admin, DON)]]/Nurse[[#This Row],[MDS Census]]</f>
        <v>0.36525770384510492</v>
      </c>
      <c r="J833" s="4">
        <f>SUM(Nurse[[#This Row],[RN Hours (excl. Admin, DON)]],Nurse[[#This Row],[RN Admin Hours]],Nurse[[#This Row],[RN DON Hours]],Nurse[[#This Row],[LPN Hours (excl. Admin)]],Nurse[[#This Row],[LPN Admin Hours]],Nurse[[#This Row],[CNA Hours]],Nurse[[#This Row],[NA TR Hours]],Nurse[[#This Row],[Med Aide/Tech Hours]])</f>
        <v>331.94793478260874</v>
      </c>
      <c r="K833" s="4">
        <f>SUM(Nurse[[#This Row],[RN Hours (excl. Admin, DON)]],Nurse[[#This Row],[LPN Hours (excl. Admin)]],Nurse[[#This Row],[CNA Hours]],Nurse[[#This Row],[NA TR Hours]],Nurse[[#This Row],[Med Aide/Tech Hours]])</f>
        <v>285.08706521739134</v>
      </c>
      <c r="L833" s="4">
        <f>SUM(Nurse[[#This Row],[RN Hours (excl. Admin, DON)]],Nurse[[#This Row],[RN Admin Hours]],Nurse[[#This Row],[RN DON Hours]])</f>
        <v>72.641304347826093</v>
      </c>
      <c r="M833" s="4">
        <v>29.117391304347823</v>
      </c>
      <c r="N833" s="4">
        <v>38.393478260869564</v>
      </c>
      <c r="O833" s="4">
        <v>5.1304347826086953</v>
      </c>
      <c r="P833" s="4">
        <f>SUM(Nurse[[#This Row],[LPN Hours (excl. Admin)]],Nurse[[#This Row],[LPN Admin Hours]])</f>
        <v>100.96141304347823</v>
      </c>
      <c r="Q833" s="4">
        <v>97.624456521739106</v>
      </c>
      <c r="R833" s="4">
        <v>3.3369565217391304</v>
      </c>
      <c r="S833" s="4">
        <f>SUM(Nurse[[#This Row],[CNA Hours]],Nurse[[#This Row],[NA TR Hours]],Nurse[[#This Row],[Med Aide/Tech Hours]])</f>
        <v>158.3452173913044</v>
      </c>
      <c r="T833" s="4">
        <v>158.3452173913044</v>
      </c>
      <c r="U833" s="4">
        <v>0</v>
      </c>
      <c r="V833" s="4">
        <v>0</v>
      </c>
      <c r="W8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33" s="4">
        <v>0</v>
      </c>
      <c r="Y833" s="4">
        <v>0</v>
      </c>
      <c r="Z833" s="4">
        <v>0</v>
      </c>
      <c r="AA833" s="4">
        <v>0</v>
      </c>
      <c r="AB833" s="4">
        <v>0</v>
      </c>
      <c r="AC833" s="4">
        <v>0</v>
      </c>
      <c r="AD833" s="4">
        <v>0</v>
      </c>
      <c r="AE833" s="4">
        <v>0</v>
      </c>
      <c r="AF833" s="1">
        <v>366023</v>
      </c>
      <c r="AG833" s="1">
        <v>5</v>
      </c>
      <c r="AH833"/>
    </row>
    <row r="834" spans="1:34" x14ac:dyDescent="0.25">
      <c r="A834" t="s">
        <v>964</v>
      </c>
      <c r="B834" t="s">
        <v>527</v>
      </c>
      <c r="C834" t="s">
        <v>1091</v>
      </c>
      <c r="D834" t="s">
        <v>1033</v>
      </c>
      <c r="E834" s="4">
        <v>36.043478260869563</v>
      </c>
      <c r="F834" s="4">
        <f>Nurse[[#This Row],[Total Nurse Staff Hours]]/Nurse[[#This Row],[MDS Census]]</f>
        <v>3.2314535585042226</v>
      </c>
      <c r="G834" s="4">
        <f>Nurse[[#This Row],[Total Direct Care Staff Hours]]/Nurse[[#This Row],[MDS Census]]</f>
        <v>2.8074487334137515</v>
      </c>
      <c r="H834" s="4">
        <f>Nurse[[#This Row],[Total RN Hours (w/ Admin, DON)]]/Nurse[[#This Row],[MDS Census]]</f>
        <v>0.67068757539203872</v>
      </c>
      <c r="I834" s="4">
        <f>Nurse[[#This Row],[RN Hours (excl. Admin, DON)]]/Nurse[[#This Row],[MDS Census]]</f>
        <v>0.34936670687575394</v>
      </c>
      <c r="J834" s="4">
        <f>SUM(Nurse[[#This Row],[RN Hours (excl. Admin, DON)]],Nurse[[#This Row],[RN Admin Hours]],Nurse[[#This Row],[RN DON Hours]],Nurse[[#This Row],[LPN Hours (excl. Admin)]],Nurse[[#This Row],[LPN Admin Hours]],Nurse[[#This Row],[CNA Hours]],Nurse[[#This Row],[NA TR Hours]],Nurse[[#This Row],[Med Aide/Tech Hours]])</f>
        <v>116.47282608695653</v>
      </c>
      <c r="K834" s="4">
        <f>SUM(Nurse[[#This Row],[RN Hours (excl. Admin, DON)]],Nurse[[#This Row],[LPN Hours (excl. Admin)]],Nurse[[#This Row],[CNA Hours]],Nurse[[#This Row],[NA TR Hours]],Nurse[[#This Row],[Med Aide/Tech Hours]])</f>
        <v>101.19021739130434</v>
      </c>
      <c r="L834" s="4">
        <f>SUM(Nurse[[#This Row],[RN Hours (excl. Admin, DON)]],Nurse[[#This Row],[RN Admin Hours]],Nurse[[#This Row],[RN DON Hours]])</f>
        <v>24.173913043478262</v>
      </c>
      <c r="M834" s="4">
        <v>12.592391304347826</v>
      </c>
      <c r="N834" s="4">
        <v>4.9429347826086953</v>
      </c>
      <c r="O834" s="4">
        <v>6.6385869565217392</v>
      </c>
      <c r="P834" s="4">
        <f>SUM(Nurse[[#This Row],[LPN Hours (excl. Admin)]],Nurse[[#This Row],[LPN Admin Hours]])</f>
        <v>22.399456521739129</v>
      </c>
      <c r="Q834" s="4">
        <v>18.698369565217391</v>
      </c>
      <c r="R834" s="4">
        <v>3.7010869565217392</v>
      </c>
      <c r="S834" s="4">
        <f>SUM(Nurse[[#This Row],[CNA Hours]],Nurse[[#This Row],[NA TR Hours]],Nurse[[#This Row],[Med Aide/Tech Hours]])</f>
        <v>69.899456521739125</v>
      </c>
      <c r="T834" s="4">
        <v>69.899456521739125</v>
      </c>
      <c r="U834" s="4">
        <v>0</v>
      </c>
      <c r="V834" s="4">
        <v>0</v>
      </c>
      <c r="W8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34" s="4">
        <v>0</v>
      </c>
      <c r="Y834" s="4">
        <v>0</v>
      </c>
      <c r="Z834" s="4">
        <v>0</v>
      </c>
      <c r="AA834" s="4">
        <v>0</v>
      </c>
      <c r="AB834" s="4">
        <v>0</v>
      </c>
      <c r="AC834" s="4">
        <v>0</v>
      </c>
      <c r="AD834" s="4">
        <v>0</v>
      </c>
      <c r="AE834" s="4">
        <v>0</v>
      </c>
      <c r="AF834" s="1">
        <v>365970</v>
      </c>
      <c r="AG834" s="1">
        <v>5</v>
      </c>
      <c r="AH834"/>
    </row>
    <row r="835" spans="1:34" x14ac:dyDescent="0.25">
      <c r="A835" t="s">
        <v>964</v>
      </c>
      <c r="B835" t="s">
        <v>448</v>
      </c>
      <c r="C835" t="s">
        <v>1129</v>
      </c>
      <c r="D835" t="s">
        <v>1032</v>
      </c>
      <c r="E835" s="4">
        <v>125.8695652173913</v>
      </c>
      <c r="F835" s="4">
        <f>Nurse[[#This Row],[Total Nurse Staff Hours]]/Nurse[[#This Row],[MDS Census]]</f>
        <v>2.3072815198618306</v>
      </c>
      <c r="G835" s="4">
        <f>Nurse[[#This Row],[Total Direct Care Staff Hours]]/Nurse[[#This Row],[MDS Census]]</f>
        <v>2.1501139896373056</v>
      </c>
      <c r="H835" s="4">
        <f>Nurse[[#This Row],[Total RN Hours (w/ Admin, DON)]]/Nurse[[#This Row],[MDS Census]]</f>
        <v>0.3092331606217617</v>
      </c>
      <c r="I835" s="4">
        <f>Nurse[[#This Row],[RN Hours (excl. Admin, DON)]]/Nurse[[#This Row],[MDS Census]]</f>
        <v>0.19358117443868739</v>
      </c>
      <c r="J835" s="4">
        <f>SUM(Nurse[[#This Row],[RN Hours (excl. Admin, DON)]],Nurse[[#This Row],[RN Admin Hours]],Nurse[[#This Row],[RN DON Hours]],Nurse[[#This Row],[LPN Hours (excl. Admin)]],Nurse[[#This Row],[LPN Admin Hours]],Nurse[[#This Row],[CNA Hours]],Nurse[[#This Row],[NA TR Hours]],Nurse[[#This Row],[Med Aide/Tech Hours]])</f>
        <v>290.41652173913042</v>
      </c>
      <c r="K835" s="4">
        <f>SUM(Nurse[[#This Row],[RN Hours (excl. Admin, DON)]],Nurse[[#This Row],[LPN Hours (excl. Admin)]],Nurse[[#This Row],[CNA Hours]],Nurse[[#This Row],[NA TR Hours]],Nurse[[#This Row],[Med Aide/Tech Hours]])</f>
        <v>270.63391304347823</v>
      </c>
      <c r="L835" s="4">
        <f>SUM(Nurse[[#This Row],[RN Hours (excl. Admin, DON)]],Nurse[[#This Row],[RN Admin Hours]],Nurse[[#This Row],[RN DON Hours]])</f>
        <v>38.923043478260873</v>
      </c>
      <c r="M835" s="4">
        <v>24.365978260869564</v>
      </c>
      <c r="N835" s="4">
        <v>9.6875</v>
      </c>
      <c r="O835" s="4">
        <v>4.8695652173913047</v>
      </c>
      <c r="P835" s="4">
        <f>SUM(Nurse[[#This Row],[LPN Hours (excl. Admin)]],Nurse[[#This Row],[LPN Admin Hours]])</f>
        <v>87.267173913043479</v>
      </c>
      <c r="Q835" s="4">
        <v>82.041630434782604</v>
      </c>
      <c r="R835" s="4">
        <v>5.2255434782608692</v>
      </c>
      <c r="S835" s="4">
        <f>SUM(Nurse[[#This Row],[CNA Hours]],Nurse[[#This Row],[NA TR Hours]],Nurse[[#This Row],[Med Aide/Tech Hours]])</f>
        <v>164.22630434782604</v>
      </c>
      <c r="T835" s="4">
        <v>145.29967391304342</v>
      </c>
      <c r="U835" s="4">
        <v>18.926630434782609</v>
      </c>
      <c r="V835" s="4">
        <v>0</v>
      </c>
      <c r="W8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45.808260869565224</v>
      </c>
      <c r="X835" s="4">
        <v>4.4447826086956521</v>
      </c>
      <c r="Y835" s="4">
        <v>0</v>
      </c>
      <c r="Z835" s="4">
        <v>0</v>
      </c>
      <c r="AA835" s="4">
        <v>2.3568478260869563</v>
      </c>
      <c r="AB835" s="4">
        <v>0</v>
      </c>
      <c r="AC835" s="4">
        <v>38.669673913043482</v>
      </c>
      <c r="AD835" s="4">
        <v>0.33695652173913043</v>
      </c>
      <c r="AE835" s="4">
        <v>0</v>
      </c>
      <c r="AF835" s="1">
        <v>365832</v>
      </c>
      <c r="AG835" s="1">
        <v>5</v>
      </c>
      <c r="AH835"/>
    </row>
    <row r="836" spans="1:34" x14ac:dyDescent="0.25">
      <c r="A836" t="s">
        <v>964</v>
      </c>
      <c r="B836" t="s">
        <v>141</v>
      </c>
      <c r="C836" t="s">
        <v>1151</v>
      </c>
      <c r="D836" t="s">
        <v>1015</v>
      </c>
      <c r="E836" s="4">
        <v>48.304347826086953</v>
      </c>
      <c r="F836" s="4">
        <f>Nurse[[#This Row],[Total Nurse Staff Hours]]/Nurse[[#This Row],[MDS Census]]</f>
        <v>2.7954365436543656</v>
      </c>
      <c r="G836" s="4">
        <f>Nurse[[#This Row],[Total Direct Care Staff Hours]]/Nurse[[#This Row],[MDS Census]]</f>
        <v>2.5668136813681373</v>
      </c>
      <c r="H836" s="4">
        <f>Nurse[[#This Row],[Total RN Hours (w/ Admin, DON)]]/Nurse[[#This Row],[MDS Census]]</f>
        <v>0.49240549054905497</v>
      </c>
      <c r="I836" s="4">
        <f>Nurse[[#This Row],[RN Hours (excl. Admin, DON)]]/Nurse[[#This Row],[MDS Census]]</f>
        <v>0.38506975697569762</v>
      </c>
      <c r="J836" s="4">
        <f>SUM(Nurse[[#This Row],[RN Hours (excl. Admin, DON)]],Nurse[[#This Row],[RN Admin Hours]],Nurse[[#This Row],[RN DON Hours]],Nurse[[#This Row],[LPN Hours (excl. Admin)]],Nurse[[#This Row],[LPN Admin Hours]],Nurse[[#This Row],[CNA Hours]],Nurse[[#This Row],[NA TR Hours]],Nurse[[#This Row],[Med Aide/Tech Hours]])</f>
        <v>135.03173913043477</v>
      </c>
      <c r="K836" s="4">
        <f>SUM(Nurse[[#This Row],[RN Hours (excl. Admin, DON)]],Nurse[[#This Row],[LPN Hours (excl. Admin)]],Nurse[[#This Row],[CNA Hours]],Nurse[[#This Row],[NA TR Hours]],Nurse[[#This Row],[Med Aide/Tech Hours]])</f>
        <v>123.98826086956524</v>
      </c>
      <c r="L836" s="4">
        <f>SUM(Nurse[[#This Row],[RN Hours (excl. Admin, DON)]],Nurse[[#This Row],[RN Admin Hours]],Nurse[[#This Row],[RN DON Hours]])</f>
        <v>23.785326086956523</v>
      </c>
      <c r="M836" s="4">
        <v>18.600543478260871</v>
      </c>
      <c r="N836" s="4">
        <v>0</v>
      </c>
      <c r="O836" s="4">
        <v>5.1847826086956523</v>
      </c>
      <c r="P836" s="4">
        <f>SUM(Nurse[[#This Row],[LPN Hours (excl. Admin)]],Nurse[[#This Row],[LPN Admin Hours]])</f>
        <v>39.086956521739133</v>
      </c>
      <c r="Q836" s="4">
        <v>33.228260869565219</v>
      </c>
      <c r="R836" s="4">
        <v>5.8586956521739131</v>
      </c>
      <c r="S836" s="4">
        <f>SUM(Nurse[[#This Row],[CNA Hours]],Nurse[[#This Row],[NA TR Hours]],Nurse[[#This Row],[Med Aide/Tech Hours]])</f>
        <v>72.159456521739145</v>
      </c>
      <c r="T836" s="4">
        <v>69.151304347826098</v>
      </c>
      <c r="U836" s="4">
        <v>3.0081521739130435</v>
      </c>
      <c r="V836" s="4">
        <v>0</v>
      </c>
      <c r="W8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40.387717391304349</v>
      </c>
      <c r="X836" s="4">
        <v>0</v>
      </c>
      <c r="Y836" s="4">
        <v>0</v>
      </c>
      <c r="Z836" s="4">
        <v>0</v>
      </c>
      <c r="AA836" s="4">
        <v>0</v>
      </c>
      <c r="AB836" s="4">
        <v>0</v>
      </c>
      <c r="AC836" s="4">
        <v>40.387717391304349</v>
      </c>
      <c r="AD836" s="4">
        <v>0</v>
      </c>
      <c r="AE836" s="4">
        <v>0</v>
      </c>
      <c r="AF836" s="1">
        <v>365365</v>
      </c>
      <c r="AG836" s="1">
        <v>5</v>
      </c>
      <c r="AH836"/>
    </row>
    <row r="837" spans="1:34" x14ac:dyDescent="0.25">
      <c r="A837" t="s">
        <v>964</v>
      </c>
      <c r="B837" t="s">
        <v>771</v>
      </c>
      <c r="C837" t="s">
        <v>1403</v>
      </c>
      <c r="D837" t="s">
        <v>1064</v>
      </c>
      <c r="E837" s="4">
        <v>46.456521739130437</v>
      </c>
      <c r="F837" s="4">
        <f>Nurse[[#This Row],[Total Nurse Staff Hours]]/Nurse[[#This Row],[MDS Census]]</f>
        <v>3.4838558727187641</v>
      </c>
      <c r="G837" s="4">
        <f>Nurse[[#This Row],[Total Direct Care Staff Hours]]/Nurse[[#This Row],[MDS Census]]</f>
        <v>3.2174192793635941</v>
      </c>
      <c r="H837" s="4">
        <f>Nurse[[#This Row],[Total RN Hours (w/ Admin, DON)]]/Nurse[[#This Row],[MDS Census]]</f>
        <v>0.53199578848853535</v>
      </c>
      <c r="I837" s="4">
        <f>Nurse[[#This Row],[RN Hours (excl. Admin, DON)]]/Nurse[[#This Row],[MDS Census]]</f>
        <v>0.2835166120729995</v>
      </c>
      <c r="J837" s="4">
        <f>SUM(Nurse[[#This Row],[RN Hours (excl. Admin, DON)]],Nurse[[#This Row],[RN Admin Hours]],Nurse[[#This Row],[RN DON Hours]],Nurse[[#This Row],[LPN Hours (excl. Admin)]],Nurse[[#This Row],[LPN Admin Hours]],Nurse[[#This Row],[CNA Hours]],Nurse[[#This Row],[NA TR Hours]],Nurse[[#This Row],[Med Aide/Tech Hours]])</f>
        <v>161.8478260869565</v>
      </c>
      <c r="K837" s="4">
        <f>SUM(Nurse[[#This Row],[RN Hours (excl. Admin, DON)]],Nurse[[#This Row],[LPN Hours (excl. Admin)]],Nurse[[#This Row],[CNA Hours]],Nurse[[#This Row],[NA TR Hours]],Nurse[[#This Row],[Med Aide/Tech Hours]])</f>
        <v>149.47010869565219</v>
      </c>
      <c r="L837" s="4">
        <f>SUM(Nurse[[#This Row],[RN Hours (excl. Admin, DON)]],Nurse[[#This Row],[RN Admin Hours]],Nurse[[#This Row],[RN DON Hours]])</f>
        <v>24.71467391304348</v>
      </c>
      <c r="M837" s="4">
        <v>13.171195652173912</v>
      </c>
      <c r="N837" s="4">
        <v>6.2445652173913047</v>
      </c>
      <c r="O837" s="4">
        <v>5.2989130434782608</v>
      </c>
      <c r="P837" s="4">
        <f>SUM(Nurse[[#This Row],[LPN Hours (excl. Admin)]],Nurse[[#This Row],[LPN Admin Hours]])</f>
        <v>45.247282608695649</v>
      </c>
      <c r="Q837" s="4">
        <v>44.413043478260867</v>
      </c>
      <c r="R837" s="4">
        <v>0.83423913043478259</v>
      </c>
      <c r="S837" s="4">
        <f>SUM(Nurse[[#This Row],[CNA Hours]],Nurse[[#This Row],[NA TR Hours]],Nurse[[#This Row],[Med Aide/Tech Hours]])</f>
        <v>91.885869565217391</v>
      </c>
      <c r="T837" s="4">
        <v>91.885869565217391</v>
      </c>
      <c r="U837" s="4">
        <v>0</v>
      </c>
      <c r="V837" s="4">
        <v>0</v>
      </c>
      <c r="W8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37" s="4">
        <v>0</v>
      </c>
      <c r="Y837" s="4">
        <v>0</v>
      </c>
      <c r="Z837" s="4">
        <v>0</v>
      </c>
      <c r="AA837" s="4">
        <v>0</v>
      </c>
      <c r="AB837" s="4">
        <v>0</v>
      </c>
      <c r="AC837" s="4">
        <v>0</v>
      </c>
      <c r="AD837" s="4">
        <v>0</v>
      </c>
      <c r="AE837" s="4">
        <v>0</v>
      </c>
      <c r="AF837" s="1">
        <v>366306</v>
      </c>
      <c r="AG837" s="1">
        <v>5</v>
      </c>
      <c r="AH837"/>
    </row>
    <row r="838" spans="1:34" x14ac:dyDescent="0.25">
      <c r="A838" t="s">
        <v>964</v>
      </c>
      <c r="B838" t="s">
        <v>455</v>
      </c>
      <c r="C838" t="s">
        <v>1085</v>
      </c>
      <c r="D838" t="s">
        <v>1038</v>
      </c>
      <c r="E838" s="4">
        <v>56.304347826086953</v>
      </c>
      <c r="F838" s="4">
        <f>Nurse[[#This Row],[Total Nurse Staff Hours]]/Nurse[[#This Row],[MDS Census]]</f>
        <v>3.0757046332046354</v>
      </c>
      <c r="G838" s="4">
        <f>Nurse[[#This Row],[Total Direct Care Staff Hours]]/Nurse[[#This Row],[MDS Census]]</f>
        <v>2.6858069498069521</v>
      </c>
      <c r="H838" s="4">
        <f>Nurse[[#This Row],[Total RN Hours (w/ Admin, DON)]]/Nurse[[#This Row],[MDS Census]]</f>
        <v>0.77308687258687248</v>
      </c>
      <c r="I838" s="4">
        <f>Nurse[[#This Row],[RN Hours (excl. Admin, DON)]]/Nurse[[#This Row],[MDS Census]]</f>
        <v>0.43554054054054048</v>
      </c>
      <c r="J838" s="4">
        <f>SUM(Nurse[[#This Row],[RN Hours (excl. Admin, DON)]],Nurse[[#This Row],[RN Admin Hours]],Nurse[[#This Row],[RN DON Hours]],Nurse[[#This Row],[LPN Hours (excl. Admin)]],Nurse[[#This Row],[LPN Admin Hours]],Nurse[[#This Row],[CNA Hours]],Nurse[[#This Row],[NA TR Hours]],Nurse[[#This Row],[Med Aide/Tech Hours]])</f>
        <v>173.17554347826098</v>
      </c>
      <c r="K838" s="4">
        <f>SUM(Nurse[[#This Row],[RN Hours (excl. Admin, DON)]],Nurse[[#This Row],[LPN Hours (excl. Admin)]],Nurse[[#This Row],[CNA Hours]],Nurse[[#This Row],[NA TR Hours]],Nurse[[#This Row],[Med Aide/Tech Hours]])</f>
        <v>151.2226086956523</v>
      </c>
      <c r="L838" s="4">
        <f>SUM(Nurse[[#This Row],[RN Hours (excl. Admin, DON)]],Nurse[[#This Row],[RN Admin Hours]],Nurse[[#This Row],[RN DON Hours]])</f>
        <v>43.528152173913035</v>
      </c>
      <c r="M838" s="4">
        <v>24.522826086956517</v>
      </c>
      <c r="N838" s="4">
        <v>13.99445652173913</v>
      </c>
      <c r="O838" s="4">
        <v>5.0108695652173916</v>
      </c>
      <c r="P838" s="4">
        <f>SUM(Nurse[[#This Row],[LPN Hours (excl. Admin)]],Nurse[[#This Row],[LPN Admin Hours]])</f>
        <v>42.667717391304365</v>
      </c>
      <c r="Q838" s="4">
        <v>39.720108695652193</v>
      </c>
      <c r="R838" s="4">
        <v>2.9476086956521739</v>
      </c>
      <c r="S838" s="4">
        <f>SUM(Nurse[[#This Row],[CNA Hours]],Nurse[[#This Row],[NA TR Hours]],Nurse[[#This Row],[Med Aide/Tech Hours]])</f>
        <v>86.97967391304357</v>
      </c>
      <c r="T838" s="4">
        <v>79.667500000000103</v>
      </c>
      <c r="U838" s="4">
        <v>0</v>
      </c>
      <c r="V838" s="4">
        <v>7.3121739130434733</v>
      </c>
      <c r="W8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38" s="4">
        <v>0</v>
      </c>
      <c r="Y838" s="4">
        <v>0</v>
      </c>
      <c r="Z838" s="4">
        <v>0</v>
      </c>
      <c r="AA838" s="4">
        <v>0</v>
      </c>
      <c r="AB838" s="4">
        <v>0</v>
      </c>
      <c r="AC838" s="4">
        <v>0</v>
      </c>
      <c r="AD838" s="4">
        <v>0</v>
      </c>
      <c r="AE838" s="4">
        <v>0</v>
      </c>
      <c r="AF838" s="1">
        <v>365841</v>
      </c>
      <c r="AG838" s="1">
        <v>5</v>
      </c>
      <c r="AH838"/>
    </row>
    <row r="839" spans="1:34" x14ac:dyDescent="0.25">
      <c r="A839" t="s">
        <v>964</v>
      </c>
      <c r="B839" t="s">
        <v>73</v>
      </c>
      <c r="C839" t="s">
        <v>1231</v>
      </c>
      <c r="D839" t="s">
        <v>1044</v>
      </c>
      <c r="E839" s="4">
        <v>45.112676056338032</v>
      </c>
      <c r="F839" s="4">
        <f>Nurse[[#This Row],[Total Nurse Staff Hours]]/Nurse[[#This Row],[MDS Census]]</f>
        <v>3.8069622229160154</v>
      </c>
      <c r="G839" s="4">
        <f>Nurse[[#This Row],[Total Direct Care Staff Hours]]/Nurse[[#This Row],[MDS Census]]</f>
        <v>3.3743990009366209</v>
      </c>
      <c r="H839" s="4">
        <f>Nurse[[#This Row],[Total RN Hours (w/ Admin, DON)]]/Nurse[[#This Row],[MDS Census]]</f>
        <v>0.8683890103028411</v>
      </c>
      <c r="I839" s="4">
        <f>Nurse[[#This Row],[RN Hours (excl. Admin, DON)]]/Nurse[[#This Row],[MDS Census]]</f>
        <v>0.43582578832344682</v>
      </c>
      <c r="J839" s="4">
        <f>SUM(Nurse[[#This Row],[RN Hours (excl. Admin, DON)]],Nurse[[#This Row],[RN Admin Hours]],Nurse[[#This Row],[RN DON Hours]],Nurse[[#This Row],[LPN Hours (excl. Admin)]],Nurse[[#This Row],[LPN Admin Hours]],Nurse[[#This Row],[CNA Hours]],Nurse[[#This Row],[NA TR Hours]],Nurse[[#This Row],[Med Aide/Tech Hours]])</f>
        <v>171.74225352112674</v>
      </c>
      <c r="K839" s="4">
        <f>SUM(Nurse[[#This Row],[RN Hours (excl. Admin, DON)]],Nurse[[#This Row],[LPN Hours (excl. Admin)]],Nurse[[#This Row],[CNA Hours]],Nurse[[#This Row],[NA TR Hours]],Nurse[[#This Row],[Med Aide/Tech Hours]])</f>
        <v>152.22816901408447</v>
      </c>
      <c r="L839" s="4">
        <f>SUM(Nurse[[#This Row],[RN Hours (excl. Admin, DON)]],Nurse[[#This Row],[RN Admin Hours]],Nurse[[#This Row],[RN DON Hours]])</f>
        <v>39.175352112676059</v>
      </c>
      <c r="M839" s="4">
        <v>19.661267605633807</v>
      </c>
      <c r="N839" s="4">
        <v>14.105633802816902</v>
      </c>
      <c r="O839" s="4">
        <v>5.408450704225352</v>
      </c>
      <c r="P839" s="4">
        <f>SUM(Nurse[[#This Row],[LPN Hours (excl. Admin)]],Nurse[[#This Row],[LPN Admin Hours]])</f>
        <v>41.107746478873246</v>
      </c>
      <c r="Q839" s="4">
        <v>41.107746478873246</v>
      </c>
      <c r="R839" s="4">
        <v>0</v>
      </c>
      <c r="S839" s="4">
        <f>SUM(Nurse[[#This Row],[CNA Hours]],Nurse[[#This Row],[NA TR Hours]],Nurse[[#This Row],[Med Aide/Tech Hours]])</f>
        <v>91.459154929577437</v>
      </c>
      <c r="T839" s="4">
        <v>91.459154929577437</v>
      </c>
      <c r="U839" s="4">
        <v>0</v>
      </c>
      <c r="V839" s="4">
        <v>0</v>
      </c>
      <c r="W8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0.73943661971830987</v>
      </c>
      <c r="X839" s="4">
        <v>0</v>
      </c>
      <c r="Y839" s="4">
        <v>0.73943661971830987</v>
      </c>
      <c r="Z839" s="4">
        <v>0</v>
      </c>
      <c r="AA839" s="4">
        <v>0</v>
      </c>
      <c r="AB839" s="4">
        <v>0</v>
      </c>
      <c r="AC839" s="4">
        <v>0</v>
      </c>
      <c r="AD839" s="4">
        <v>0</v>
      </c>
      <c r="AE839" s="4">
        <v>0</v>
      </c>
      <c r="AF839" s="1">
        <v>365246</v>
      </c>
      <c r="AG839" s="1">
        <v>5</v>
      </c>
      <c r="AH839"/>
    </row>
    <row r="840" spans="1:34" x14ac:dyDescent="0.25">
      <c r="A840" t="s">
        <v>964</v>
      </c>
      <c r="B840" t="s">
        <v>75</v>
      </c>
      <c r="C840" t="s">
        <v>1231</v>
      </c>
      <c r="D840" t="s">
        <v>1044</v>
      </c>
      <c r="E840" s="4">
        <v>52.597826086956523</v>
      </c>
      <c r="F840" s="4">
        <f>Nurse[[#This Row],[Total Nurse Staff Hours]]/Nurse[[#This Row],[MDS Census]]</f>
        <v>3.3770303781773086</v>
      </c>
      <c r="G840" s="4">
        <f>Nurse[[#This Row],[Total Direct Care Staff Hours]]/Nurse[[#This Row],[MDS Census]]</f>
        <v>2.984418268237238</v>
      </c>
      <c r="H840" s="4">
        <f>Nurse[[#This Row],[Total RN Hours (w/ Admin, DON)]]/Nurse[[#This Row],[MDS Census]]</f>
        <v>0.36003513122545977</v>
      </c>
      <c r="I840" s="4">
        <f>Nurse[[#This Row],[RN Hours (excl. Admin, DON)]]/Nurse[[#This Row],[MDS Census]]</f>
        <v>8.0438107046910512E-2</v>
      </c>
      <c r="J840" s="4">
        <f>SUM(Nurse[[#This Row],[RN Hours (excl. Admin, DON)]],Nurse[[#This Row],[RN Admin Hours]],Nurse[[#This Row],[RN DON Hours]],Nurse[[#This Row],[LPN Hours (excl. Admin)]],Nurse[[#This Row],[LPN Admin Hours]],Nurse[[#This Row],[CNA Hours]],Nurse[[#This Row],[NA TR Hours]],Nurse[[#This Row],[Med Aide/Tech Hours]])</f>
        <v>177.62445652173909</v>
      </c>
      <c r="K840" s="4">
        <f>SUM(Nurse[[#This Row],[RN Hours (excl. Admin, DON)]],Nurse[[#This Row],[LPN Hours (excl. Admin)]],Nurse[[#This Row],[CNA Hours]],Nurse[[#This Row],[NA TR Hours]],Nurse[[#This Row],[Med Aide/Tech Hours]])</f>
        <v>156.97391304347821</v>
      </c>
      <c r="L840" s="4">
        <f>SUM(Nurse[[#This Row],[RN Hours (excl. Admin, DON)]],Nurse[[#This Row],[RN Admin Hours]],Nurse[[#This Row],[RN DON Hours]])</f>
        <v>18.937065217391304</v>
      </c>
      <c r="M840" s="4">
        <v>4.2308695652173913</v>
      </c>
      <c r="N840" s="4">
        <v>12.010543478260869</v>
      </c>
      <c r="O840" s="4">
        <v>2.6956521739130435</v>
      </c>
      <c r="P840" s="4">
        <f>SUM(Nurse[[#This Row],[LPN Hours (excl. Admin)]],Nurse[[#This Row],[LPN Admin Hours]])</f>
        <v>49.482173913043454</v>
      </c>
      <c r="Q840" s="4">
        <v>43.5378260869565</v>
      </c>
      <c r="R840" s="4">
        <v>5.9443478260869567</v>
      </c>
      <c r="S840" s="4">
        <f>SUM(Nurse[[#This Row],[CNA Hours]],Nurse[[#This Row],[NA TR Hours]],Nurse[[#This Row],[Med Aide/Tech Hours]])</f>
        <v>109.20521739130432</v>
      </c>
      <c r="T840" s="4">
        <v>109.20521739130432</v>
      </c>
      <c r="U840" s="4">
        <v>0</v>
      </c>
      <c r="V840" s="4">
        <v>0</v>
      </c>
      <c r="W8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40" s="4">
        <v>0</v>
      </c>
      <c r="Y840" s="4">
        <v>0</v>
      </c>
      <c r="Z840" s="4">
        <v>0</v>
      </c>
      <c r="AA840" s="4">
        <v>0</v>
      </c>
      <c r="AB840" s="4">
        <v>0</v>
      </c>
      <c r="AC840" s="4">
        <v>0</v>
      </c>
      <c r="AD840" s="4">
        <v>0</v>
      </c>
      <c r="AE840" s="4">
        <v>0</v>
      </c>
      <c r="AF840" s="1">
        <v>365254</v>
      </c>
      <c r="AG840" s="1">
        <v>5</v>
      </c>
      <c r="AH840"/>
    </row>
    <row r="841" spans="1:34" x14ac:dyDescent="0.25">
      <c r="A841" t="s">
        <v>964</v>
      </c>
      <c r="B841" t="s">
        <v>602</v>
      </c>
      <c r="C841" t="s">
        <v>1290</v>
      </c>
      <c r="D841" t="s">
        <v>1059</v>
      </c>
      <c r="E841" s="4">
        <v>51.478260869565219</v>
      </c>
      <c r="F841" s="4">
        <f>Nurse[[#This Row],[Total Nurse Staff Hours]]/Nurse[[#This Row],[MDS Census]]</f>
        <v>3.1322508445945938</v>
      </c>
      <c r="G841" s="4">
        <f>Nurse[[#This Row],[Total Direct Care Staff Hours]]/Nurse[[#This Row],[MDS Census]]</f>
        <v>2.9234607263513506</v>
      </c>
      <c r="H841" s="4">
        <f>Nurse[[#This Row],[Total RN Hours (w/ Admin, DON)]]/Nurse[[#This Row],[MDS Census]]</f>
        <v>0.72777238175675663</v>
      </c>
      <c r="I841" s="4">
        <f>Nurse[[#This Row],[RN Hours (excl. Admin, DON)]]/Nurse[[#This Row],[MDS Census]]</f>
        <v>0.51898226351351329</v>
      </c>
      <c r="J841" s="4">
        <f>SUM(Nurse[[#This Row],[RN Hours (excl. Admin, DON)]],Nurse[[#This Row],[RN Admin Hours]],Nurse[[#This Row],[RN DON Hours]],Nurse[[#This Row],[LPN Hours (excl. Admin)]],Nurse[[#This Row],[LPN Admin Hours]],Nurse[[#This Row],[CNA Hours]],Nurse[[#This Row],[NA TR Hours]],Nurse[[#This Row],[Med Aide/Tech Hours]])</f>
        <v>161.24282608695648</v>
      </c>
      <c r="K841" s="4">
        <f>SUM(Nurse[[#This Row],[RN Hours (excl. Admin, DON)]],Nurse[[#This Row],[LPN Hours (excl. Admin)]],Nurse[[#This Row],[CNA Hours]],Nurse[[#This Row],[NA TR Hours]],Nurse[[#This Row],[Med Aide/Tech Hours]])</f>
        <v>150.49467391304344</v>
      </c>
      <c r="L841" s="4">
        <f>SUM(Nurse[[#This Row],[RN Hours (excl. Admin, DON)]],Nurse[[#This Row],[RN Admin Hours]],Nurse[[#This Row],[RN DON Hours]])</f>
        <v>37.464456521739123</v>
      </c>
      <c r="M841" s="4">
        <v>26.716304347826078</v>
      </c>
      <c r="N841" s="4">
        <v>6.0524999999999993</v>
      </c>
      <c r="O841" s="4">
        <v>4.6956521739130439</v>
      </c>
      <c r="P841" s="4">
        <f>SUM(Nurse[[#This Row],[LPN Hours (excl. Admin)]],Nurse[[#This Row],[LPN Admin Hours]])</f>
        <v>42.768478260869571</v>
      </c>
      <c r="Q841" s="4">
        <v>42.768478260869571</v>
      </c>
      <c r="R841" s="4">
        <v>0</v>
      </c>
      <c r="S841" s="4">
        <f>SUM(Nurse[[#This Row],[CNA Hours]],Nurse[[#This Row],[NA TR Hours]],Nurse[[#This Row],[Med Aide/Tech Hours]])</f>
        <v>81.009891304347789</v>
      </c>
      <c r="T841" s="4">
        <v>81.009891304347789</v>
      </c>
      <c r="U841" s="4">
        <v>0</v>
      </c>
      <c r="V841" s="4">
        <v>0</v>
      </c>
      <c r="W8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41" s="4">
        <v>0</v>
      </c>
      <c r="Y841" s="4">
        <v>0</v>
      </c>
      <c r="Z841" s="4">
        <v>0</v>
      </c>
      <c r="AA841" s="4">
        <v>0</v>
      </c>
      <c r="AB841" s="4">
        <v>0</v>
      </c>
      <c r="AC841" s="4">
        <v>0</v>
      </c>
      <c r="AD841" s="4">
        <v>0</v>
      </c>
      <c r="AE841" s="4">
        <v>0</v>
      </c>
      <c r="AF841" s="1">
        <v>366084</v>
      </c>
      <c r="AG841" s="1">
        <v>5</v>
      </c>
      <c r="AH841"/>
    </row>
    <row r="842" spans="1:34" x14ac:dyDescent="0.25">
      <c r="A842" t="s">
        <v>964</v>
      </c>
      <c r="B842" t="s">
        <v>730</v>
      </c>
      <c r="C842" t="s">
        <v>1391</v>
      </c>
      <c r="D842" t="s">
        <v>995</v>
      </c>
      <c r="E842" s="4">
        <v>45.826086956521742</v>
      </c>
      <c r="F842" s="4">
        <f>Nurse[[#This Row],[Total Nurse Staff Hours]]/Nurse[[#This Row],[MDS Census]]</f>
        <v>3.5874478178368117</v>
      </c>
      <c r="G842" s="4">
        <f>Nurse[[#This Row],[Total Direct Care Staff Hours]]/Nurse[[#This Row],[MDS Census]]</f>
        <v>3.2923244781783674</v>
      </c>
      <c r="H842" s="4">
        <f>Nurse[[#This Row],[Total RN Hours (w/ Admin, DON)]]/Nurse[[#This Row],[MDS Census]]</f>
        <v>0.4792575901328272</v>
      </c>
      <c r="I842" s="4">
        <f>Nurse[[#This Row],[RN Hours (excl. Admin, DON)]]/Nurse[[#This Row],[MDS Census]]</f>
        <v>0.18413425047438323</v>
      </c>
      <c r="J842" s="4">
        <f>SUM(Nurse[[#This Row],[RN Hours (excl. Admin, DON)]],Nurse[[#This Row],[RN Admin Hours]],Nurse[[#This Row],[RN DON Hours]],Nurse[[#This Row],[LPN Hours (excl. Admin)]],Nurse[[#This Row],[LPN Admin Hours]],Nurse[[#This Row],[CNA Hours]],Nurse[[#This Row],[NA TR Hours]],Nurse[[#This Row],[Med Aide/Tech Hours]])</f>
        <v>164.3986956521739</v>
      </c>
      <c r="K842" s="4">
        <f>SUM(Nurse[[#This Row],[RN Hours (excl. Admin, DON)]],Nurse[[#This Row],[LPN Hours (excl. Admin)]],Nurse[[#This Row],[CNA Hours]],Nurse[[#This Row],[NA TR Hours]],Nurse[[#This Row],[Med Aide/Tech Hours]])</f>
        <v>150.87434782608693</v>
      </c>
      <c r="L842" s="4">
        <f>SUM(Nurse[[#This Row],[RN Hours (excl. Admin, DON)]],Nurse[[#This Row],[RN Admin Hours]],Nurse[[#This Row],[RN DON Hours]])</f>
        <v>21.962499999999995</v>
      </c>
      <c r="M842" s="4">
        <v>8.438152173913041</v>
      </c>
      <c r="N842" s="4">
        <v>10.133043478260868</v>
      </c>
      <c r="O842" s="4">
        <v>3.3913043478260869</v>
      </c>
      <c r="P842" s="4">
        <f>SUM(Nurse[[#This Row],[LPN Hours (excl. Admin)]],Nurse[[#This Row],[LPN Admin Hours]])</f>
        <v>43.387608695652169</v>
      </c>
      <c r="Q842" s="4">
        <v>43.387608695652169</v>
      </c>
      <c r="R842" s="4">
        <v>0</v>
      </c>
      <c r="S842" s="4">
        <f>SUM(Nurse[[#This Row],[CNA Hours]],Nurse[[#This Row],[NA TR Hours]],Nurse[[#This Row],[Med Aide/Tech Hours]])</f>
        <v>99.048586956521731</v>
      </c>
      <c r="T842" s="4">
        <v>99.048586956521731</v>
      </c>
      <c r="U842" s="4">
        <v>0</v>
      </c>
      <c r="V842" s="4">
        <v>0</v>
      </c>
      <c r="W8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42" s="4">
        <v>0</v>
      </c>
      <c r="Y842" s="4">
        <v>0</v>
      </c>
      <c r="Z842" s="4">
        <v>0</v>
      </c>
      <c r="AA842" s="4">
        <v>0</v>
      </c>
      <c r="AB842" s="4">
        <v>0</v>
      </c>
      <c r="AC842" s="4">
        <v>0</v>
      </c>
      <c r="AD842" s="4">
        <v>0</v>
      </c>
      <c r="AE842" s="4">
        <v>0</v>
      </c>
      <c r="AF842" s="1">
        <v>366255</v>
      </c>
      <c r="AG842" s="1">
        <v>5</v>
      </c>
      <c r="AH842"/>
    </row>
    <row r="843" spans="1:34" x14ac:dyDescent="0.25">
      <c r="A843" t="s">
        <v>964</v>
      </c>
      <c r="B843" t="s">
        <v>886</v>
      </c>
      <c r="C843" t="s">
        <v>1194</v>
      </c>
      <c r="D843" t="s">
        <v>1018</v>
      </c>
      <c r="E843" s="4">
        <v>48.836956521739133</v>
      </c>
      <c r="F843" s="4">
        <f>Nurse[[#This Row],[Total Nurse Staff Hours]]/Nurse[[#This Row],[MDS Census]]</f>
        <v>4.0312797685288224</v>
      </c>
      <c r="G843" s="4">
        <f>Nurse[[#This Row],[Total Direct Care Staff Hours]]/Nurse[[#This Row],[MDS Census]]</f>
        <v>3.6134253282884483</v>
      </c>
      <c r="H843" s="4">
        <f>Nurse[[#This Row],[Total RN Hours (w/ Admin, DON)]]/Nurse[[#This Row],[MDS Census]]</f>
        <v>0.73562653015802371</v>
      </c>
      <c r="I843" s="4">
        <f>Nurse[[#This Row],[RN Hours (excl. Admin, DON)]]/Nurse[[#This Row],[MDS Census]]</f>
        <v>0.31777208991764966</v>
      </c>
      <c r="J843" s="4">
        <f>SUM(Nurse[[#This Row],[RN Hours (excl. Admin, DON)]],Nurse[[#This Row],[RN Admin Hours]],Nurse[[#This Row],[RN DON Hours]],Nurse[[#This Row],[LPN Hours (excl. Admin)]],Nurse[[#This Row],[LPN Admin Hours]],Nurse[[#This Row],[CNA Hours]],Nurse[[#This Row],[NA TR Hours]],Nurse[[#This Row],[Med Aide/Tech Hours]])</f>
        <v>196.87543478260869</v>
      </c>
      <c r="K843" s="4">
        <f>SUM(Nurse[[#This Row],[RN Hours (excl. Admin, DON)]],Nurse[[#This Row],[LPN Hours (excl. Admin)]],Nurse[[#This Row],[CNA Hours]],Nurse[[#This Row],[NA TR Hours]],Nurse[[#This Row],[Med Aide/Tech Hours]])</f>
        <v>176.46869565217389</v>
      </c>
      <c r="L843" s="4">
        <f>SUM(Nurse[[#This Row],[RN Hours (excl. Admin, DON)]],Nurse[[#This Row],[RN Admin Hours]],Nurse[[#This Row],[RN DON Hours]])</f>
        <v>35.925760869565224</v>
      </c>
      <c r="M843" s="4">
        <v>15.519021739130435</v>
      </c>
      <c r="N843" s="4">
        <v>14.667608695652179</v>
      </c>
      <c r="O843" s="4">
        <v>5.7391304347826084</v>
      </c>
      <c r="P843" s="4">
        <f>SUM(Nurse[[#This Row],[LPN Hours (excl. Admin)]],Nurse[[#This Row],[LPN Admin Hours]])</f>
        <v>41.614021739130429</v>
      </c>
      <c r="Q843" s="4">
        <v>41.614021739130429</v>
      </c>
      <c r="R843" s="4">
        <v>0</v>
      </c>
      <c r="S843" s="4">
        <f>SUM(Nurse[[#This Row],[CNA Hours]],Nurse[[#This Row],[NA TR Hours]],Nurse[[#This Row],[Med Aide/Tech Hours]])</f>
        <v>119.33565217391303</v>
      </c>
      <c r="T843" s="4">
        <v>119.33565217391303</v>
      </c>
      <c r="U843" s="4">
        <v>0</v>
      </c>
      <c r="V843" s="4">
        <v>0</v>
      </c>
      <c r="W8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43" s="4">
        <v>0</v>
      </c>
      <c r="Y843" s="4">
        <v>0</v>
      </c>
      <c r="Z843" s="4">
        <v>0</v>
      </c>
      <c r="AA843" s="4">
        <v>0</v>
      </c>
      <c r="AB843" s="4">
        <v>0</v>
      </c>
      <c r="AC843" s="4">
        <v>0</v>
      </c>
      <c r="AD843" s="4">
        <v>0</v>
      </c>
      <c r="AE843" s="4">
        <v>0</v>
      </c>
      <c r="AF843" s="1">
        <v>366444</v>
      </c>
      <c r="AG843" s="1">
        <v>5</v>
      </c>
      <c r="AH843"/>
    </row>
    <row r="844" spans="1:34" x14ac:dyDescent="0.25">
      <c r="A844" t="s">
        <v>964</v>
      </c>
      <c r="B844" t="s">
        <v>680</v>
      </c>
      <c r="C844" t="s">
        <v>1263</v>
      </c>
      <c r="D844" t="s">
        <v>1023</v>
      </c>
      <c r="E844" s="4">
        <v>72.826086956521735</v>
      </c>
      <c r="F844" s="4">
        <f>Nurse[[#This Row],[Total Nurse Staff Hours]]/Nurse[[#This Row],[MDS Census]]</f>
        <v>3.6734656716417908</v>
      </c>
      <c r="G844" s="4">
        <f>Nurse[[#This Row],[Total Direct Care Staff Hours]]/Nurse[[#This Row],[MDS Census]]</f>
        <v>3.4032970149253732</v>
      </c>
      <c r="H844" s="4">
        <f>Nurse[[#This Row],[Total RN Hours (w/ Admin, DON)]]/Nurse[[#This Row],[MDS Census]]</f>
        <v>0.65463134328358219</v>
      </c>
      <c r="I844" s="4">
        <f>Nurse[[#This Row],[RN Hours (excl. Admin, DON)]]/Nurse[[#This Row],[MDS Census]]</f>
        <v>0.38446268656716415</v>
      </c>
      <c r="J844" s="4">
        <f>SUM(Nurse[[#This Row],[RN Hours (excl. Admin, DON)]],Nurse[[#This Row],[RN Admin Hours]],Nurse[[#This Row],[RN DON Hours]],Nurse[[#This Row],[LPN Hours (excl. Admin)]],Nurse[[#This Row],[LPN Admin Hours]],Nurse[[#This Row],[CNA Hours]],Nurse[[#This Row],[NA TR Hours]],Nurse[[#This Row],[Med Aide/Tech Hours]])</f>
        <v>267.52413043478259</v>
      </c>
      <c r="K844" s="4">
        <f>SUM(Nurse[[#This Row],[RN Hours (excl. Admin, DON)]],Nurse[[#This Row],[LPN Hours (excl. Admin)]],Nurse[[#This Row],[CNA Hours]],Nurse[[#This Row],[NA TR Hours]],Nurse[[#This Row],[Med Aide/Tech Hours]])</f>
        <v>247.84880434782607</v>
      </c>
      <c r="L844" s="4">
        <f>SUM(Nurse[[#This Row],[RN Hours (excl. Admin, DON)]],Nurse[[#This Row],[RN Admin Hours]],Nurse[[#This Row],[RN DON Hours]])</f>
        <v>47.674239130434785</v>
      </c>
      <c r="M844" s="4">
        <v>27.998913043478257</v>
      </c>
      <c r="N844" s="4">
        <v>13.990543478260872</v>
      </c>
      <c r="O844" s="4">
        <v>5.6847826086956523</v>
      </c>
      <c r="P844" s="4">
        <f>SUM(Nurse[[#This Row],[LPN Hours (excl. Admin)]],Nurse[[#This Row],[LPN Admin Hours]])</f>
        <v>62.656086956521747</v>
      </c>
      <c r="Q844" s="4">
        <v>62.656086956521747</v>
      </c>
      <c r="R844" s="4">
        <v>0</v>
      </c>
      <c r="S844" s="4">
        <f>SUM(Nurse[[#This Row],[CNA Hours]],Nurse[[#This Row],[NA TR Hours]],Nurse[[#This Row],[Med Aide/Tech Hours]])</f>
        <v>157.19380434782607</v>
      </c>
      <c r="T844" s="4">
        <v>157.19380434782607</v>
      </c>
      <c r="U844" s="4">
        <v>0</v>
      </c>
      <c r="V844" s="4">
        <v>0</v>
      </c>
      <c r="W8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44" s="4">
        <v>0</v>
      </c>
      <c r="Y844" s="4">
        <v>0</v>
      </c>
      <c r="Z844" s="4">
        <v>0</v>
      </c>
      <c r="AA844" s="4">
        <v>0</v>
      </c>
      <c r="AB844" s="4">
        <v>0</v>
      </c>
      <c r="AC844" s="4">
        <v>0</v>
      </c>
      <c r="AD844" s="4">
        <v>0</v>
      </c>
      <c r="AE844" s="4">
        <v>0</v>
      </c>
      <c r="AF844" s="1">
        <v>366189</v>
      </c>
      <c r="AG844" s="1">
        <v>5</v>
      </c>
      <c r="AH844"/>
    </row>
    <row r="845" spans="1:34" x14ac:dyDescent="0.25">
      <c r="A845" t="s">
        <v>964</v>
      </c>
      <c r="B845" t="s">
        <v>343</v>
      </c>
      <c r="C845" t="s">
        <v>1317</v>
      </c>
      <c r="D845" t="s">
        <v>1051</v>
      </c>
      <c r="E845" s="4">
        <v>42.760869565217391</v>
      </c>
      <c r="F845" s="4">
        <f>Nurse[[#This Row],[Total Nurse Staff Hours]]/Nurse[[#This Row],[MDS Census]]</f>
        <v>3.1621606507371629</v>
      </c>
      <c r="G845" s="4">
        <f>Nurse[[#This Row],[Total Direct Care Staff Hours]]/Nurse[[#This Row],[MDS Census]]</f>
        <v>2.8679918657854597</v>
      </c>
      <c r="H845" s="4">
        <f>Nurse[[#This Row],[Total RN Hours (w/ Admin, DON)]]/Nurse[[#This Row],[MDS Census]]</f>
        <v>0.51320793085917638</v>
      </c>
      <c r="I845" s="4">
        <f>Nurse[[#This Row],[RN Hours (excl. Admin, DON)]]/Nurse[[#This Row],[MDS Census]]</f>
        <v>0.21903914590747325</v>
      </c>
      <c r="J845" s="4">
        <f>SUM(Nurse[[#This Row],[RN Hours (excl. Admin, DON)]],Nurse[[#This Row],[RN Admin Hours]],Nurse[[#This Row],[RN DON Hours]],Nurse[[#This Row],[LPN Hours (excl. Admin)]],Nurse[[#This Row],[LPN Admin Hours]],Nurse[[#This Row],[CNA Hours]],Nurse[[#This Row],[NA TR Hours]],Nurse[[#This Row],[Med Aide/Tech Hours]])</f>
        <v>135.21673913043477</v>
      </c>
      <c r="K845" s="4">
        <f>SUM(Nurse[[#This Row],[RN Hours (excl. Admin, DON)]],Nurse[[#This Row],[LPN Hours (excl. Admin)]],Nurse[[#This Row],[CNA Hours]],Nurse[[#This Row],[NA TR Hours]],Nurse[[#This Row],[Med Aide/Tech Hours]])</f>
        <v>122.63782608695651</v>
      </c>
      <c r="L845" s="4">
        <f>SUM(Nurse[[#This Row],[RN Hours (excl. Admin, DON)]],Nurse[[#This Row],[RN Admin Hours]],Nurse[[#This Row],[RN DON Hours]])</f>
        <v>21.945217391304347</v>
      </c>
      <c r="M845" s="4">
        <v>9.3663043478260839</v>
      </c>
      <c r="N845" s="4">
        <v>6.578913043478261</v>
      </c>
      <c r="O845" s="4">
        <v>6</v>
      </c>
      <c r="P845" s="4">
        <f>SUM(Nurse[[#This Row],[LPN Hours (excl. Admin)]],Nurse[[#This Row],[LPN Admin Hours]])</f>
        <v>31.856630434782602</v>
      </c>
      <c r="Q845" s="4">
        <v>31.856630434782602</v>
      </c>
      <c r="R845" s="4">
        <v>0</v>
      </c>
      <c r="S845" s="4">
        <f>SUM(Nurse[[#This Row],[CNA Hours]],Nurse[[#This Row],[NA TR Hours]],Nurse[[#This Row],[Med Aide/Tech Hours]])</f>
        <v>81.414891304347819</v>
      </c>
      <c r="T845" s="4">
        <v>81.414891304347819</v>
      </c>
      <c r="U845" s="4">
        <v>0</v>
      </c>
      <c r="V845" s="4">
        <v>0</v>
      </c>
      <c r="W8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45" s="4">
        <v>0</v>
      </c>
      <c r="Y845" s="4">
        <v>0</v>
      </c>
      <c r="Z845" s="4">
        <v>0</v>
      </c>
      <c r="AA845" s="4">
        <v>0</v>
      </c>
      <c r="AB845" s="4">
        <v>0</v>
      </c>
      <c r="AC845" s="4">
        <v>0</v>
      </c>
      <c r="AD845" s="4">
        <v>0</v>
      </c>
      <c r="AE845" s="4">
        <v>0</v>
      </c>
      <c r="AF845" s="1">
        <v>365680</v>
      </c>
      <c r="AG845" s="1">
        <v>5</v>
      </c>
      <c r="AH845"/>
    </row>
    <row r="846" spans="1:34" x14ac:dyDescent="0.25">
      <c r="A846" t="s">
        <v>964</v>
      </c>
      <c r="B846" t="s">
        <v>909</v>
      </c>
      <c r="C846" t="s">
        <v>1423</v>
      </c>
      <c r="D846" t="s">
        <v>1009</v>
      </c>
      <c r="E846" s="4">
        <v>25.478260869565219</v>
      </c>
      <c r="F846" s="4">
        <f>Nurse[[#This Row],[Total Nurse Staff Hours]]/Nurse[[#This Row],[MDS Census]]</f>
        <v>3.8847610921501707</v>
      </c>
      <c r="G846" s="4">
        <f>Nurse[[#This Row],[Total Direct Care Staff Hours]]/Nurse[[#This Row],[MDS Census]]</f>
        <v>3.4892832764505122</v>
      </c>
      <c r="H846" s="4">
        <f>Nurse[[#This Row],[Total RN Hours (w/ Admin, DON)]]/Nurse[[#This Row],[MDS Census]]</f>
        <v>0.73258105802047779</v>
      </c>
      <c r="I846" s="4">
        <f>Nurse[[#This Row],[RN Hours (excl. Admin, DON)]]/Nurse[[#This Row],[MDS Census]]</f>
        <v>0.33710324232081906</v>
      </c>
      <c r="J846" s="4">
        <f>SUM(Nurse[[#This Row],[RN Hours (excl. Admin, DON)]],Nurse[[#This Row],[RN Admin Hours]],Nurse[[#This Row],[RN DON Hours]],Nurse[[#This Row],[LPN Hours (excl. Admin)]],Nurse[[#This Row],[LPN Admin Hours]],Nurse[[#This Row],[CNA Hours]],Nurse[[#This Row],[NA TR Hours]],Nurse[[#This Row],[Med Aide/Tech Hours]])</f>
        <v>98.97695652173914</v>
      </c>
      <c r="K846" s="4">
        <f>SUM(Nurse[[#This Row],[RN Hours (excl. Admin, DON)]],Nurse[[#This Row],[LPN Hours (excl. Admin)]],Nurse[[#This Row],[CNA Hours]],Nurse[[#This Row],[NA TR Hours]],Nurse[[#This Row],[Med Aide/Tech Hours]])</f>
        <v>88.900869565217405</v>
      </c>
      <c r="L846" s="4">
        <f>SUM(Nurse[[#This Row],[RN Hours (excl. Admin, DON)]],Nurse[[#This Row],[RN Admin Hours]],Nurse[[#This Row],[RN DON Hours]])</f>
        <v>18.664891304347826</v>
      </c>
      <c r="M846" s="4">
        <v>8.5888043478260858</v>
      </c>
      <c r="N846" s="4">
        <v>5.7391304347826084</v>
      </c>
      <c r="O846" s="4">
        <v>4.3369565217391308</v>
      </c>
      <c r="P846" s="4">
        <f>SUM(Nurse[[#This Row],[LPN Hours (excl. Admin)]],Nurse[[#This Row],[LPN Admin Hours]])</f>
        <v>17.837391304347829</v>
      </c>
      <c r="Q846" s="4">
        <v>17.837391304347829</v>
      </c>
      <c r="R846" s="4">
        <v>0</v>
      </c>
      <c r="S846" s="4">
        <f>SUM(Nurse[[#This Row],[CNA Hours]],Nurse[[#This Row],[NA TR Hours]],Nurse[[#This Row],[Med Aide/Tech Hours]])</f>
        <v>62.474673913043489</v>
      </c>
      <c r="T846" s="4">
        <v>62.474673913043489</v>
      </c>
      <c r="U846" s="4">
        <v>0</v>
      </c>
      <c r="V846" s="4">
        <v>0</v>
      </c>
      <c r="W8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46" s="4">
        <v>0</v>
      </c>
      <c r="Y846" s="4">
        <v>0</v>
      </c>
      <c r="Z846" s="4">
        <v>0</v>
      </c>
      <c r="AA846" s="4">
        <v>0</v>
      </c>
      <c r="AB846" s="4">
        <v>0</v>
      </c>
      <c r="AC846" s="4">
        <v>0</v>
      </c>
      <c r="AD846" s="4">
        <v>0</v>
      </c>
      <c r="AE846" s="4">
        <v>0</v>
      </c>
      <c r="AF846" s="1">
        <v>366468</v>
      </c>
      <c r="AG846" s="1">
        <v>5</v>
      </c>
      <c r="AH846"/>
    </row>
    <row r="847" spans="1:34" x14ac:dyDescent="0.25">
      <c r="A847" t="s">
        <v>964</v>
      </c>
      <c r="B847" t="s">
        <v>69</v>
      </c>
      <c r="C847" t="s">
        <v>1170</v>
      </c>
      <c r="D847" t="s">
        <v>1043</v>
      </c>
      <c r="E847" s="4">
        <v>43.967391304347828</v>
      </c>
      <c r="F847" s="4">
        <f>Nurse[[#This Row],[Total Nurse Staff Hours]]/Nurse[[#This Row],[MDS Census]]</f>
        <v>2.8185661310259587</v>
      </c>
      <c r="G847" s="4">
        <f>Nurse[[#This Row],[Total Direct Care Staff Hours]]/Nurse[[#This Row],[MDS Census]]</f>
        <v>2.4251792336217557</v>
      </c>
      <c r="H847" s="4">
        <f>Nurse[[#This Row],[Total RN Hours (w/ Admin, DON)]]/Nurse[[#This Row],[MDS Census]]</f>
        <v>0.63970333745364649</v>
      </c>
      <c r="I847" s="4">
        <f>Nurse[[#This Row],[RN Hours (excl. Admin, DON)]]/Nurse[[#This Row],[MDS Census]]</f>
        <v>0.2463164400494437</v>
      </c>
      <c r="J847" s="4">
        <f>SUM(Nurse[[#This Row],[RN Hours (excl. Admin, DON)]],Nurse[[#This Row],[RN Admin Hours]],Nurse[[#This Row],[RN DON Hours]],Nurse[[#This Row],[LPN Hours (excl. Admin)]],Nurse[[#This Row],[LPN Admin Hours]],Nurse[[#This Row],[CNA Hours]],Nurse[[#This Row],[NA TR Hours]],Nurse[[#This Row],[Med Aide/Tech Hours]])</f>
        <v>123.92500000000003</v>
      </c>
      <c r="K847" s="4">
        <f>SUM(Nurse[[#This Row],[RN Hours (excl. Admin, DON)]],Nurse[[#This Row],[LPN Hours (excl. Admin)]],Nurse[[#This Row],[CNA Hours]],Nurse[[#This Row],[NA TR Hours]],Nurse[[#This Row],[Med Aide/Tech Hours]])</f>
        <v>106.6288043478261</v>
      </c>
      <c r="L847" s="4">
        <f>SUM(Nurse[[#This Row],[RN Hours (excl. Admin, DON)]],Nurse[[#This Row],[RN Admin Hours]],Nurse[[#This Row],[RN DON Hours]])</f>
        <v>28.126086956521739</v>
      </c>
      <c r="M847" s="4">
        <v>10.829891304347823</v>
      </c>
      <c r="N847" s="4">
        <v>11.557065217391306</v>
      </c>
      <c r="O847" s="4">
        <v>5.7391304347826084</v>
      </c>
      <c r="P847" s="4">
        <f>SUM(Nurse[[#This Row],[LPN Hours (excl. Admin)]],Nurse[[#This Row],[LPN Admin Hours]])</f>
        <v>29.958695652173926</v>
      </c>
      <c r="Q847" s="4">
        <v>29.958695652173926</v>
      </c>
      <c r="R847" s="4">
        <v>0</v>
      </c>
      <c r="S847" s="4">
        <f>SUM(Nurse[[#This Row],[CNA Hours]],Nurse[[#This Row],[NA TR Hours]],Nurse[[#This Row],[Med Aide/Tech Hours]])</f>
        <v>65.840217391304364</v>
      </c>
      <c r="T847" s="4">
        <v>65.840217391304364</v>
      </c>
      <c r="U847" s="4">
        <v>0</v>
      </c>
      <c r="V847" s="4">
        <v>0</v>
      </c>
      <c r="W8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47" s="4">
        <v>0</v>
      </c>
      <c r="Y847" s="4">
        <v>0</v>
      </c>
      <c r="Z847" s="4">
        <v>0</v>
      </c>
      <c r="AA847" s="4">
        <v>0</v>
      </c>
      <c r="AB847" s="4">
        <v>0</v>
      </c>
      <c r="AC847" s="4">
        <v>0</v>
      </c>
      <c r="AD847" s="4">
        <v>0</v>
      </c>
      <c r="AE847" s="4">
        <v>0</v>
      </c>
      <c r="AF847" s="1">
        <v>365232</v>
      </c>
      <c r="AG847" s="1">
        <v>5</v>
      </c>
      <c r="AH847"/>
    </row>
    <row r="848" spans="1:34" x14ac:dyDescent="0.25">
      <c r="A848" t="s">
        <v>964</v>
      </c>
      <c r="B848" t="s">
        <v>186</v>
      </c>
      <c r="C848" t="s">
        <v>1151</v>
      </c>
      <c r="D848" t="s">
        <v>1015</v>
      </c>
      <c r="E848" s="4">
        <v>76.380434782608702</v>
      </c>
      <c r="F848" s="4">
        <f>Nurse[[#This Row],[Total Nurse Staff Hours]]/Nurse[[#This Row],[MDS Census]]</f>
        <v>2.1548555571367576</v>
      </c>
      <c r="G848" s="4">
        <f>Nurse[[#This Row],[Total Direct Care Staff Hours]]/Nurse[[#This Row],[MDS Census]]</f>
        <v>2.0542436317062753</v>
      </c>
      <c r="H848" s="4">
        <f>Nurse[[#This Row],[Total RN Hours (w/ Admin, DON)]]/Nurse[[#This Row],[MDS Census]]</f>
        <v>0.27473032588586871</v>
      </c>
      <c r="I848" s="4">
        <f>Nurse[[#This Row],[RN Hours (excl. Admin, DON)]]/Nurse[[#This Row],[MDS Census]]</f>
        <v>0.17411840045538629</v>
      </c>
      <c r="J848" s="4">
        <f>SUM(Nurse[[#This Row],[RN Hours (excl. Admin, DON)]],Nurse[[#This Row],[RN Admin Hours]],Nurse[[#This Row],[RN DON Hours]],Nurse[[#This Row],[LPN Hours (excl. Admin)]],Nurse[[#This Row],[LPN Admin Hours]],Nurse[[#This Row],[CNA Hours]],Nurse[[#This Row],[NA TR Hours]],Nurse[[#This Row],[Med Aide/Tech Hours]])</f>
        <v>164.58880434782606</v>
      </c>
      <c r="K848" s="4">
        <f>SUM(Nurse[[#This Row],[RN Hours (excl. Admin, DON)]],Nurse[[#This Row],[LPN Hours (excl. Admin)]],Nurse[[#This Row],[CNA Hours]],Nurse[[#This Row],[NA TR Hours]],Nurse[[#This Row],[Med Aide/Tech Hours]])</f>
        <v>156.90402173913043</v>
      </c>
      <c r="L848" s="4">
        <f>SUM(Nurse[[#This Row],[RN Hours (excl. Admin, DON)]],Nurse[[#This Row],[RN Admin Hours]],Nurse[[#This Row],[RN DON Hours]])</f>
        <v>20.98402173913043</v>
      </c>
      <c r="M848" s="4">
        <v>13.299239130434778</v>
      </c>
      <c r="N848" s="4">
        <v>0</v>
      </c>
      <c r="O848" s="4">
        <v>7.6847826086956523</v>
      </c>
      <c r="P848" s="4">
        <f>SUM(Nurse[[#This Row],[LPN Hours (excl. Admin)]],Nurse[[#This Row],[LPN Admin Hours]])</f>
        <v>37.524456521739147</v>
      </c>
      <c r="Q848" s="4">
        <v>37.524456521739147</v>
      </c>
      <c r="R848" s="4">
        <v>0</v>
      </c>
      <c r="S848" s="4">
        <f>SUM(Nurse[[#This Row],[CNA Hours]],Nurse[[#This Row],[NA TR Hours]],Nurse[[#This Row],[Med Aide/Tech Hours]])</f>
        <v>106.08032608695649</v>
      </c>
      <c r="T848" s="4">
        <v>106.08032608695649</v>
      </c>
      <c r="U848" s="4">
        <v>0</v>
      </c>
      <c r="V848" s="4">
        <v>0</v>
      </c>
      <c r="W8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21.286956521739132</v>
      </c>
      <c r="X848" s="4">
        <v>0.18478260869565216</v>
      </c>
      <c r="Y848" s="4">
        <v>0</v>
      </c>
      <c r="Z848" s="4">
        <v>1.9456521739130435</v>
      </c>
      <c r="AA848" s="4">
        <v>2.8818478260869567</v>
      </c>
      <c r="AB848" s="4">
        <v>0</v>
      </c>
      <c r="AC848" s="4">
        <v>16.274673913043479</v>
      </c>
      <c r="AD848" s="4">
        <v>0</v>
      </c>
      <c r="AE848" s="4">
        <v>0</v>
      </c>
      <c r="AF848" s="1">
        <v>365437</v>
      </c>
      <c r="AG848" s="1">
        <v>5</v>
      </c>
      <c r="AH848"/>
    </row>
    <row r="849" spans="1:34" x14ac:dyDescent="0.25">
      <c r="A849" t="s">
        <v>964</v>
      </c>
      <c r="B849" t="s">
        <v>800</v>
      </c>
      <c r="C849" t="s">
        <v>1095</v>
      </c>
      <c r="D849" t="s">
        <v>1056</v>
      </c>
      <c r="E849" s="4">
        <v>80.945652173913047</v>
      </c>
      <c r="F849" s="4">
        <f>Nurse[[#This Row],[Total Nurse Staff Hours]]/Nurse[[#This Row],[MDS Census]]</f>
        <v>3.6160467302269361</v>
      </c>
      <c r="G849" s="4">
        <f>Nurse[[#This Row],[Total Direct Care Staff Hours]]/Nurse[[#This Row],[MDS Census]]</f>
        <v>3.2474083523566524</v>
      </c>
      <c r="H849" s="4">
        <f>Nurse[[#This Row],[Total RN Hours (w/ Admin, DON)]]/Nurse[[#This Row],[MDS Census]]</f>
        <v>0.37313683362427819</v>
      </c>
      <c r="I849" s="4">
        <f>Nurse[[#This Row],[RN Hours (excl. Admin, DON)]]/Nurse[[#This Row],[MDS Census]]</f>
        <v>0.20585470659325905</v>
      </c>
      <c r="J849" s="4">
        <f>SUM(Nurse[[#This Row],[RN Hours (excl. Admin, DON)]],Nurse[[#This Row],[RN Admin Hours]],Nurse[[#This Row],[RN DON Hours]],Nurse[[#This Row],[LPN Hours (excl. Admin)]],Nurse[[#This Row],[LPN Admin Hours]],Nurse[[#This Row],[CNA Hours]],Nurse[[#This Row],[NA TR Hours]],Nurse[[#This Row],[Med Aide/Tech Hours]])</f>
        <v>292.70326086956516</v>
      </c>
      <c r="K849" s="4">
        <f>SUM(Nurse[[#This Row],[RN Hours (excl. Admin, DON)]],Nurse[[#This Row],[LPN Hours (excl. Admin)]],Nurse[[#This Row],[CNA Hours]],Nurse[[#This Row],[NA TR Hours]],Nurse[[#This Row],[Med Aide/Tech Hours]])</f>
        <v>262.86358695652166</v>
      </c>
      <c r="L849" s="4">
        <f>SUM(Nurse[[#This Row],[RN Hours (excl. Admin, DON)]],Nurse[[#This Row],[RN Admin Hours]],Nurse[[#This Row],[RN DON Hours]])</f>
        <v>30.203804347826086</v>
      </c>
      <c r="M849" s="4">
        <v>16.663043478260871</v>
      </c>
      <c r="N849" s="4">
        <v>8.008152173913043</v>
      </c>
      <c r="O849" s="4">
        <v>5.5326086956521738</v>
      </c>
      <c r="P849" s="4">
        <f>SUM(Nurse[[#This Row],[LPN Hours (excl. Admin)]],Nurse[[#This Row],[LPN Admin Hours]])</f>
        <v>73.173913043478265</v>
      </c>
      <c r="Q849" s="4">
        <v>56.875</v>
      </c>
      <c r="R849" s="4">
        <v>16.298913043478262</v>
      </c>
      <c r="S849" s="4">
        <f>SUM(Nurse[[#This Row],[CNA Hours]],Nurse[[#This Row],[NA TR Hours]],Nurse[[#This Row],[Med Aide/Tech Hours]])</f>
        <v>189.32554347826084</v>
      </c>
      <c r="T849" s="4">
        <v>184.64076086956518</v>
      </c>
      <c r="U849" s="4">
        <v>4.6847826086956523</v>
      </c>
      <c r="V849" s="4">
        <v>0</v>
      </c>
      <c r="W8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49" s="4">
        <v>0</v>
      </c>
      <c r="Y849" s="4">
        <v>0</v>
      </c>
      <c r="Z849" s="4">
        <v>0</v>
      </c>
      <c r="AA849" s="4">
        <v>0</v>
      </c>
      <c r="AB849" s="4">
        <v>0</v>
      </c>
      <c r="AC849" s="4">
        <v>0</v>
      </c>
      <c r="AD849" s="4">
        <v>0</v>
      </c>
      <c r="AE849" s="4">
        <v>0</v>
      </c>
      <c r="AF849" s="1">
        <v>366348</v>
      </c>
      <c r="AG849" s="1">
        <v>5</v>
      </c>
      <c r="AH849"/>
    </row>
    <row r="850" spans="1:34" x14ac:dyDescent="0.25">
      <c r="A850" t="s">
        <v>964</v>
      </c>
      <c r="B850" t="s">
        <v>799</v>
      </c>
      <c r="C850" t="s">
        <v>1213</v>
      </c>
      <c r="D850" t="s">
        <v>1008</v>
      </c>
      <c r="E850" s="4">
        <v>82.391304347826093</v>
      </c>
      <c r="F850" s="4">
        <f>Nurse[[#This Row],[Total Nurse Staff Hours]]/Nurse[[#This Row],[MDS Census]]</f>
        <v>3.0146992084432718</v>
      </c>
      <c r="G850" s="4">
        <f>Nurse[[#This Row],[Total Direct Care Staff Hours]]/Nurse[[#This Row],[MDS Census]]</f>
        <v>2.7735712401055403</v>
      </c>
      <c r="H850" s="4">
        <f>Nurse[[#This Row],[Total RN Hours (w/ Admin, DON)]]/Nurse[[#This Row],[MDS Census]]</f>
        <v>0.4627242744063324</v>
      </c>
      <c r="I850" s="4">
        <f>Nurse[[#This Row],[RN Hours (excl. Admin, DON)]]/Nurse[[#This Row],[MDS Census]]</f>
        <v>0.3000923482849604</v>
      </c>
      <c r="J850" s="4">
        <f>SUM(Nurse[[#This Row],[RN Hours (excl. Admin, DON)]],Nurse[[#This Row],[RN Admin Hours]],Nurse[[#This Row],[RN DON Hours]],Nurse[[#This Row],[LPN Hours (excl. Admin)]],Nurse[[#This Row],[LPN Admin Hours]],Nurse[[#This Row],[CNA Hours]],Nurse[[#This Row],[NA TR Hours]],Nurse[[#This Row],[Med Aide/Tech Hours]])</f>
        <v>248.38500000000002</v>
      </c>
      <c r="K850" s="4">
        <f>SUM(Nurse[[#This Row],[RN Hours (excl. Admin, DON)]],Nurse[[#This Row],[LPN Hours (excl. Admin)]],Nurse[[#This Row],[CNA Hours]],Nurse[[#This Row],[NA TR Hours]],Nurse[[#This Row],[Med Aide/Tech Hours]])</f>
        <v>228.51815217391302</v>
      </c>
      <c r="L850" s="4">
        <f>SUM(Nurse[[#This Row],[RN Hours (excl. Admin, DON)]],Nurse[[#This Row],[RN Admin Hours]],Nurse[[#This Row],[RN DON Hours]])</f>
        <v>38.124456521739127</v>
      </c>
      <c r="M850" s="4">
        <v>24.724999999999998</v>
      </c>
      <c r="N850" s="4">
        <v>7.7798913043478262</v>
      </c>
      <c r="O850" s="4">
        <v>5.6195652173913047</v>
      </c>
      <c r="P850" s="4">
        <f>SUM(Nurse[[#This Row],[LPN Hours (excl. Admin)]],Nurse[[#This Row],[LPN Admin Hours]])</f>
        <v>76.173586956521746</v>
      </c>
      <c r="Q850" s="4">
        <v>69.706195652173918</v>
      </c>
      <c r="R850" s="4">
        <v>6.4673913043478262</v>
      </c>
      <c r="S850" s="4">
        <f>SUM(Nurse[[#This Row],[CNA Hours]],Nurse[[#This Row],[NA TR Hours]],Nurse[[#This Row],[Med Aide/Tech Hours]])</f>
        <v>134.08695652173913</v>
      </c>
      <c r="T850" s="4">
        <v>116.80978260869566</v>
      </c>
      <c r="U850" s="4">
        <v>17.277173913043477</v>
      </c>
      <c r="V850" s="4">
        <v>0</v>
      </c>
      <c r="W8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19.094782608695652</v>
      </c>
      <c r="X850" s="4">
        <v>0</v>
      </c>
      <c r="Y850" s="4">
        <v>0</v>
      </c>
      <c r="Z850" s="4">
        <v>0</v>
      </c>
      <c r="AA850" s="4">
        <v>18.312173913043477</v>
      </c>
      <c r="AB850" s="4">
        <v>0</v>
      </c>
      <c r="AC850" s="4">
        <v>0.78260869565217395</v>
      </c>
      <c r="AD850" s="4">
        <v>0</v>
      </c>
      <c r="AE850" s="4">
        <v>0</v>
      </c>
      <c r="AF850" s="1">
        <v>366347</v>
      </c>
      <c r="AG850" s="1">
        <v>5</v>
      </c>
      <c r="AH850"/>
    </row>
    <row r="851" spans="1:34" x14ac:dyDescent="0.25">
      <c r="A851" t="s">
        <v>964</v>
      </c>
      <c r="B851" t="s">
        <v>494</v>
      </c>
      <c r="C851" t="s">
        <v>1166</v>
      </c>
      <c r="D851" t="s">
        <v>1033</v>
      </c>
      <c r="E851" s="4">
        <v>69.478260869565219</v>
      </c>
      <c r="F851" s="4">
        <f>Nurse[[#This Row],[Total Nurse Staff Hours]]/Nurse[[#This Row],[MDS Census]]</f>
        <v>2.9662484355444296</v>
      </c>
      <c r="G851" s="4">
        <f>Nurse[[#This Row],[Total Direct Care Staff Hours]]/Nurse[[#This Row],[MDS Census]]</f>
        <v>2.8040988735919892</v>
      </c>
      <c r="H851" s="4">
        <f>Nurse[[#This Row],[Total RN Hours (w/ Admin, DON)]]/Nurse[[#This Row],[MDS Census]]</f>
        <v>0.35171151439299114</v>
      </c>
      <c r="I851" s="4">
        <f>Nurse[[#This Row],[RN Hours (excl. Admin, DON)]]/Nurse[[#This Row],[MDS Census]]</f>
        <v>0.18956195244055063</v>
      </c>
      <c r="J851" s="4">
        <f>SUM(Nurse[[#This Row],[RN Hours (excl. Admin, DON)]],Nurse[[#This Row],[RN Admin Hours]],Nurse[[#This Row],[RN DON Hours]],Nurse[[#This Row],[LPN Hours (excl. Admin)]],Nurse[[#This Row],[LPN Admin Hours]],Nurse[[#This Row],[CNA Hours]],Nurse[[#This Row],[NA TR Hours]],Nurse[[#This Row],[Med Aide/Tech Hours]])</f>
        <v>206.0897826086956</v>
      </c>
      <c r="K851" s="4">
        <f>SUM(Nurse[[#This Row],[RN Hours (excl. Admin, DON)]],Nurse[[#This Row],[LPN Hours (excl. Admin)]],Nurse[[#This Row],[CNA Hours]],Nurse[[#This Row],[NA TR Hours]],Nurse[[#This Row],[Med Aide/Tech Hours]])</f>
        <v>194.8239130434782</v>
      </c>
      <c r="L851" s="4">
        <f>SUM(Nurse[[#This Row],[RN Hours (excl. Admin, DON)]],Nurse[[#This Row],[RN Admin Hours]],Nurse[[#This Row],[RN DON Hours]])</f>
        <v>24.436304347826081</v>
      </c>
      <c r="M851" s="4">
        <v>13.170434782608691</v>
      </c>
      <c r="N851" s="4">
        <v>5.476413043478261</v>
      </c>
      <c r="O851" s="4">
        <v>5.7894565217391305</v>
      </c>
      <c r="P851" s="4">
        <f>SUM(Nurse[[#This Row],[LPN Hours (excl. Admin)]],Nurse[[#This Row],[LPN Admin Hours]])</f>
        <v>64.515434782608651</v>
      </c>
      <c r="Q851" s="4">
        <v>64.515434782608651</v>
      </c>
      <c r="R851" s="4">
        <v>0</v>
      </c>
      <c r="S851" s="4">
        <f>SUM(Nurse[[#This Row],[CNA Hours]],Nurse[[#This Row],[NA TR Hours]],Nurse[[#This Row],[Med Aide/Tech Hours]])</f>
        <v>117.13804347826087</v>
      </c>
      <c r="T851" s="4">
        <v>104.46358695652174</v>
      </c>
      <c r="U851" s="4">
        <v>12.674456521739133</v>
      </c>
      <c r="V851" s="4">
        <v>0</v>
      </c>
      <c r="W8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4.2782608695652176</v>
      </c>
      <c r="X851" s="4">
        <v>0.30793478260869561</v>
      </c>
      <c r="Y851" s="4">
        <v>0</v>
      </c>
      <c r="Z851" s="4">
        <v>0</v>
      </c>
      <c r="AA851" s="4">
        <v>2.4418478260869563</v>
      </c>
      <c r="AB851" s="4">
        <v>0</v>
      </c>
      <c r="AC851" s="4">
        <v>1.5284782608695653</v>
      </c>
      <c r="AD851" s="4">
        <v>0</v>
      </c>
      <c r="AE851" s="4">
        <v>0</v>
      </c>
      <c r="AF851" s="1">
        <v>365900</v>
      </c>
      <c r="AG851" s="1">
        <v>5</v>
      </c>
      <c r="AH851"/>
    </row>
    <row r="852" spans="1:34" x14ac:dyDescent="0.25">
      <c r="A852" t="s">
        <v>964</v>
      </c>
      <c r="B852" t="s">
        <v>419</v>
      </c>
      <c r="C852" t="s">
        <v>1110</v>
      </c>
      <c r="D852" t="s">
        <v>1019</v>
      </c>
      <c r="E852" s="4">
        <v>81.869565217391298</v>
      </c>
      <c r="F852" s="4">
        <f>Nurse[[#This Row],[Total Nurse Staff Hours]]/Nurse[[#This Row],[MDS Census]]</f>
        <v>3.1083032395114185</v>
      </c>
      <c r="G852" s="4">
        <f>Nurse[[#This Row],[Total Direct Care Staff Hours]]/Nurse[[#This Row],[MDS Census]]</f>
        <v>2.8594171534784922</v>
      </c>
      <c r="H852" s="4">
        <f>Nurse[[#This Row],[Total RN Hours (w/ Admin, DON)]]/Nurse[[#This Row],[MDS Census]]</f>
        <v>0.5993919277748273</v>
      </c>
      <c r="I852" s="4">
        <f>Nurse[[#This Row],[RN Hours (excl. Admin, DON)]]/Nurse[[#This Row],[MDS Census]]</f>
        <v>0.39204593733404125</v>
      </c>
      <c r="J852" s="4">
        <f>SUM(Nurse[[#This Row],[RN Hours (excl. Admin, DON)]],Nurse[[#This Row],[RN Admin Hours]],Nurse[[#This Row],[RN DON Hours]],Nurse[[#This Row],[LPN Hours (excl. Admin)]],Nurse[[#This Row],[LPN Admin Hours]],Nurse[[#This Row],[CNA Hours]],Nurse[[#This Row],[NA TR Hours]],Nurse[[#This Row],[Med Aide/Tech Hours]])</f>
        <v>254.47543478260872</v>
      </c>
      <c r="K852" s="4">
        <f>SUM(Nurse[[#This Row],[RN Hours (excl. Admin, DON)]],Nurse[[#This Row],[LPN Hours (excl. Admin)]],Nurse[[#This Row],[CNA Hours]],Nurse[[#This Row],[NA TR Hours]],Nurse[[#This Row],[Med Aide/Tech Hours]])</f>
        <v>234.0992391304348</v>
      </c>
      <c r="L852" s="4">
        <f>SUM(Nurse[[#This Row],[RN Hours (excl. Admin, DON)]],Nurse[[#This Row],[RN Admin Hours]],Nurse[[#This Row],[RN DON Hours]])</f>
        <v>49.071956521739118</v>
      </c>
      <c r="M852" s="4">
        <v>32.09663043478259</v>
      </c>
      <c r="N852" s="4">
        <v>10.634021739130436</v>
      </c>
      <c r="O852" s="4">
        <v>6.3413043478260871</v>
      </c>
      <c r="P852" s="4">
        <f>SUM(Nurse[[#This Row],[LPN Hours (excl. Admin)]],Nurse[[#This Row],[LPN Admin Hours]])</f>
        <v>57.872608695652168</v>
      </c>
      <c r="Q852" s="4">
        <v>54.471739130434777</v>
      </c>
      <c r="R852" s="4">
        <v>3.4008695652173917</v>
      </c>
      <c r="S852" s="4">
        <f>SUM(Nurse[[#This Row],[CNA Hours]],Nurse[[#This Row],[NA TR Hours]],Nurse[[#This Row],[Med Aide/Tech Hours]])</f>
        <v>147.53086956521742</v>
      </c>
      <c r="T852" s="4">
        <v>139.18858695652176</v>
      </c>
      <c r="U852" s="4">
        <v>8.342282608695653</v>
      </c>
      <c r="V852" s="4">
        <v>0</v>
      </c>
      <c r="W8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52" s="4">
        <v>0</v>
      </c>
      <c r="Y852" s="4">
        <v>0</v>
      </c>
      <c r="Z852" s="4">
        <v>0</v>
      </c>
      <c r="AA852" s="4">
        <v>0</v>
      </c>
      <c r="AB852" s="4">
        <v>0</v>
      </c>
      <c r="AC852" s="4">
        <v>0</v>
      </c>
      <c r="AD852" s="4">
        <v>0</v>
      </c>
      <c r="AE852" s="4">
        <v>0</v>
      </c>
      <c r="AF852" s="1">
        <v>365786</v>
      </c>
      <c r="AG852" s="1">
        <v>5</v>
      </c>
      <c r="AH852"/>
    </row>
    <row r="853" spans="1:34" x14ac:dyDescent="0.25">
      <c r="A853" t="s">
        <v>964</v>
      </c>
      <c r="B853" t="s">
        <v>445</v>
      </c>
      <c r="C853" t="s">
        <v>1098</v>
      </c>
      <c r="D853" t="s">
        <v>999</v>
      </c>
      <c r="E853" s="4">
        <v>73.923913043478265</v>
      </c>
      <c r="F853" s="4">
        <f>Nurse[[#This Row],[Total Nurse Staff Hours]]/Nurse[[#This Row],[MDS Census]]</f>
        <v>3.0383428907513599</v>
      </c>
      <c r="G853" s="4">
        <f>Nurse[[#This Row],[Total Direct Care Staff Hours]]/Nurse[[#This Row],[MDS Census]]</f>
        <v>2.7244875753565649</v>
      </c>
      <c r="H853" s="4">
        <f>Nurse[[#This Row],[Total RN Hours (w/ Admin, DON)]]/Nurse[[#This Row],[MDS Census]]</f>
        <v>0.47064843405381557</v>
      </c>
      <c r="I853" s="4">
        <f>Nurse[[#This Row],[RN Hours (excl. Admin, DON)]]/Nurse[[#This Row],[MDS Census]]</f>
        <v>0.32734156741655634</v>
      </c>
      <c r="J853" s="4">
        <f>SUM(Nurse[[#This Row],[RN Hours (excl. Admin, DON)]],Nurse[[#This Row],[RN Admin Hours]],Nurse[[#This Row],[RN DON Hours]],Nurse[[#This Row],[LPN Hours (excl. Admin)]],Nurse[[#This Row],[LPN Admin Hours]],Nurse[[#This Row],[CNA Hours]],Nurse[[#This Row],[NA TR Hours]],Nurse[[#This Row],[Med Aide/Tech Hours]])</f>
        <v>224.60619565217391</v>
      </c>
      <c r="K853" s="4">
        <f>SUM(Nurse[[#This Row],[RN Hours (excl. Admin, DON)]],Nurse[[#This Row],[LPN Hours (excl. Admin)]],Nurse[[#This Row],[CNA Hours]],Nurse[[#This Row],[NA TR Hours]],Nurse[[#This Row],[Med Aide/Tech Hours]])</f>
        <v>201.40478260869565</v>
      </c>
      <c r="L853" s="4">
        <f>SUM(Nurse[[#This Row],[RN Hours (excl. Admin, DON)]],Nurse[[#This Row],[RN Admin Hours]],Nurse[[#This Row],[RN DON Hours]])</f>
        <v>34.792173913043477</v>
      </c>
      <c r="M853" s="4">
        <v>24.198369565217391</v>
      </c>
      <c r="N853" s="4">
        <v>5.5503260869565221</v>
      </c>
      <c r="O853" s="4">
        <v>5.0434782608695654</v>
      </c>
      <c r="P853" s="4">
        <f>SUM(Nurse[[#This Row],[LPN Hours (excl. Admin)]],Nurse[[#This Row],[LPN Admin Hours]])</f>
        <v>68.458913043478262</v>
      </c>
      <c r="Q853" s="4">
        <v>55.851304347826094</v>
      </c>
      <c r="R853" s="4">
        <v>12.60760869565217</v>
      </c>
      <c r="S853" s="4">
        <f>SUM(Nurse[[#This Row],[CNA Hours]],Nurse[[#This Row],[NA TR Hours]],Nurse[[#This Row],[Med Aide/Tech Hours]])</f>
        <v>121.35510869565218</v>
      </c>
      <c r="T853" s="4">
        <v>119.55445652173913</v>
      </c>
      <c r="U853" s="4">
        <v>1.8006521739130437</v>
      </c>
      <c r="V853" s="4">
        <v>0</v>
      </c>
      <c r="W8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3.2274999999999996</v>
      </c>
      <c r="X853" s="4">
        <v>8.3695652173913046E-2</v>
      </c>
      <c r="Y853" s="4">
        <v>0</v>
      </c>
      <c r="Z853" s="4">
        <v>0</v>
      </c>
      <c r="AA853" s="4">
        <v>1.0967391304347827</v>
      </c>
      <c r="AB853" s="4">
        <v>0</v>
      </c>
      <c r="AC853" s="4">
        <v>2.047065217391304</v>
      </c>
      <c r="AD853" s="4">
        <v>0</v>
      </c>
      <c r="AE853" s="4">
        <v>0</v>
      </c>
      <c r="AF853" s="1">
        <v>365829</v>
      </c>
      <c r="AG853" s="1">
        <v>5</v>
      </c>
      <c r="AH853"/>
    </row>
    <row r="854" spans="1:34" x14ac:dyDescent="0.25">
      <c r="A854" t="s">
        <v>964</v>
      </c>
      <c r="B854" t="s">
        <v>10</v>
      </c>
      <c r="C854" t="s">
        <v>1368</v>
      </c>
      <c r="D854" t="s">
        <v>1032</v>
      </c>
      <c r="E854" s="4">
        <v>95.826086956521735</v>
      </c>
      <c r="F854" s="4">
        <f>Nurse[[#This Row],[Total Nurse Staff Hours]]/Nurse[[#This Row],[MDS Census]]</f>
        <v>4.5835015880217789</v>
      </c>
      <c r="G854" s="4">
        <f>Nurse[[#This Row],[Total Direct Care Staff Hours]]/Nurse[[#This Row],[MDS Census]]</f>
        <v>4.1777903811252273</v>
      </c>
      <c r="H854" s="4">
        <f>Nurse[[#This Row],[Total RN Hours (w/ Admin, DON)]]/Nurse[[#This Row],[MDS Census]]</f>
        <v>1.2311989564428314</v>
      </c>
      <c r="I854" s="4">
        <f>Nurse[[#This Row],[RN Hours (excl. Admin, DON)]]/Nurse[[#This Row],[MDS Census]]</f>
        <v>0.87610594373865713</v>
      </c>
      <c r="J854" s="4">
        <f>SUM(Nurse[[#This Row],[RN Hours (excl. Admin, DON)]],Nurse[[#This Row],[RN Admin Hours]],Nurse[[#This Row],[RN DON Hours]],Nurse[[#This Row],[LPN Hours (excl. Admin)]],Nurse[[#This Row],[LPN Admin Hours]],Nurse[[#This Row],[CNA Hours]],Nurse[[#This Row],[NA TR Hours]],Nurse[[#This Row],[Med Aide/Tech Hours]])</f>
        <v>439.21902173913043</v>
      </c>
      <c r="K854" s="4">
        <f>SUM(Nurse[[#This Row],[RN Hours (excl. Admin, DON)]],Nurse[[#This Row],[LPN Hours (excl. Admin)]],Nurse[[#This Row],[CNA Hours]],Nurse[[#This Row],[NA TR Hours]],Nurse[[#This Row],[Med Aide/Tech Hours]])</f>
        <v>400.34130434782611</v>
      </c>
      <c r="L854" s="4">
        <f>SUM(Nurse[[#This Row],[RN Hours (excl. Admin, DON)]],Nurse[[#This Row],[RN Admin Hours]],Nurse[[#This Row],[RN DON Hours]])</f>
        <v>117.98097826086958</v>
      </c>
      <c r="M854" s="4">
        <v>83.953804347826093</v>
      </c>
      <c r="N854" s="4">
        <v>28.722826086956523</v>
      </c>
      <c r="O854" s="4">
        <v>5.3043478260869561</v>
      </c>
      <c r="P854" s="4">
        <f>SUM(Nurse[[#This Row],[LPN Hours (excl. Admin)]],Nurse[[#This Row],[LPN Admin Hours]])</f>
        <v>113.6320652173913</v>
      </c>
      <c r="Q854" s="4">
        <v>108.78152173913043</v>
      </c>
      <c r="R854" s="4">
        <v>4.8505434782608692</v>
      </c>
      <c r="S854" s="4">
        <f>SUM(Nurse[[#This Row],[CNA Hours]],Nurse[[#This Row],[NA TR Hours]],Nurse[[#This Row],[Med Aide/Tech Hours]])</f>
        <v>207.60597826086959</v>
      </c>
      <c r="T854" s="4">
        <v>207.60597826086959</v>
      </c>
      <c r="U854" s="4">
        <v>0</v>
      </c>
      <c r="V854" s="4">
        <v>0</v>
      </c>
      <c r="W8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92.560869565217388</v>
      </c>
      <c r="X854" s="4">
        <v>14.315217391304348</v>
      </c>
      <c r="Y854" s="4">
        <v>0</v>
      </c>
      <c r="Z854" s="4">
        <v>0</v>
      </c>
      <c r="AA854" s="4">
        <v>18.819565217391304</v>
      </c>
      <c r="AB854" s="4">
        <v>0</v>
      </c>
      <c r="AC854" s="4">
        <v>59.426086956521736</v>
      </c>
      <c r="AD854" s="4">
        <v>0</v>
      </c>
      <c r="AE854" s="4">
        <v>0</v>
      </c>
      <c r="AF854" s="1">
        <v>366335</v>
      </c>
      <c r="AG854" s="1">
        <v>5</v>
      </c>
      <c r="AH854"/>
    </row>
    <row r="855" spans="1:34" x14ac:dyDescent="0.25">
      <c r="A855" t="s">
        <v>964</v>
      </c>
      <c r="B855" t="s">
        <v>859</v>
      </c>
      <c r="C855" t="s">
        <v>1235</v>
      </c>
      <c r="D855" t="s">
        <v>981</v>
      </c>
      <c r="E855" s="4">
        <v>40.217391304347828</v>
      </c>
      <c r="F855" s="4">
        <f>Nurse[[#This Row],[Total Nurse Staff Hours]]/Nurse[[#This Row],[MDS Census]]</f>
        <v>3.95222972972973</v>
      </c>
      <c r="G855" s="4">
        <f>Nurse[[#This Row],[Total Direct Care Staff Hours]]/Nurse[[#This Row],[MDS Census]]</f>
        <v>3.664121621621621</v>
      </c>
      <c r="H855" s="4">
        <f>Nurse[[#This Row],[Total RN Hours (w/ Admin, DON)]]/Nurse[[#This Row],[MDS Census]]</f>
        <v>0.47716216216216212</v>
      </c>
      <c r="I855" s="4">
        <f>Nurse[[#This Row],[RN Hours (excl. Admin, DON)]]/Nurse[[#This Row],[MDS Census]]</f>
        <v>0.18905405405405407</v>
      </c>
      <c r="J855" s="4">
        <f>SUM(Nurse[[#This Row],[RN Hours (excl. Admin, DON)]],Nurse[[#This Row],[RN Admin Hours]],Nurse[[#This Row],[RN DON Hours]],Nurse[[#This Row],[LPN Hours (excl. Admin)]],Nurse[[#This Row],[LPN Admin Hours]],Nurse[[#This Row],[CNA Hours]],Nurse[[#This Row],[NA TR Hours]],Nurse[[#This Row],[Med Aide/Tech Hours]])</f>
        <v>158.9483695652174</v>
      </c>
      <c r="K855" s="4">
        <f>SUM(Nurse[[#This Row],[RN Hours (excl. Admin, DON)]],Nurse[[#This Row],[LPN Hours (excl. Admin)]],Nurse[[#This Row],[CNA Hours]],Nurse[[#This Row],[NA TR Hours]],Nurse[[#This Row],[Med Aide/Tech Hours]])</f>
        <v>147.36141304347825</v>
      </c>
      <c r="L855" s="4">
        <f>SUM(Nurse[[#This Row],[RN Hours (excl. Admin, DON)]],Nurse[[#This Row],[RN Admin Hours]],Nurse[[#This Row],[RN DON Hours]])</f>
        <v>19.190217391304348</v>
      </c>
      <c r="M855" s="4">
        <v>7.6032608695652177</v>
      </c>
      <c r="N855" s="4">
        <v>5.7608695652173916</v>
      </c>
      <c r="O855" s="4">
        <v>5.8260869565217392</v>
      </c>
      <c r="P855" s="4">
        <f>SUM(Nurse[[#This Row],[LPN Hours (excl. Admin)]],Nurse[[#This Row],[LPN Admin Hours]])</f>
        <v>49.032608695652172</v>
      </c>
      <c r="Q855" s="4">
        <v>49.032608695652172</v>
      </c>
      <c r="R855" s="4">
        <v>0</v>
      </c>
      <c r="S855" s="4">
        <f>SUM(Nurse[[#This Row],[CNA Hours]],Nurse[[#This Row],[NA TR Hours]],Nurse[[#This Row],[Med Aide/Tech Hours]])</f>
        <v>90.725543478260875</v>
      </c>
      <c r="T855" s="4">
        <v>63.790760869565219</v>
      </c>
      <c r="U855" s="4">
        <v>26.934782608695652</v>
      </c>
      <c r="V855" s="4">
        <v>0</v>
      </c>
      <c r="W8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55" s="4">
        <v>0</v>
      </c>
      <c r="Y855" s="4">
        <v>0</v>
      </c>
      <c r="Z855" s="4">
        <v>0</v>
      </c>
      <c r="AA855" s="4">
        <v>0</v>
      </c>
      <c r="AB855" s="4">
        <v>0</v>
      </c>
      <c r="AC855" s="4">
        <v>0</v>
      </c>
      <c r="AD855" s="4">
        <v>0</v>
      </c>
      <c r="AE855" s="4">
        <v>0</v>
      </c>
      <c r="AF855" s="1">
        <v>366416</v>
      </c>
      <c r="AG855" s="1">
        <v>5</v>
      </c>
      <c r="AH855"/>
    </row>
    <row r="856" spans="1:34" x14ac:dyDescent="0.25">
      <c r="A856" t="s">
        <v>964</v>
      </c>
      <c r="B856" t="s">
        <v>451</v>
      </c>
      <c r="C856" t="s">
        <v>1208</v>
      </c>
      <c r="D856" t="s">
        <v>1034</v>
      </c>
      <c r="E856" s="4">
        <v>76.75</v>
      </c>
      <c r="F856" s="4">
        <f>Nurse[[#This Row],[Total Nurse Staff Hours]]/Nurse[[#This Row],[MDS Census]]</f>
        <v>3.6732389180002838</v>
      </c>
      <c r="G856" s="4">
        <f>Nurse[[#This Row],[Total Direct Care Staff Hours]]/Nurse[[#This Row],[MDS Census]]</f>
        <v>3.3492763064721713</v>
      </c>
      <c r="H856" s="4">
        <f>Nurse[[#This Row],[Total RN Hours (w/ Admin, DON)]]/Nurse[[#This Row],[MDS Census]]</f>
        <v>0.52021668318934999</v>
      </c>
      <c r="I856" s="4">
        <f>Nurse[[#This Row],[RN Hours (excl. Admin, DON)]]/Nurse[[#This Row],[MDS Census]]</f>
        <v>0.39063163857810512</v>
      </c>
      <c r="J856" s="4">
        <f>SUM(Nurse[[#This Row],[RN Hours (excl. Admin, DON)]],Nurse[[#This Row],[RN Admin Hours]],Nurse[[#This Row],[RN DON Hours]],Nurse[[#This Row],[LPN Hours (excl. Admin)]],Nurse[[#This Row],[LPN Admin Hours]],Nurse[[#This Row],[CNA Hours]],Nurse[[#This Row],[NA TR Hours]],Nurse[[#This Row],[Med Aide/Tech Hours]])</f>
        <v>281.92108695652178</v>
      </c>
      <c r="K856" s="4">
        <f>SUM(Nurse[[#This Row],[RN Hours (excl. Admin, DON)]],Nurse[[#This Row],[LPN Hours (excl. Admin)]],Nurse[[#This Row],[CNA Hours]],Nurse[[#This Row],[NA TR Hours]],Nurse[[#This Row],[Med Aide/Tech Hours]])</f>
        <v>257.05695652173915</v>
      </c>
      <c r="L856" s="4">
        <f>SUM(Nurse[[#This Row],[RN Hours (excl. Admin, DON)]],Nurse[[#This Row],[RN Admin Hours]],Nurse[[#This Row],[RN DON Hours]])</f>
        <v>39.926630434782609</v>
      </c>
      <c r="M856" s="4">
        <v>29.980978260869566</v>
      </c>
      <c r="N856" s="4">
        <v>4.8913043478260869</v>
      </c>
      <c r="O856" s="4">
        <v>5.0543478260869561</v>
      </c>
      <c r="P856" s="4">
        <f>SUM(Nurse[[#This Row],[LPN Hours (excl. Admin)]],Nurse[[#This Row],[LPN Admin Hours]])</f>
        <v>72.464673913043484</v>
      </c>
      <c r="Q856" s="4">
        <v>57.546195652173914</v>
      </c>
      <c r="R856" s="4">
        <v>14.918478260869565</v>
      </c>
      <c r="S856" s="4">
        <f>SUM(Nurse[[#This Row],[CNA Hours]],Nurse[[#This Row],[NA TR Hours]],Nurse[[#This Row],[Med Aide/Tech Hours]])</f>
        <v>169.52978260869565</v>
      </c>
      <c r="T856" s="4">
        <v>169.52978260869565</v>
      </c>
      <c r="U856" s="4">
        <v>0</v>
      </c>
      <c r="V856" s="4">
        <v>0</v>
      </c>
      <c r="W8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56" s="4">
        <v>0</v>
      </c>
      <c r="Y856" s="4">
        <v>0</v>
      </c>
      <c r="Z856" s="4">
        <v>0</v>
      </c>
      <c r="AA856" s="4">
        <v>0</v>
      </c>
      <c r="AB856" s="4">
        <v>0</v>
      </c>
      <c r="AC856" s="4">
        <v>0</v>
      </c>
      <c r="AD856" s="4">
        <v>0</v>
      </c>
      <c r="AE856" s="4">
        <v>0</v>
      </c>
      <c r="AF856" s="1">
        <v>365836</v>
      </c>
      <c r="AG856" s="1">
        <v>5</v>
      </c>
      <c r="AH856"/>
    </row>
    <row r="857" spans="1:34" x14ac:dyDescent="0.25">
      <c r="A857" t="s">
        <v>964</v>
      </c>
      <c r="B857" t="s">
        <v>225</v>
      </c>
      <c r="C857" t="s">
        <v>1131</v>
      </c>
      <c r="D857" t="s">
        <v>997</v>
      </c>
      <c r="E857" s="4">
        <v>84.661971830985919</v>
      </c>
      <c r="F857" s="4">
        <f>Nurse[[#This Row],[Total Nurse Staff Hours]]/Nurse[[#This Row],[MDS Census]]</f>
        <v>3.1825087339876896</v>
      </c>
      <c r="G857" s="4">
        <f>Nurse[[#This Row],[Total Direct Care Staff Hours]]/Nurse[[#This Row],[MDS Census]]</f>
        <v>3.0475395108966894</v>
      </c>
      <c r="H857" s="4">
        <f>Nurse[[#This Row],[Total RN Hours (w/ Admin, DON)]]/Nurse[[#This Row],[MDS Census]]</f>
        <v>0.54546664448511062</v>
      </c>
      <c r="I857" s="4">
        <f>Nurse[[#This Row],[RN Hours (excl. Admin, DON)]]/Nurse[[#This Row],[MDS Census]]</f>
        <v>0.41049742139411072</v>
      </c>
      <c r="J857" s="4">
        <f>SUM(Nurse[[#This Row],[RN Hours (excl. Admin, DON)]],Nurse[[#This Row],[RN Admin Hours]],Nurse[[#This Row],[RN DON Hours]],Nurse[[#This Row],[LPN Hours (excl. Admin)]],Nurse[[#This Row],[LPN Admin Hours]],Nurse[[#This Row],[CNA Hours]],Nurse[[#This Row],[NA TR Hours]],Nurse[[#This Row],[Med Aide/Tech Hours]])</f>
        <v>269.43746478873243</v>
      </c>
      <c r="K857" s="4">
        <f>SUM(Nurse[[#This Row],[RN Hours (excl. Admin, DON)]],Nurse[[#This Row],[LPN Hours (excl. Admin)]],Nurse[[#This Row],[CNA Hours]],Nurse[[#This Row],[NA TR Hours]],Nurse[[#This Row],[Med Aide/Tech Hours]])</f>
        <v>258.01070422535213</v>
      </c>
      <c r="L857" s="4">
        <f>SUM(Nurse[[#This Row],[RN Hours (excl. Admin, DON)]],Nurse[[#This Row],[RN Admin Hours]],Nurse[[#This Row],[RN DON Hours]])</f>
        <v>46.180281690140845</v>
      </c>
      <c r="M857" s="4">
        <v>34.75352112676056</v>
      </c>
      <c r="N857" s="4">
        <v>6.0183098591549307</v>
      </c>
      <c r="O857" s="4">
        <v>5.408450704225352</v>
      </c>
      <c r="P857" s="4">
        <f>SUM(Nurse[[#This Row],[LPN Hours (excl. Admin)]],Nurse[[#This Row],[LPN Admin Hours]])</f>
        <v>60.064788732394355</v>
      </c>
      <c r="Q857" s="4">
        <v>60.064788732394355</v>
      </c>
      <c r="R857" s="4">
        <v>0</v>
      </c>
      <c r="S857" s="4">
        <f>SUM(Nurse[[#This Row],[CNA Hours]],Nurse[[#This Row],[NA TR Hours]],Nurse[[#This Row],[Med Aide/Tech Hours]])</f>
        <v>163.19239436619722</v>
      </c>
      <c r="T857" s="4">
        <v>163.19239436619722</v>
      </c>
      <c r="U857" s="4">
        <v>0</v>
      </c>
      <c r="V857" s="4">
        <v>0</v>
      </c>
      <c r="W8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53.158732394366211</v>
      </c>
      <c r="X857" s="4">
        <v>6.9591549295774655</v>
      </c>
      <c r="Y857" s="4">
        <v>4.119718309859155</v>
      </c>
      <c r="Z857" s="4">
        <v>0</v>
      </c>
      <c r="AA857" s="4">
        <v>34.133802816901415</v>
      </c>
      <c r="AB857" s="4">
        <v>0</v>
      </c>
      <c r="AC857" s="4">
        <v>7.9460563380281704</v>
      </c>
      <c r="AD857" s="4">
        <v>0</v>
      </c>
      <c r="AE857" s="4">
        <v>0</v>
      </c>
      <c r="AF857" s="1">
        <v>365497</v>
      </c>
      <c r="AG857" s="1">
        <v>5</v>
      </c>
      <c r="AH857"/>
    </row>
    <row r="858" spans="1:34" x14ac:dyDescent="0.25">
      <c r="A858" t="s">
        <v>964</v>
      </c>
      <c r="B858" t="s">
        <v>229</v>
      </c>
      <c r="C858" t="s">
        <v>1075</v>
      </c>
      <c r="D858" t="s">
        <v>1033</v>
      </c>
      <c r="E858" s="4">
        <v>42.695652173913047</v>
      </c>
      <c r="F858" s="4">
        <f>Nurse[[#This Row],[Total Nurse Staff Hours]]/Nurse[[#This Row],[MDS Census]]</f>
        <v>3.5389332993890039</v>
      </c>
      <c r="G858" s="4">
        <f>Nurse[[#This Row],[Total Direct Care Staff Hours]]/Nurse[[#This Row],[MDS Census]]</f>
        <v>3.1421079429735252</v>
      </c>
      <c r="H858" s="4">
        <f>Nurse[[#This Row],[Total RN Hours (w/ Admin, DON)]]/Nurse[[#This Row],[MDS Census]]</f>
        <v>0.51700101832993883</v>
      </c>
      <c r="I858" s="4">
        <f>Nurse[[#This Row],[RN Hours (excl. Admin, DON)]]/Nurse[[#This Row],[MDS Census]]</f>
        <v>0.18848523421588592</v>
      </c>
      <c r="J858" s="4">
        <f>SUM(Nurse[[#This Row],[RN Hours (excl. Admin, DON)]],Nurse[[#This Row],[RN Admin Hours]],Nurse[[#This Row],[RN DON Hours]],Nurse[[#This Row],[LPN Hours (excl. Admin)]],Nurse[[#This Row],[LPN Admin Hours]],Nurse[[#This Row],[CNA Hours]],Nurse[[#This Row],[NA TR Hours]],Nurse[[#This Row],[Med Aide/Tech Hours]])</f>
        <v>151.09706521739139</v>
      </c>
      <c r="K858" s="4">
        <f>SUM(Nurse[[#This Row],[RN Hours (excl. Admin, DON)]],Nurse[[#This Row],[LPN Hours (excl. Admin)]],Nurse[[#This Row],[CNA Hours]],Nurse[[#This Row],[NA TR Hours]],Nurse[[#This Row],[Med Aide/Tech Hours]])</f>
        <v>134.15434782608705</v>
      </c>
      <c r="L858" s="4">
        <f>SUM(Nurse[[#This Row],[RN Hours (excl. Admin, DON)]],Nurse[[#This Row],[RN Admin Hours]],Nurse[[#This Row],[RN DON Hours]])</f>
        <v>22.073695652173914</v>
      </c>
      <c r="M858" s="4">
        <v>8.0474999999999994</v>
      </c>
      <c r="N858" s="4">
        <v>9.2979347826086958</v>
      </c>
      <c r="O858" s="4">
        <v>4.7282608695652177</v>
      </c>
      <c r="P858" s="4">
        <f>SUM(Nurse[[#This Row],[LPN Hours (excl. Admin)]],Nurse[[#This Row],[LPN Admin Hours]])</f>
        <v>46.186086956521748</v>
      </c>
      <c r="Q858" s="4">
        <v>43.26956521739131</v>
      </c>
      <c r="R858" s="4">
        <v>2.9165217391304346</v>
      </c>
      <c r="S858" s="4">
        <f>SUM(Nurse[[#This Row],[CNA Hours]],Nurse[[#This Row],[NA TR Hours]],Nurse[[#This Row],[Med Aide/Tech Hours]])</f>
        <v>82.837282608695716</v>
      </c>
      <c r="T858" s="4">
        <v>79.099782608695719</v>
      </c>
      <c r="U858" s="4">
        <v>3.7374999999999998</v>
      </c>
      <c r="V858" s="4">
        <v>0</v>
      </c>
      <c r="W8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58" s="4">
        <v>0</v>
      </c>
      <c r="Y858" s="4">
        <v>0</v>
      </c>
      <c r="Z858" s="4">
        <v>0</v>
      </c>
      <c r="AA858" s="4">
        <v>0</v>
      </c>
      <c r="AB858" s="4">
        <v>0</v>
      </c>
      <c r="AC858" s="4">
        <v>0</v>
      </c>
      <c r="AD858" s="4">
        <v>0</v>
      </c>
      <c r="AE858" s="4">
        <v>0</v>
      </c>
      <c r="AF858" s="1">
        <v>365505</v>
      </c>
      <c r="AG858" s="1">
        <v>5</v>
      </c>
      <c r="AH858"/>
    </row>
    <row r="859" spans="1:34" x14ac:dyDescent="0.25">
      <c r="A859" t="s">
        <v>964</v>
      </c>
      <c r="B859" t="s">
        <v>809</v>
      </c>
      <c r="C859" t="s">
        <v>1158</v>
      </c>
      <c r="D859" t="s">
        <v>1061</v>
      </c>
      <c r="E859" s="4">
        <v>23.445652173913043</v>
      </c>
      <c r="F859" s="4">
        <f>Nurse[[#This Row],[Total Nurse Staff Hours]]/Nurse[[#This Row],[MDS Census]]</f>
        <v>3.7747009735744097</v>
      </c>
      <c r="G859" s="4">
        <f>Nurse[[#This Row],[Total Direct Care Staff Hours]]/Nurse[[#This Row],[MDS Census]]</f>
        <v>3.33121464997682</v>
      </c>
      <c r="H859" s="4">
        <f>Nurse[[#This Row],[Total RN Hours (w/ Admin, DON)]]/Nurse[[#This Row],[MDS Census]]</f>
        <v>0.71098748261474265</v>
      </c>
      <c r="I859" s="4">
        <f>Nurse[[#This Row],[RN Hours (excl. Admin, DON)]]/Nurse[[#This Row],[MDS Census]]</f>
        <v>0.51228558182661099</v>
      </c>
      <c r="J859" s="4">
        <f>SUM(Nurse[[#This Row],[RN Hours (excl. Admin, DON)]],Nurse[[#This Row],[RN Admin Hours]],Nurse[[#This Row],[RN DON Hours]],Nurse[[#This Row],[LPN Hours (excl. Admin)]],Nurse[[#This Row],[LPN Admin Hours]],Nurse[[#This Row],[CNA Hours]],Nurse[[#This Row],[NA TR Hours]],Nurse[[#This Row],[Med Aide/Tech Hours]])</f>
        <v>88.500326086956534</v>
      </c>
      <c r="K859" s="4">
        <f>SUM(Nurse[[#This Row],[RN Hours (excl. Admin, DON)]],Nurse[[#This Row],[LPN Hours (excl. Admin)]],Nurse[[#This Row],[CNA Hours]],Nurse[[#This Row],[NA TR Hours]],Nurse[[#This Row],[Med Aide/Tech Hours]])</f>
        <v>78.102500000000006</v>
      </c>
      <c r="L859" s="4">
        <f>SUM(Nurse[[#This Row],[RN Hours (excl. Admin, DON)]],Nurse[[#This Row],[RN Admin Hours]],Nurse[[#This Row],[RN DON Hours]])</f>
        <v>16.669565217391302</v>
      </c>
      <c r="M859" s="4">
        <v>12.010869565217391</v>
      </c>
      <c r="N859" s="4">
        <v>0</v>
      </c>
      <c r="O859" s="4">
        <v>4.6586956521739129</v>
      </c>
      <c r="P859" s="4">
        <f>SUM(Nurse[[#This Row],[LPN Hours (excl. Admin)]],Nurse[[#This Row],[LPN Admin Hours]])</f>
        <v>18.560869565217391</v>
      </c>
      <c r="Q859" s="4">
        <v>12.821739130434782</v>
      </c>
      <c r="R859" s="4">
        <v>5.7391304347826084</v>
      </c>
      <c r="S859" s="4">
        <f>SUM(Nurse[[#This Row],[CNA Hours]],Nurse[[#This Row],[NA TR Hours]],Nurse[[#This Row],[Med Aide/Tech Hours]])</f>
        <v>53.269891304347837</v>
      </c>
      <c r="T859" s="4">
        <v>53.269891304347837</v>
      </c>
      <c r="U859" s="4">
        <v>0</v>
      </c>
      <c r="V859" s="4">
        <v>0</v>
      </c>
      <c r="W8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59" s="4">
        <v>0</v>
      </c>
      <c r="Y859" s="4">
        <v>0</v>
      </c>
      <c r="Z859" s="4">
        <v>0</v>
      </c>
      <c r="AA859" s="4">
        <v>0</v>
      </c>
      <c r="AB859" s="4">
        <v>0</v>
      </c>
      <c r="AC859" s="4">
        <v>0</v>
      </c>
      <c r="AD859" s="4">
        <v>0</v>
      </c>
      <c r="AE859" s="4">
        <v>0</v>
      </c>
      <c r="AF859" s="1">
        <v>366360</v>
      </c>
      <c r="AG859" s="1">
        <v>5</v>
      </c>
      <c r="AH859"/>
    </row>
    <row r="860" spans="1:34" x14ac:dyDescent="0.25">
      <c r="A860" t="s">
        <v>964</v>
      </c>
      <c r="B860" t="s">
        <v>915</v>
      </c>
      <c r="C860" t="s">
        <v>1310</v>
      </c>
      <c r="D860" t="s">
        <v>1005</v>
      </c>
      <c r="E860" s="4">
        <v>45.586956521739133</v>
      </c>
      <c r="F860" s="4">
        <f>Nurse[[#This Row],[Total Nurse Staff Hours]]/Nurse[[#This Row],[MDS Census]]</f>
        <v>4.1491344778254664</v>
      </c>
      <c r="G860" s="4">
        <f>Nurse[[#This Row],[Total Direct Care Staff Hours]]/Nurse[[#This Row],[MDS Census]]</f>
        <v>3.6559084406294722</v>
      </c>
      <c r="H860" s="4">
        <f>Nurse[[#This Row],[Total RN Hours (w/ Admin, DON)]]/Nurse[[#This Row],[MDS Census]]</f>
        <v>1.1845755841678594</v>
      </c>
      <c r="I860" s="4">
        <f>Nurse[[#This Row],[RN Hours (excl. Admin, DON)]]/Nurse[[#This Row],[MDS Census]]</f>
        <v>0.76963519313304762</v>
      </c>
      <c r="J860" s="4">
        <f>SUM(Nurse[[#This Row],[RN Hours (excl. Admin, DON)]],Nurse[[#This Row],[RN Admin Hours]],Nurse[[#This Row],[RN DON Hours]],Nurse[[#This Row],[LPN Hours (excl. Admin)]],Nurse[[#This Row],[LPN Admin Hours]],Nurse[[#This Row],[CNA Hours]],Nurse[[#This Row],[NA TR Hours]],Nurse[[#This Row],[Med Aide/Tech Hours]])</f>
        <v>189.14641304347833</v>
      </c>
      <c r="K860" s="4">
        <f>SUM(Nurse[[#This Row],[RN Hours (excl. Admin, DON)]],Nurse[[#This Row],[LPN Hours (excl. Admin)]],Nurse[[#This Row],[CNA Hours]],Nurse[[#This Row],[NA TR Hours]],Nurse[[#This Row],[Med Aide/Tech Hours]])</f>
        <v>166.66173913043485</v>
      </c>
      <c r="L860" s="4">
        <f>SUM(Nurse[[#This Row],[RN Hours (excl. Admin, DON)]],Nurse[[#This Row],[RN Admin Hours]],Nurse[[#This Row],[RN DON Hours]])</f>
        <v>54.001195652173941</v>
      </c>
      <c r="M860" s="4">
        <v>35.085326086956542</v>
      </c>
      <c r="N860" s="4">
        <v>15.1604347826087</v>
      </c>
      <c r="O860" s="4">
        <v>3.7554347826086958</v>
      </c>
      <c r="P860" s="4">
        <f>SUM(Nurse[[#This Row],[LPN Hours (excl. Admin)]],Nurse[[#This Row],[LPN Admin Hours]])</f>
        <v>50.837173913043486</v>
      </c>
      <c r="Q860" s="4">
        <v>47.268369565217398</v>
      </c>
      <c r="R860" s="4">
        <v>3.5688043478260867</v>
      </c>
      <c r="S860" s="4">
        <f>SUM(Nurse[[#This Row],[CNA Hours]],Nurse[[#This Row],[NA TR Hours]],Nurse[[#This Row],[Med Aide/Tech Hours]])</f>
        <v>84.308043478260927</v>
      </c>
      <c r="T860" s="4">
        <v>73.37956521739136</v>
      </c>
      <c r="U860" s="4">
        <v>5.4141304347826091</v>
      </c>
      <c r="V860" s="4">
        <v>5.5143478260869578</v>
      </c>
      <c r="W8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60" s="4">
        <v>0</v>
      </c>
      <c r="Y860" s="4">
        <v>0</v>
      </c>
      <c r="Z860" s="4">
        <v>0</v>
      </c>
      <c r="AA860" s="4">
        <v>0</v>
      </c>
      <c r="AB860" s="4">
        <v>0</v>
      </c>
      <c r="AC860" s="4">
        <v>0</v>
      </c>
      <c r="AD860" s="4">
        <v>0</v>
      </c>
      <c r="AE860" s="4">
        <v>0</v>
      </c>
      <c r="AF860" s="1">
        <v>366474</v>
      </c>
      <c r="AG860" s="1">
        <v>5</v>
      </c>
      <c r="AH860"/>
    </row>
    <row r="861" spans="1:34" x14ac:dyDescent="0.25">
      <c r="A861" t="s">
        <v>964</v>
      </c>
      <c r="B861" t="s">
        <v>401</v>
      </c>
      <c r="C861" t="s">
        <v>1336</v>
      </c>
      <c r="D861" t="s">
        <v>1039</v>
      </c>
      <c r="E861" s="4">
        <v>48.369565217391305</v>
      </c>
      <c r="F861" s="4">
        <f>Nurse[[#This Row],[Total Nurse Staff Hours]]/Nurse[[#This Row],[MDS Census]]</f>
        <v>2.1892</v>
      </c>
      <c r="G861" s="4">
        <f>Nurse[[#This Row],[Total Direct Care Staff Hours]]/Nurse[[#This Row],[MDS Census]]</f>
        <v>1.9300764044943821</v>
      </c>
      <c r="H861" s="4">
        <f>Nurse[[#This Row],[Total RN Hours (w/ Admin, DON)]]/Nurse[[#This Row],[MDS Census]]</f>
        <v>0.47066966292134849</v>
      </c>
      <c r="I861" s="4">
        <f>Nurse[[#This Row],[RN Hours (excl. Admin, DON)]]/Nurse[[#This Row],[MDS Census]]</f>
        <v>0.31965842696629226</v>
      </c>
      <c r="J861" s="4">
        <f>SUM(Nurse[[#This Row],[RN Hours (excl. Admin, DON)]],Nurse[[#This Row],[RN Admin Hours]],Nurse[[#This Row],[RN DON Hours]],Nurse[[#This Row],[LPN Hours (excl. Admin)]],Nurse[[#This Row],[LPN Admin Hours]],Nurse[[#This Row],[CNA Hours]],Nurse[[#This Row],[NA TR Hours]],Nurse[[#This Row],[Med Aide/Tech Hours]])</f>
        <v>105.89065217391305</v>
      </c>
      <c r="K861" s="4">
        <f>SUM(Nurse[[#This Row],[RN Hours (excl. Admin, DON)]],Nurse[[#This Row],[LPN Hours (excl. Admin)]],Nurse[[#This Row],[CNA Hours]],Nurse[[#This Row],[NA TR Hours]],Nurse[[#This Row],[Med Aide/Tech Hours]])</f>
        <v>93.356956521739136</v>
      </c>
      <c r="L861" s="4">
        <f>SUM(Nurse[[#This Row],[RN Hours (excl. Admin, DON)]],Nurse[[#This Row],[RN Admin Hours]],Nurse[[#This Row],[RN DON Hours]])</f>
        <v>22.766086956521747</v>
      </c>
      <c r="M861" s="4">
        <v>15.46173913043479</v>
      </c>
      <c r="N861" s="4">
        <v>1.6521739130434783</v>
      </c>
      <c r="O861" s="4">
        <v>5.6521739130434785</v>
      </c>
      <c r="P861" s="4">
        <f>SUM(Nurse[[#This Row],[LPN Hours (excl. Admin)]],Nurse[[#This Row],[LPN Admin Hours]])</f>
        <v>30.120434782608697</v>
      </c>
      <c r="Q861" s="4">
        <v>24.89108695652174</v>
      </c>
      <c r="R861" s="4">
        <v>5.2293478260869559</v>
      </c>
      <c r="S861" s="4">
        <f>SUM(Nurse[[#This Row],[CNA Hours]],Nurse[[#This Row],[NA TR Hours]],Nurse[[#This Row],[Med Aide/Tech Hours]])</f>
        <v>53.004130434782617</v>
      </c>
      <c r="T861" s="4">
        <v>53.004130434782617</v>
      </c>
      <c r="U861" s="4">
        <v>0</v>
      </c>
      <c r="V861" s="4">
        <v>0</v>
      </c>
      <c r="W8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61" s="4">
        <v>0</v>
      </c>
      <c r="Y861" s="4">
        <v>0</v>
      </c>
      <c r="Z861" s="4">
        <v>0</v>
      </c>
      <c r="AA861" s="4">
        <v>0</v>
      </c>
      <c r="AB861" s="4">
        <v>0</v>
      </c>
      <c r="AC861" s="4">
        <v>0</v>
      </c>
      <c r="AD861" s="4">
        <v>0</v>
      </c>
      <c r="AE861" s="4">
        <v>0</v>
      </c>
      <c r="AF861" s="1">
        <v>365760</v>
      </c>
      <c r="AG861" s="1">
        <v>5</v>
      </c>
      <c r="AH861"/>
    </row>
    <row r="862" spans="1:34" x14ac:dyDescent="0.25">
      <c r="A862" t="s">
        <v>964</v>
      </c>
      <c r="B862" t="s">
        <v>604</v>
      </c>
      <c r="C862" t="s">
        <v>1145</v>
      </c>
      <c r="D862" t="s">
        <v>1064</v>
      </c>
      <c r="E862" s="4">
        <v>39.804347826086953</v>
      </c>
      <c r="F862" s="4">
        <f>Nurse[[#This Row],[Total Nurse Staff Hours]]/Nurse[[#This Row],[MDS Census]]</f>
        <v>3.5661250682687062</v>
      </c>
      <c r="G862" s="4">
        <f>Nurse[[#This Row],[Total Direct Care Staff Hours]]/Nurse[[#This Row],[MDS Census]]</f>
        <v>3.2505898416166032</v>
      </c>
      <c r="H862" s="4">
        <f>Nurse[[#This Row],[Total RN Hours (w/ Admin, DON)]]/Nurse[[#This Row],[MDS Census]]</f>
        <v>0.434778809393774</v>
      </c>
      <c r="I862" s="4">
        <f>Nurse[[#This Row],[RN Hours (excl. Admin, DON)]]/Nurse[[#This Row],[MDS Census]]</f>
        <v>0.28533042053522678</v>
      </c>
      <c r="J862" s="4">
        <f>SUM(Nurse[[#This Row],[RN Hours (excl. Admin, DON)]],Nurse[[#This Row],[RN Admin Hours]],Nurse[[#This Row],[RN DON Hours]],Nurse[[#This Row],[LPN Hours (excl. Admin)]],Nurse[[#This Row],[LPN Admin Hours]],Nurse[[#This Row],[CNA Hours]],Nurse[[#This Row],[NA TR Hours]],Nurse[[#This Row],[Med Aide/Tech Hours]])</f>
        <v>141.94728260869567</v>
      </c>
      <c r="K862" s="4">
        <f>SUM(Nurse[[#This Row],[RN Hours (excl. Admin, DON)]],Nurse[[#This Row],[LPN Hours (excl. Admin)]],Nurse[[#This Row],[CNA Hours]],Nurse[[#This Row],[NA TR Hours]],Nurse[[#This Row],[Med Aide/Tech Hours]])</f>
        <v>129.38760869565218</v>
      </c>
      <c r="L862" s="4">
        <f>SUM(Nurse[[#This Row],[RN Hours (excl. Admin, DON)]],Nurse[[#This Row],[RN Admin Hours]],Nurse[[#This Row],[RN DON Hours]])</f>
        <v>17.306086956521742</v>
      </c>
      <c r="M862" s="4">
        <v>11.35739130434783</v>
      </c>
      <c r="N862" s="4">
        <v>0</v>
      </c>
      <c r="O862" s="4">
        <v>5.9486956521739129</v>
      </c>
      <c r="P862" s="4">
        <f>SUM(Nurse[[#This Row],[LPN Hours (excl. Admin)]],Nurse[[#This Row],[LPN Admin Hours]])</f>
        <v>38.72728260869566</v>
      </c>
      <c r="Q862" s="4">
        <v>32.116304347826095</v>
      </c>
      <c r="R862" s="4">
        <v>6.6109782608695653</v>
      </c>
      <c r="S862" s="4">
        <f>SUM(Nurse[[#This Row],[CNA Hours]],Nurse[[#This Row],[NA TR Hours]],Nurse[[#This Row],[Med Aide/Tech Hours]])</f>
        <v>85.913913043478246</v>
      </c>
      <c r="T862" s="4">
        <v>76.534456521739116</v>
      </c>
      <c r="U862" s="4">
        <v>9.379456521739133</v>
      </c>
      <c r="V862" s="4">
        <v>0</v>
      </c>
      <c r="W8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62" s="4">
        <v>0</v>
      </c>
      <c r="Y862" s="4">
        <v>0</v>
      </c>
      <c r="Z862" s="4">
        <v>0</v>
      </c>
      <c r="AA862" s="4">
        <v>0</v>
      </c>
      <c r="AB862" s="4">
        <v>0</v>
      </c>
      <c r="AC862" s="4">
        <v>0</v>
      </c>
      <c r="AD862" s="4">
        <v>0</v>
      </c>
      <c r="AE862" s="4">
        <v>0</v>
      </c>
      <c r="AF862" s="1">
        <v>366087</v>
      </c>
      <c r="AG862" s="1">
        <v>5</v>
      </c>
      <c r="AH862"/>
    </row>
    <row r="863" spans="1:34" x14ac:dyDescent="0.25">
      <c r="A863" t="s">
        <v>964</v>
      </c>
      <c r="B863" t="s">
        <v>715</v>
      </c>
      <c r="C863" t="s">
        <v>1234</v>
      </c>
      <c r="D863" t="s">
        <v>1036</v>
      </c>
      <c r="E863" s="4">
        <v>51.380434782608695</v>
      </c>
      <c r="F863" s="4">
        <f>Nurse[[#This Row],[Total Nurse Staff Hours]]/Nurse[[#This Row],[MDS Census]]</f>
        <v>3.0394266976940982</v>
      </c>
      <c r="G863" s="4">
        <f>Nurse[[#This Row],[Total Direct Care Staff Hours]]/Nurse[[#This Row],[MDS Census]]</f>
        <v>2.7668436640575425</v>
      </c>
      <c r="H863" s="4">
        <f>Nurse[[#This Row],[Total RN Hours (w/ Admin, DON)]]/Nurse[[#This Row],[MDS Census]]</f>
        <v>0.52141950497144074</v>
      </c>
      <c r="I863" s="4">
        <f>Nurse[[#This Row],[RN Hours (excl. Admin, DON)]]/Nurse[[#This Row],[MDS Census]]</f>
        <v>0.30643114025809182</v>
      </c>
      <c r="J863" s="4">
        <f>SUM(Nurse[[#This Row],[RN Hours (excl. Admin, DON)]],Nurse[[#This Row],[RN Admin Hours]],Nurse[[#This Row],[RN DON Hours]],Nurse[[#This Row],[LPN Hours (excl. Admin)]],Nurse[[#This Row],[LPN Admin Hours]],Nurse[[#This Row],[CNA Hours]],Nurse[[#This Row],[NA TR Hours]],Nurse[[#This Row],[Med Aide/Tech Hours]])</f>
        <v>156.16706521739133</v>
      </c>
      <c r="K863" s="4">
        <f>SUM(Nurse[[#This Row],[RN Hours (excl. Admin, DON)]],Nurse[[#This Row],[LPN Hours (excl. Admin)]],Nurse[[#This Row],[CNA Hours]],Nurse[[#This Row],[NA TR Hours]],Nurse[[#This Row],[Med Aide/Tech Hours]])</f>
        <v>142.16163043478264</v>
      </c>
      <c r="L863" s="4">
        <f>SUM(Nurse[[#This Row],[RN Hours (excl. Admin, DON)]],Nurse[[#This Row],[RN Admin Hours]],Nurse[[#This Row],[RN DON Hours]])</f>
        <v>26.790760869565219</v>
      </c>
      <c r="M863" s="4">
        <v>15.744565217391305</v>
      </c>
      <c r="N863" s="4">
        <v>7.3070652173913047</v>
      </c>
      <c r="O863" s="4">
        <v>3.7391304347826089</v>
      </c>
      <c r="P863" s="4">
        <f>SUM(Nurse[[#This Row],[LPN Hours (excl. Admin)]],Nurse[[#This Row],[LPN Admin Hours]])</f>
        <v>42.223804347826089</v>
      </c>
      <c r="Q863" s="4">
        <v>39.264565217391308</v>
      </c>
      <c r="R863" s="4">
        <v>2.9592391304347827</v>
      </c>
      <c r="S863" s="4">
        <f>SUM(Nurse[[#This Row],[CNA Hours]],Nurse[[#This Row],[NA TR Hours]],Nurse[[#This Row],[Med Aide/Tech Hours]])</f>
        <v>87.152500000000032</v>
      </c>
      <c r="T863" s="4">
        <v>85.695978260869595</v>
      </c>
      <c r="U863" s="4">
        <v>1.4565217391304348</v>
      </c>
      <c r="V863" s="4">
        <v>0</v>
      </c>
      <c r="W8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12.781195652173912</v>
      </c>
      <c r="X863" s="4">
        <v>0</v>
      </c>
      <c r="Y863" s="4">
        <v>0</v>
      </c>
      <c r="Z863" s="4">
        <v>0</v>
      </c>
      <c r="AA863" s="4">
        <v>0.76999999999999991</v>
      </c>
      <c r="AB863" s="4">
        <v>0</v>
      </c>
      <c r="AC863" s="4">
        <v>12.011195652173912</v>
      </c>
      <c r="AD863" s="4">
        <v>0</v>
      </c>
      <c r="AE863" s="4">
        <v>0</v>
      </c>
      <c r="AF863" s="1">
        <v>366237</v>
      </c>
      <c r="AG863" s="1">
        <v>5</v>
      </c>
      <c r="AH863"/>
    </row>
    <row r="864" spans="1:34" x14ac:dyDescent="0.25">
      <c r="A864" t="s">
        <v>964</v>
      </c>
      <c r="B864" t="s">
        <v>440</v>
      </c>
      <c r="C864" t="s">
        <v>1247</v>
      </c>
      <c r="D864" t="s">
        <v>982</v>
      </c>
      <c r="E864" s="4">
        <v>84.532608695652172</v>
      </c>
      <c r="F864" s="4">
        <f>Nurse[[#This Row],[Total Nurse Staff Hours]]/Nurse[[#This Row],[MDS Census]]</f>
        <v>2.2454301144400151</v>
      </c>
      <c r="G864" s="4">
        <f>Nurse[[#This Row],[Total Direct Care Staff Hours]]/Nurse[[#This Row],[MDS Census]]</f>
        <v>2.1316973125884018</v>
      </c>
      <c r="H864" s="4">
        <f>Nurse[[#This Row],[Total RN Hours (w/ Admin, DON)]]/Nurse[[#This Row],[MDS Census]]</f>
        <v>0.24645750289314644</v>
      </c>
      <c r="I864" s="4">
        <f>Nurse[[#This Row],[RN Hours (excl. Admin, DON)]]/Nurse[[#This Row],[MDS Census]]</f>
        <v>0.13272470104153272</v>
      </c>
      <c r="J864" s="4">
        <f>SUM(Nurse[[#This Row],[RN Hours (excl. Admin, DON)]],Nurse[[#This Row],[RN Admin Hours]],Nurse[[#This Row],[RN DON Hours]],Nurse[[#This Row],[LPN Hours (excl. Admin)]],Nurse[[#This Row],[LPN Admin Hours]],Nurse[[#This Row],[CNA Hours]],Nurse[[#This Row],[NA TR Hours]],Nurse[[#This Row],[Med Aide/Tech Hours]])</f>
        <v>189.81206521739128</v>
      </c>
      <c r="K864" s="4">
        <f>SUM(Nurse[[#This Row],[RN Hours (excl. Admin, DON)]],Nurse[[#This Row],[LPN Hours (excl. Admin)]],Nurse[[#This Row],[CNA Hours]],Nurse[[#This Row],[NA TR Hours]],Nurse[[#This Row],[Med Aide/Tech Hours]])</f>
        <v>180.19793478260868</v>
      </c>
      <c r="L864" s="4">
        <f>SUM(Nurse[[#This Row],[RN Hours (excl. Admin, DON)]],Nurse[[#This Row],[RN Admin Hours]],Nurse[[#This Row],[RN DON Hours]])</f>
        <v>20.833695652173912</v>
      </c>
      <c r="M864" s="4">
        <v>11.219565217391304</v>
      </c>
      <c r="N864" s="4">
        <v>0.57336956521739135</v>
      </c>
      <c r="O864" s="4">
        <v>9.0407608695652169</v>
      </c>
      <c r="P864" s="4">
        <f>SUM(Nurse[[#This Row],[LPN Hours (excl. Admin)]],Nurse[[#This Row],[LPN Admin Hours]])</f>
        <v>36.865652173913034</v>
      </c>
      <c r="Q864" s="4">
        <v>36.865652173913034</v>
      </c>
      <c r="R864" s="4">
        <v>0</v>
      </c>
      <c r="S864" s="4">
        <f>SUM(Nurse[[#This Row],[CNA Hours]],Nurse[[#This Row],[NA TR Hours]],Nurse[[#This Row],[Med Aide/Tech Hours]])</f>
        <v>132.11271739130433</v>
      </c>
      <c r="T864" s="4">
        <v>132.11271739130433</v>
      </c>
      <c r="U864" s="4">
        <v>0</v>
      </c>
      <c r="V864" s="4">
        <v>0</v>
      </c>
      <c r="W8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32.971195652173911</v>
      </c>
      <c r="X864" s="4">
        <v>1.3146739130434784</v>
      </c>
      <c r="Y864" s="4">
        <v>0.57336956521739135</v>
      </c>
      <c r="Z864" s="4">
        <v>0</v>
      </c>
      <c r="AA864" s="4">
        <v>9.8596739130434781</v>
      </c>
      <c r="AB864" s="4">
        <v>0</v>
      </c>
      <c r="AC864" s="4">
        <v>21.223478260869562</v>
      </c>
      <c r="AD864" s="4">
        <v>0</v>
      </c>
      <c r="AE864" s="4">
        <v>0</v>
      </c>
      <c r="AF864" s="1">
        <v>365821</v>
      </c>
      <c r="AG864" s="1">
        <v>5</v>
      </c>
      <c r="AH864"/>
    </row>
    <row r="865" spans="1:34" x14ac:dyDescent="0.25">
      <c r="A865" t="s">
        <v>964</v>
      </c>
      <c r="B865" t="s">
        <v>740</v>
      </c>
      <c r="C865" t="s">
        <v>1089</v>
      </c>
      <c r="D865" t="s">
        <v>1006</v>
      </c>
      <c r="E865" s="4">
        <v>47.315217391304351</v>
      </c>
      <c r="F865" s="4">
        <f>Nurse[[#This Row],[Total Nurse Staff Hours]]/Nurse[[#This Row],[MDS Census]]</f>
        <v>3.7618883528600962</v>
      </c>
      <c r="G865" s="4">
        <f>Nurse[[#This Row],[Total Direct Care Staff Hours]]/Nurse[[#This Row],[MDS Census]]</f>
        <v>3.2028922582127266</v>
      </c>
      <c r="H865" s="4">
        <f>Nurse[[#This Row],[Total RN Hours (w/ Admin, DON)]]/Nurse[[#This Row],[MDS Census]]</f>
        <v>1.0425752354697904</v>
      </c>
      <c r="I865" s="4">
        <f>Nurse[[#This Row],[RN Hours (excl. Admin, DON)]]/Nurse[[#This Row],[MDS Census]]</f>
        <v>0.59159430277969183</v>
      </c>
      <c r="J865" s="4">
        <f>SUM(Nurse[[#This Row],[RN Hours (excl. Admin, DON)]],Nurse[[#This Row],[RN Admin Hours]],Nurse[[#This Row],[RN DON Hours]],Nurse[[#This Row],[LPN Hours (excl. Admin)]],Nurse[[#This Row],[LPN Admin Hours]],Nurse[[#This Row],[CNA Hours]],Nurse[[#This Row],[NA TR Hours]],Nurse[[#This Row],[Med Aide/Tech Hours]])</f>
        <v>177.99456521739131</v>
      </c>
      <c r="K865" s="4">
        <f>SUM(Nurse[[#This Row],[RN Hours (excl. Admin, DON)]],Nurse[[#This Row],[LPN Hours (excl. Admin)]],Nurse[[#This Row],[CNA Hours]],Nurse[[#This Row],[NA TR Hours]],Nurse[[#This Row],[Med Aide/Tech Hours]])</f>
        <v>151.54554347826087</v>
      </c>
      <c r="L865" s="4">
        <f>SUM(Nurse[[#This Row],[RN Hours (excl. Admin, DON)]],Nurse[[#This Row],[RN Admin Hours]],Nurse[[#This Row],[RN DON Hours]])</f>
        <v>49.329673913043457</v>
      </c>
      <c r="M865" s="4">
        <v>27.991413043478246</v>
      </c>
      <c r="N865" s="4">
        <v>16.197065217391302</v>
      </c>
      <c r="O865" s="4">
        <v>5.1411956521739128</v>
      </c>
      <c r="P865" s="4">
        <f>SUM(Nurse[[#This Row],[LPN Hours (excl. Admin)]],Nurse[[#This Row],[LPN Admin Hours]])</f>
        <v>39.665760869565212</v>
      </c>
      <c r="Q865" s="4">
        <v>34.554999999999993</v>
      </c>
      <c r="R865" s="4">
        <v>5.110760869565218</v>
      </c>
      <c r="S865" s="4">
        <f>SUM(Nurse[[#This Row],[CNA Hours]],Nurse[[#This Row],[NA TR Hours]],Nurse[[#This Row],[Med Aide/Tech Hours]])</f>
        <v>88.999130434782629</v>
      </c>
      <c r="T865" s="4">
        <v>88.999130434782629</v>
      </c>
      <c r="U865" s="4">
        <v>0</v>
      </c>
      <c r="V865" s="4">
        <v>0</v>
      </c>
      <c r="W8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15.419673913043479</v>
      </c>
      <c r="X865" s="4">
        <v>1.5326086956521738</v>
      </c>
      <c r="Y865" s="4">
        <v>0</v>
      </c>
      <c r="Z865" s="4">
        <v>0</v>
      </c>
      <c r="AA865" s="4">
        <v>3.5190217391304346</v>
      </c>
      <c r="AB865" s="4">
        <v>0</v>
      </c>
      <c r="AC865" s="4">
        <v>10.368043478260869</v>
      </c>
      <c r="AD865" s="4">
        <v>0</v>
      </c>
      <c r="AE865" s="4">
        <v>0</v>
      </c>
      <c r="AF865" s="1">
        <v>366268</v>
      </c>
      <c r="AG865" s="1">
        <v>5</v>
      </c>
      <c r="AH865"/>
    </row>
    <row r="866" spans="1:34" x14ac:dyDescent="0.25">
      <c r="A866" t="s">
        <v>964</v>
      </c>
      <c r="B866" t="s">
        <v>358</v>
      </c>
      <c r="C866" t="s">
        <v>1322</v>
      </c>
      <c r="D866" t="s">
        <v>1032</v>
      </c>
      <c r="E866" s="4">
        <v>57.695652173913047</v>
      </c>
      <c r="F866" s="4">
        <f>Nurse[[#This Row],[Total Nurse Staff Hours]]/Nurse[[#This Row],[MDS Census]]</f>
        <v>2.9277430293896005</v>
      </c>
      <c r="G866" s="4">
        <f>Nurse[[#This Row],[Total Direct Care Staff Hours]]/Nurse[[#This Row],[MDS Census]]</f>
        <v>2.7755199698568194</v>
      </c>
      <c r="H866" s="4">
        <f>Nurse[[#This Row],[Total RN Hours (w/ Admin, DON)]]/Nurse[[#This Row],[MDS Census]]</f>
        <v>0.45855312735493592</v>
      </c>
      <c r="I866" s="4">
        <f>Nurse[[#This Row],[RN Hours (excl. Admin, DON)]]/Nurse[[#This Row],[MDS Census]]</f>
        <v>0.31523172569706104</v>
      </c>
      <c r="J866" s="4">
        <f>SUM(Nurse[[#This Row],[RN Hours (excl. Admin, DON)]],Nurse[[#This Row],[RN Admin Hours]],Nurse[[#This Row],[RN DON Hours]],Nurse[[#This Row],[LPN Hours (excl. Admin)]],Nurse[[#This Row],[LPN Admin Hours]],Nurse[[#This Row],[CNA Hours]],Nurse[[#This Row],[NA TR Hours]],Nurse[[#This Row],[Med Aide/Tech Hours]])</f>
        <v>168.91804347826087</v>
      </c>
      <c r="K866" s="4">
        <f>SUM(Nurse[[#This Row],[RN Hours (excl. Admin, DON)]],Nurse[[#This Row],[LPN Hours (excl. Admin)]],Nurse[[#This Row],[CNA Hours]],Nurse[[#This Row],[NA TR Hours]],Nurse[[#This Row],[Med Aide/Tech Hours]])</f>
        <v>160.13543478260868</v>
      </c>
      <c r="L866" s="4">
        <f>SUM(Nurse[[#This Row],[RN Hours (excl. Admin, DON)]],Nurse[[#This Row],[RN Admin Hours]],Nurse[[#This Row],[RN DON Hours]])</f>
        <v>26.456521739130434</v>
      </c>
      <c r="M866" s="4">
        <v>18.1875</v>
      </c>
      <c r="N866" s="4">
        <v>2.7038043478260869</v>
      </c>
      <c r="O866" s="4">
        <v>5.5652173913043477</v>
      </c>
      <c r="P866" s="4">
        <f>SUM(Nurse[[#This Row],[LPN Hours (excl. Admin)]],Nurse[[#This Row],[LPN Admin Hours]])</f>
        <v>38.385869565217391</v>
      </c>
      <c r="Q866" s="4">
        <v>37.872282608695649</v>
      </c>
      <c r="R866" s="4">
        <v>0.51358695652173914</v>
      </c>
      <c r="S866" s="4">
        <f>SUM(Nurse[[#This Row],[CNA Hours]],Nurse[[#This Row],[NA TR Hours]],Nurse[[#This Row],[Med Aide/Tech Hours]])</f>
        <v>104.07565217391303</v>
      </c>
      <c r="T866" s="4">
        <v>98.749565217391293</v>
      </c>
      <c r="U866" s="4">
        <v>5.3260869565217392</v>
      </c>
      <c r="V866" s="4">
        <v>0</v>
      </c>
      <c r="W8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18.703369565217393</v>
      </c>
      <c r="X866" s="4">
        <v>0</v>
      </c>
      <c r="Y866" s="4">
        <v>0</v>
      </c>
      <c r="Z866" s="4">
        <v>0</v>
      </c>
      <c r="AA866" s="4">
        <v>10.247282608695652</v>
      </c>
      <c r="AB866" s="4">
        <v>0</v>
      </c>
      <c r="AC866" s="4">
        <v>8.4560869565217391</v>
      </c>
      <c r="AD866" s="4">
        <v>0</v>
      </c>
      <c r="AE866" s="4">
        <v>0</v>
      </c>
      <c r="AF866" s="1">
        <v>365705</v>
      </c>
      <c r="AG866" s="1">
        <v>5</v>
      </c>
      <c r="AH866"/>
    </row>
    <row r="867" spans="1:34" x14ac:dyDescent="0.25">
      <c r="A867" t="s">
        <v>964</v>
      </c>
      <c r="B867" t="s">
        <v>71</v>
      </c>
      <c r="C867" t="s">
        <v>1230</v>
      </c>
      <c r="D867" t="s">
        <v>1043</v>
      </c>
      <c r="E867" s="4">
        <v>47.225352112676056</v>
      </c>
      <c r="F867" s="4">
        <f>Nurse[[#This Row],[Total Nurse Staff Hours]]/Nurse[[#This Row],[MDS Census]]</f>
        <v>3.6659767372502241</v>
      </c>
      <c r="G867" s="4">
        <f>Nurse[[#This Row],[Total Direct Care Staff Hours]]/Nurse[[#This Row],[MDS Census]]</f>
        <v>3.0106531464360273</v>
      </c>
      <c r="H867" s="4">
        <f>Nurse[[#This Row],[Total RN Hours (w/ Admin, DON)]]/Nurse[[#This Row],[MDS Census]]</f>
        <v>0.6548165821652252</v>
      </c>
      <c r="I867" s="4">
        <f>Nurse[[#This Row],[RN Hours (excl. Admin, DON)]]/Nurse[[#This Row],[MDS Census]]</f>
        <v>0.27819862809424406</v>
      </c>
      <c r="J867" s="4">
        <f>SUM(Nurse[[#This Row],[RN Hours (excl. Admin, DON)]],Nurse[[#This Row],[RN Admin Hours]],Nurse[[#This Row],[RN DON Hours]],Nurse[[#This Row],[LPN Hours (excl. Admin)]],Nurse[[#This Row],[LPN Admin Hours]],Nurse[[#This Row],[CNA Hours]],Nurse[[#This Row],[NA TR Hours]],Nurse[[#This Row],[Med Aide/Tech Hours]])</f>
        <v>173.12704225352115</v>
      </c>
      <c r="K867" s="4">
        <f>SUM(Nurse[[#This Row],[RN Hours (excl. Admin, DON)]],Nurse[[#This Row],[LPN Hours (excl. Admin)]],Nurse[[#This Row],[CNA Hours]],Nurse[[#This Row],[NA TR Hours]],Nurse[[#This Row],[Med Aide/Tech Hours]])</f>
        <v>142.17915492957746</v>
      </c>
      <c r="L867" s="4">
        <f>SUM(Nurse[[#This Row],[RN Hours (excl. Admin, DON)]],Nurse[[#This Row],[RN Admin Hours]],Nurse[[#This Row],[RN DON Hours]])</f>
        <v>30.923943661971833</v>
      </c>
      <c r="M867" s="4">
        <v>13.138028169014088</v>
      </c>
      <c r="N867" s="4">
        <v>14.630985915492957</v>
      </c>
      <c r="O867" s="4">
        <v>3.1549295774647885</v>
      </c>
      <c r="P867" s="4">
        <f>SUM(Nurse[[#This Row],[LPN Hours (excl. Admin)]],Nurse[[#This Row],[LPN Admin Hours]])</f>
        <v>49.025633802816913</v>
      </c>
      <c r="Q867" s="4">
        <v>35.863661971830993</v>
      </c>
      <c r="R867" s="4">
        <v>13.161971830985916</v>
      </c>
      <c r="S867" s="4">
        <f>SUM(Nurse[[#This Row],[CNA Hours]],Nurse[[#This Row],[NA TR Hours]],Nurse[[#This Row],[Med Aide/Tech Hours]])</f>
        <v>93.177464788732379</v>
      </c>
      <c r="T867" s="4">
        <v>84.388732394366187</v>
      </c>
      <c r="U867" s="4">
        <v>8.7887323943661997</v>
      </c>
      <c r="V867" s="4">
        <v>0</v>
      </c>
      <c r="W8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41.775633802816898</v>
      </c>
      <c r="X867" s="4">
        <v>0</v>
      </c>
      <c r="Y867" s="4">
        <v>2.5422535211267605</v>
      </c>
      <c r="Z867" s="4">
        <v>0</v>
      </c>
      <c r="AA867" s="4">
        <v>13.592535211267604</v>
      </c>
      <c r="AB867" s="4">
        <v>0</v>
      </c>
      <c r="AC867" s="4">
        <v>25.640845070422529</v>
      </c>
      <c r="AD867" s="4">
        <v>0</v>
      </c>
      <c r="AE867" s="4">
        <v>0</v>
      </c>
      <c r="AF867" s="1">
        <v>365238</v>
      </c>
      <c r="AG867" s="1">
        <v>5</v>
      </c>
      <c r="AH867"/>
    </row>
    <row r="868" spans="1:34" x14ac:dyDescent="0.25">
      <c r="A868" t="s">
        <v>964</v>
      </c>
      <c r="B868" t="s">
        <v>248</v>
      </c>
      <c r="C868" t="s">
        <v>1080</v>
      </c>
      <c r="D868" t="s">
        <v>1047</v>
      </c>
      <c r="E868" s="4">
        <v>65.434782608695656</v>
      </c>
      <c r="F868" s="4">
        <f>Nurse[[#This Row],[Total Nurse Staff Hours]]/Nurse[[#This Row],[MDS Census]]</f>
        <v>3.8146561461794022</v>
      </c>
      <c r="G868" s="4">
        <f>Nurse[[#This Row],[Total Direct Care Staff Hours]]/Nurse[[#This Row],[MDS Census]]</f>
        <v>3.6274169435215948</v>
      </c>
      <c r="H868" s="4">
        <f>Nurse[[#This Row],[Total RN Hours (w/ Admin, DON)]]/Nurse[[#This Row],[MDS Census]]</f>
        <v>0.49518936877076414</v>
      </c>
      <c r="I868" s="4">
        <f>Nurse[[#This Row],[RN Hours (excl. Admin, DON)]]/Nurse[[#This Row],[MDS Census]]</f>
        <v>0.35314285714285709</v>
      </c>
      <c r="J868" s="4">
        <f>SUM(Nurse[[#This Row],[RN Hours (excl. Admin, DON)]],Nurse[[#This Row],[RN Admin Hours]],Nurse[[#This Row],[RN DON Hours]],Nurse[[#This Row],[LPN Hours (excl. Admin)]],Nurse[[#This Row],[LPN Admin Hours]],Nurse[[#This Row],[CNA Hours]],Nurse[[#This Row],[NA TR Hours]],Nurse[[#This Row],[Med Aide/Tech Hours]])</f>
        <v>249.61119565217393</v>
      </c>
      <c r="K868" s="4">
        <f>SUM(Nurse[[#This Row],[RN Hours (excl. Admin, DON)]],Nurse[[#This Row],[LPN Hours (excl. Admin)]],Nurse[[#This Row],[CNA Hours]],Nurse[[#This Row],[NA TR Hours]],Nurse[[#This Row],[Med Aide/Tech Hours]])</f>
        <v>237.35923913043482</v>
      </c>
      <c r="L868" s="4">
        <f>SUM(Nurse[[#This Row],[RN Hours (excl. Admin, DON)]],Nurse[[#This Row],[RN Admin Hours]],Nurse[[#This Row],[RN DON Hours]])</f>
        <v>32.402608695652177</v>
      </c>
      <c r="M868" s="4">
        <v>23.107826086956521</v>
      </c>
      <c r="N868" s="4">
        <v>9.2947826086956518</v>
      </c>
      <c r="O868" s="4">
        <v>0</v>
      </c>
      <c r="P868" s="4">
        <f>SUM(Nurse[[#This Row],[LPN Hours (excl. Admin)]],Nurse[[#This Row],[LPN Admin Hours]])</f>
        <v>63.180869565217421</v>
      </c>
      <c r="Q868" s="4">
        <v>60.223695652173944</v>
      </c>
      <c r="R868" s="4">
        <v>2.9571739130434778</v>
      </c>
      <c r="S868" s="4">
        <f>SUM(Nurse[[#This Row],[CNA Hours]],Nurse[[#This Row],[NA TR Hours]],Nurse[[#This Row],[Med Aide/Tech Hours]])</f>
        <v>154.02771739130435</v>
      </c>
      <c r="T868" s="4">
        <v>154.02771739130435</v>
      </c>
      <c r="U868" s="4">
        <v>0</v>
      </c>
      <c r="V868" s="4">
        <v>0</v>
      </c>
      <c r="W8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74.476739130434765</v>
      </c>
      <c r="X868" s="4">
        <v>11.765760869565218</v>
      </c>
      <c r="Y868" s="4">
        <v>0</v>
      </c>
      <c r="Z868" s="4">
        <v>0</v>
      </c>
      <c r="AA868" s="4">
        <v>20.102826086956519</v>
      </c>
      <c r="AB868" s="4">
        <v>2.9571739130434778</v>
      </c>
      <c r="AC868" s="4">
        <v>39.65097826086955</v>
      </c>
      <c r="AD868" s="4">
        <v>0</v>
      </c>
      <c r="AE868" s="4">
        <v>0</v>
      </c>
      <c r="AF868" s="1">
        <v>365539</v>
      </c>
      <c r="AG868" s="1">
        <v>5</v>
      </c>
      <c r="AH868"/>
    </row>
    <row r="869" spans="1:34" x14ac:dyDescent="0.25">
      <c r="A869" t="s">
        <v>964</v>
      </c>
      <c r="B869" t="s">
        <v>417</v>
      </c>
      <c r="C869" t="s">
        <v>1080</v>
      </c>
      <c r="D869" t="s">
        <v>1047</v>
      </c>
      <c r="E869" s="4">
        <v>62.75</v>
      </c>
      <c r="F869" s="4">
        <f>Nurse[[#This Row],[Total Nurse Staff Hours]]/Nurse[[#This Row],[MDS Census]]</f>
        <v>2.7323887060453846</v>
      </c>
      <c r="G869" s="4">
        <f>Nurse[[#This Row],[Total Direct Care Staff Hours]]/Nurse[[#This Row],[MDS Census]]</f>
        <v>2.5626762515156769</v>
      </c>
      <c r="H869" s="4">
        <f>Nurse[[#This Row],[Total RN Hours (w/ Admin, DON)]]/Nurse[[#This Row],[MDS Census]]</f>
        <v>0.57780876494023914</v>
      </c>
      <c r="I869" s="4">
        <f>Nurse[[#This Row],[RN Hours (excl. Admin, DON)]]/Nurse[[#This Row],[MDS Census]]</f>
        <v>0.40809631041053185</v>
      </c>
      <c r="J869" s="4">
        <f>SUM(Nurse[[#This Row],[RN Hours (excl. Admin, DON)]],Nurse[[#This Row],[RN Admin Hours]],Nurse[[#This Row],[RN DON Hours]],Nurse[[#This Row],[LPN Hours (excl. Admin)]],Nurse[[#This Row],[LPN Admin Hours]],Nurse[[#This Row],[CNA Hours]],Nurse[[#This Row],[NA TR Hours]],Nurse[[#This Row],[Med Aide/Tech Hours]])</f>
        <v>171.45739130434788</v>
      </c>
      <c r="K869" s="4">
        <f>SUM(Nurse[[#This Row],[RN Hours (excl. Admin, DON)]],Nurse[[#This Row],[LPN Hours (excl. Admin)]],Nurse[[#This Row],[CNA Hours]],Nurse[[#This Row],[NA TR Hours]],Nurse[[#This Row],[Med Aide/Tech Hours]])</f>
        <v>160.80793478260873</v>
      </c>
      <c r="L869" s="4">
        <f>SUM(Nurse[[#This Row],[RN Hours (excl. Admin, DON)]],Nurse[[#This Row],[RN Admin Hours]],Nurse[[#This Row],[RN DON Hours]])</f>
        <v>36.257500000000007</v>
      </c>
      <c r="M869" s="4">
        <v>25.608043478260875</v>
      </c>
      <c r="N869" s="4">
        <v>4.9320652173913047</v>
      </c>
      <c r="O869" s="4">
        <v>5.7173913043478262</v>
      </c>
      <c r="P869" s="4">
        <f>SUM(Nurse[[#This Row],[LPN Hours (excl. Admin)]],Nurse[[#This Row],[LPN Admin Hours]])</f>
        <v>35.753478260869578</v>
      </c>
      <c r="Q869" s="4">
        <v>35.753478260869578</v>
      </c>
      <c r="R869" s="4">
        <v>0</v>
      </c>
      <c r="S869" s="4">
        <f>SUM(Nurse[[#This Row],[CNA Hours]],Nurse[[#This Row],[NA TR Hours]],Nurse[[#This Row],[Med Aide/Tech Hours]])</f>
        <v>99.446413043478287</v>
      </c>
      <c r="T869" s="4">
        <v>99.065978260869585</v>
      </c>
      <c r="U869" s="4">
        <v>0.38043478260869568</v>
      </c>
      <c r="V869" s="4">
        <v>0</v>
      </c>
      <c r="W8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92.169347826086977</v>
      </c>
      <c r="X869" s="4">
        <v>15.879782608695651</v>
      </c>
      <c r="Y869" s="4">
        <v>0</v>
      </c>
      <c r="Z869" s="4">
        <v>0</v>
      </c>
      <c r="AA869" s="4">
        <v>13.161086956521741</v>
      </c>
      <c r="AB869" s="4">
        <v>0</v>
      </c>
      <c r="AC869" s="4">
        <v>63.128478260869592</v>
      </c>
      <c r="AD869" s="4">
        <v>0</v>
      </c>
      <c r="AE869" s="4">
        <v>0</v>
      </c>
      <c r="AF869" s="1">
        <v>365784</v>
      </c>
      <c r="AG869" s="1">
        <v>5</v>
      </c>
      <c r="AH869"/>
    </row>
    <row r="870" spans="1:34" x14ac:dyDescent="0.25">
      <c r="A870" t="s">
        <v>964</v>
      </c>
      <c r="B870" t="s">
        <v>918</v>
      </c>
      <c r="C870" t="s">
        <v>1117</v>
      </c>
      <c r="D870" t="s">
        <v>986</v>
      </c>
      <c r="E870" s="4">
        <v>71.673913043478265</v>
      </c>
      <c r="F870" s="4">
        <f>Nurse[[#This Row],[Total Nurse Staff Hours]]/Nurse[[#This Row],[MDS Census]]</f>
        <v>3.4476069153776159</v>
      </c>
      <c r="G870" s="4">
        <f>Nurse[[#This Row],[Total Direct Care Staff Hours]]/Nurse[[#This Row],[MDS Census]]</f>
        <v>3.2609220503488019</v>
      </c>
      <c r="H870" s="4">
        <f>Nurse[[#This Row],[Total RN Hours (w/ Admin, DON)]]/Nurse[[#This Row],[MDS Census]]</f>
        <v>0.45026084319077941</v>
      </c>
      <c r="I870" s="4">
        <f>Nurse[[#This Row],[RN Hours (excl. Admin, DON)]]/Nurse[[#This Row],[MDS Census]]</f>
        <v>0.31999090081892628</v>
      </c>
      <c r="J870" s="4">
        <f>SUM(Nurse[[#This Row],[RN Hours (excl. Admin, DON)]],Nurse[[#This Row],[RN Admin Hours]],Nurse[[#This Row],[RN DON Hours]],Nurse[[#This Row],[LPN Hours (excl. Admin)]],Nurse[[#This Row],[LPN Admin Hours]],Nurse[[#This Row],[CNA Hours]],Nurse[[#This Row],[NA TR Hours]],Nurse[[#This Row],[Med Aide/Tech Hours]])</f>
        <v>247.10347826086957</v>
      </c>
      <c r="K870" s="4">
        <f>SUM(Nurse[[#This Row],[RN Hours (excl. Admin, DON)]],Nurse[[#This Row],[LPN Hours (excl. Admin)]],Nurse[[#This Row],[CNA Hours]],Nurse[[#This Row],[NA TR Hours]],Nurse[[#This Row],[Med Aide/Tech Hours]])</f>
        <v>233.72304347826088</v>
      </c>
      <c r="L870" s="4">
        <f>SUM(Nurse[[#This Row],[RN Hours (excl. Admin, DON)]],Nurse[[#This Row],[RN Admin Hours]],Nurse[[#This Row],[RN DON Hours]])</f>
        <v>32.271956521739128</v>
      </c>
      <c r="M870" s="4">
        <v>22.934999999999999</v>
      </c>
      <c r="N870" s="4">
        <v>5.4239130434782608</v>
      </c>
      <c r="O870" s="4">
        <v>3.9130434782608696</v>
      </c>
      <c r="P870" s="4">
        <f>SUM(Nurse[[#This Row],[LPN Hours (excl. Admin)]],Nurse[[#This Row],[LPN Admin Hours]])</f>
        <v>62.125</v>
      </c>
      <c r="Q870" s="4">
        <v>58.081521739130437</v>
      </c>
      <c r="R870" s="4">
        <v>4.0434782608695654</v>
      </c>
      <c r="S870" s="4">
        <f>SUM(Nurse[[#This Row],[CNA Hours]],Nurse[[#This Row],[NA TR Hours]],Nurse[[#This Row],[Med Aide/Tech Hours]])</f>
        <v>152.70652173913044</v>
      </c>
      <c r="T870" s="4">
        <v>152.70652173913044</v>
      </c>
      <c r="U870" s="4">
        <v>0</v>
      </c>
      <c r="V870" s="4">
        <v>0</v>
      </c>
      <c r="W8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1.277391304347826</v>
      </c>
      <c r="X870" s="4">
        <v>0.72847826086956513</v>
      </c>
      <c r="Y870" s="4">
        <v>0</v>
      </c>
      <c r="Z870" s="4">
        <v>0</v>
      </c>
      <c r="AA870" s="4">
        <v>0.54891304347826086</v>
      </c>
      <c r="AB870" s="4">
        <v>0</v>
      </c>
      <c r="AC870" s="4">
        <v>0</v>
      </c>
      <c r="AD870" s="4">
        <v>0</v>
      </c>
      <c r="AE870" s="4">
        <v>0</v>
      </c>
      <c r="AF870" s="1">
        <v>366478</v>
      </c>
      <c r="AG870" s="1">
        <v>5</v>
      </c>
      <c r="AH870"/>
    </row>
    <row r="871" spans="1:34" x14ac:dyDescent="0.25">
      <c r="A871" t="s">
        <v>964</v>
      </c>
      <c r="B871" t="s">
        <v>300</v>
      </c>
      <c r="C871" t="s">
        <v>1185</v>
      </c>
      <c r="D871" t="s">
        <v>1026</v>
      </c>
      <c r="E871" s="4">
        <v>59.793478260869563</v>
      </c>
      <c r="F871" s="4">
        <f>Nurse[[#This Row],[Total Nurse Staff Hours]]/Nurse[[#This Row],[MDS Census]]</f>
        <v>3.8500381748772958</v>
      </c>
      <c r="G871" s="4">
        <f>Nurse[[#This Row],[Total Direct Care Staff Hours]]/Nurse[[#This Row],[MDS Census]]</f>
        <v>3.5611816033448465</v>
      </c>
      <c r="H871" s="4">
        <f>Nurse[[#This Row],[Total RN Hours (w/ Admin, DON)]]/Nurse[[#This Row],[MDS Census]]</f>
        <v>0.66202326849663706</v>
      </c>
      <c r="I871" s="4">
        <f>Nurse[[#This Row],[RN Hours (excl. Admin, DON)]]/Nurse[[#This Row],[MDS Census]]</f>
        <v>0.37316669696418836</v>
      </c>
      <c r="J871" s="4">
        <f>SUM(Nurse[[#This Row],[RN Hours (excl. Admin, DON)]],Nurse[[#This Row],[RN Admin Hours]],Nurse[[#This Row],[RN DON Hours]],Nurse[[#This Row],[LPN Hours (excl. Admin)]],Nurse[[#This Row],[LPN Admin Hours]],Nurse[[#This Row],[CNA Hours]],Nurse[[#This Row],[NA TR Hours]],Nurse[[#This Row],[Med Aide/Tech Hours]])</f>
        <v>230.2071739130435</v>
      </c>
      <c r="K871" s="4">
        <f>SUM(Nurse[[#This Row],[RN Hours (excl. Admin, DON)]],Nurse[[#This Row],[LPN Hours (excl. Admin)]],Nurse[[#This Row],[CNA Hours]],Nurse[[#This Row],[NA TR Hours]],Nurse[[#This Row],[Med Aide/Tech Hours]])</f>
        <v>212.9354347826087</v>
      </c>
      <c r="L871" s="4">
        <f>SUM(Nurse[[#This Row],[RN Hours (excl. Admin, DON)]],Nurse[[#This Row],[RN Admin Hours]],Nurse[[#This Row],[RN DON Hours]])</f>
        <v>39.584673913043481</v>
      </c>
      <c r="M871" s="4">
        <v>22.312934782608696</v>
      </c>
      <c r="N871" s="4">
        <v>11.532608695652174</v>
      </c>
      <c r="O871" s="4">
        <v>5.7391304347826084</v>
      </c>
      <c r="P871" s="4">
        <f>SUM(Nurse[[#This Row],[LPN Hours (excl. Admin)]],Nurse[[#This Row],[LPN Admin Hours]])</f>
        <v>58.488586956521729</v>
      </c>
      <c r="Q871" s="4">
        <v>58.488586956521729</v>
      </c>
      <c r="R871" s="4">
        <v>0</v>
      </c>
      <c r="S871" s="4">
        <f>SUM(Nurse[[#This Row],[CNA Hours]],Nurse[[#This Row],[NA TR Hours]],Nurse[[#This Row],[Med Aide/Tech Hours]])</f>
        <v>132.13391304347829</v>
      </c>
      <c r="T871" s="4">
        <v>132.13391304347829</v>
      </c>
      <c r="U871" s="4">
        <v>0</v>
      </c>
      <c r="V871" s="4">
        <v>0</v>
      </c>
      <c r="W8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0.1358695652173913</v>
      </c>
      <c r="X871" s="4">
        <v>0</v>
      </c>
      <c r="Y871" s="4">
        <v>0.1358695652173913</v>
      </c>
      <c r="Z871" s="4">
        <v>0</v>
      </c>
      <c r="AA871" s="4">
        <v>0</v>
      </c>
      <c r="AB871" s="4">
        <v>0</v>
      </c>
      <c r="AC871" s="4">
        <v>0</v>
      </c>
      <c r="AD871" s="4">
        <v>0</v>
      </c>
      <c r="AE871" s="4">
        <v>0</v>
      </c>
      <c r="AF871" s="1">
        <v>365617</v>
      </c>
      <c r="AG871" s="1">
        <v>5</v>
      </c>
      <c r="AH871"/>
    </row>
    <row r="872" spans="1:34" x14ac:dyDescent="0.25">
      <c r="A872" t="s">
        <v>964</v>
      </c>
      <c r="B872" t="s">
        <v>118</v>
      </c>
      <c r="C872" t="s">
        <v>1248</v>
      </c>
      <c r="D872" t="s">
        <v>1001</v>
      </c>
      <c r="E872" s="4">
        <v>29.141304347826086</v>
      </c>
      <c r="F872" s="4">
        <f>Nurse[[#This Row],[Total Nurse Staff Hours]]/Nurse[[#This Row],[MDS Census]]</f>
        <v>4.2254942185751574</v>
      </c>
      <c r="G872" s="4">
        <f>Nurse[[#This Row],[Total Direct Care Staff Hours]]/Nurse[[#This Row],[MDS Census]]</f>
        <v>3.829373368146213</v>
      </c>
      <c r="H872" s="4">
        <f>Nurse[[#This Row],[Total RN Hours (w/ Admin, DON)]]/Nurse[[#This Row],[MDS Census]]</f>
        <v>0.4363446475195823</v>
      </c>
      <c r="I872" s="4">
        <f>Nurse[[#This Row],[RN Hours (excl. Admin, DON)]]/Nurse[[#This Row],[MDS Census]]</f>
        <v>0.23716523685192095</v>
      </c>
      <c r="J872" s="4">
        <f>SUM(Nurse[[#This Row],[RN Hours (excl. Admin, DON)]],Nurse[[#This Row],[RN Admin Hours]],Nurse[[#This Row],[RN DON Hours]],Nurse[[#This Row],[LPN Hours (excl. Admin)]],Nurse[[#This Row],[LPN Admin Hours]],Nurse[[#This Row],[CNA Hours]],Nurse[[#This Row],[NA TR Hours]],Nurse[[#This Row],[Med Aide/Tech Hours]])</f>
        <v>123.13641304347823</v>
      </c>
      <c r="K872" s="4">
        <f>SUM(Nurse[[#This Row],[RN Hours (excl. Admin, DON)]],Nurse[[#This Row],[LPN Hours (excl. Admin)]],Nurse[[#This Row],[CNA Hours]],Nurse[[#This Row],[NA TR Hours]],Nurse[[#This Row],[Med Aide/Tech Hours]])</f>
        <v>111.59293478260867</v>
      </c>
      <c r="L872" s="4">
        <f>SUM(Nurse[[#This Row],[RN Hours (excl. Admin, DON)]],Nurse[[#This Row],[RN Admin Hours]],Nurse[[#This Row],[RN DON Hours]])</f>
        <v>12.715652173913044</v>
      </c>
      <c r="M872" s="4">
        <v>6.9113043478260874</v>
      </c>
      <c r="N872" s="4">
        <v>0.15217391304347827</v>
      </c>
      <c r="O872" s="4">
        <v>5.6521739130434785</v>
      </c>
      <c r="P872" s="4">
        <f>SUM(Nurse[[#This Row],[LPN Hours (excl. Admin)]],Nurse[[#This Row],[LPN Admin Hours]])</f>
        <v>48.754347826086949</v>
      </c>
      <c r="Q872" s="4">
        <v>43.01521739130434</v>
      </c>
      <c r="R872" s="4">
        <v>5.7391304347826084</v>
      </c>
      <c r="S872" s="4">
        <f>SUM(Nurse[[#This Row],[CNA Hours]],Nurse[[#This Row],[NA TR Hours]],Nurse[[#This Row],[Med Aide/Tech Hours]])</f>
        <v>61.666413043478236</v>
      </c>
      <c r="T872" s="4">
        <v>61.666413043478236</v>
      </c>
      <c r="U872" s="4">
        <v>0</v>
      </c>
      <c r="V872" s="4">
        <v>0</v>
      </c>
      <c r="W8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0.15217391304347827</v>
      </c>
      <c r="X872" s="4">
        <v>0</v>
      </c>
      <c r="Y872" s="4">
        <v>0.15217391304347827</v>
      </c>
      <c r="Z872" s="4">
        <v>0</v>
      </c>
      <c r="AA872" s="4">
        <v>0</v>
      </c>
      <c r="AB872" s="4">
        <v>0</v>
      </c>
      <c r="AC872" s="4">
        <v>0</v>
      </c>
      <c r="AD872" s="4">
        <v>0</v>
      </c>
      <c r="AE872" s="4">
        <v>0</v>
      </c>
      <c r="AF872" s="1">
        <v>365330</v>
      </c>
      <c r="AG872" s="1">
        <v>5</v>
      </c>
      <c r="AH872"/>
    </row>
    <row r="873" spans="1:34" x14ac:dyDescent="0.25">
      <c r="A873" t="s">
        <v>964</v>
      </c>
      <c r="B873" t="s">
        <v>795</v>
      </c>
      <c r="C873" t="s">
        <v>1245</v>
      </c>
      <c r="D873" t="s">
        <v>1012</v>
      </c>
      <c r="E873" s="4">
        <v>33.804347826086953</v>
      </c>
      <c r="F873" s="4">
        <f>Nurse[[#This Row],[Total Nurse Staff Hours]]/Nurse[[#This Row],[MDS Census]]</f>
        <v>4.6493569131832793</v>
      </c>
      <c r="G873" s="4">
        <f>Nurse[[#This Row],[Total Direct Care Staff Hours]]/Nurse[[#This Row],[MDS Census]]</f>
        <v>3.8558681672025732</v>
      </c>
      <c r="H873" s="4">
        <f>Nurse[[#This Row],[Total RN Hours (w/ Admin, DON)]]/Nurse[[#This Row],[MDS Census]]</f>
        <v>1.1631028938906753</v>
      </c>
      <c r="I873" s="4">
        <f>Nurse[[#This Row],[RN Hours (excl. Admin, DON)]]/Nurse[[#This Row],[MDS Census]]</f>
        <v>0.48030546623794218</v>
      </c>
      <c r="J873" s="4">
        <f>SUM(Nurse[[#This Row],[RN Hours (excl. Admin, DON)]],Nurse[[#This Row],[RN Admin Hours]],Nurse[[#This Row],[RN DON Hours]],Nurse[[#This Row],[LPN Hours (excl. Admin)]],Nurse[[#This Row],[LPN Admin Hours]],Nurse[[#This Row],[CNA Hours]],Nurse[[#This Row],[NA TR Hours]],Nurse[[#This Row],[Med Aide/Tech Hours]])</f>
        <v>157.16847826086953</v>
      </c>
      <c r="K873" s="4">
        <f>SUM(Nurse[[#This Row],[RN Hours (excl. Admin, DON)]],Nurse[[#This Row],[LPN Hours (excl. Admin)]],Nurse[[#This Row],[CNA Hours]],Nurse[[#This Row],[NA TR Hours]],Nurse[[#This Row],[Med Aide/Tech Hours]])</f>
        <v>130.34510869565219</v>
      </c>
      <c r="L873" s="4">
        <f>SUM(Nurse[[#This Row],[RN Hours (excl. Admin, DON)]],Nurse[[#This Row],[RN Admin Hours]],Nurse[[#This Row],[RN DON Hours]])</f>
        <v>39.317934782608695</v>
      </c>
      <c r="M873" s="4">
        <v>16.236413043478262</v>
      </c>
      <c r="N873" s="4">
        <v>18.236413043478262</v>
      </c>
      <c r="O873" s="4">
        <v>4.8451086956521738</v>
      </c>
      <c r="P873" s="4">
        <f>SUM(Nurse[[#This Row],[LPN Hours (excl. Admin)]],Nurse[[#This Row],[LPN Admin Hours]])</f>
        <v>41.554347826086953</v>
      </c>
      <c r="Q873" s="4">
        <v>37.8125</v>
      </c>
      <c r="R873" s="4">
        <v>3.7418478260869565</v>
      </c>
      <c r="S873" s="4">
        <f>SUM(Nurse[[#This Row],[CNA Hours]],Nurse[[#This Row],[NA TR Hours]],Nurse[[#This Row],[Med Aide/Tech Hours]])</f>
        <v>76.296195652173907</v>
      </c>
      <c r="T873" s="4">
        <v>67.711956521739125</v>
      </c>
      <c r="U873" s="4">
        <v>8.5842391304347831</v>
      </c>
      <c r="V873" s="4">
        <v>0</v>
      </c>
      <c r="W8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13.9375</v>
      </c>
      <c r="X873" s="4">
        <v>0</v>
      </c>
      <c r="Y873" s="4">
        <v>0</v>
      </c>
      <c r="Z873" s="4">
        <v>0</v>
      </c>
      <c r="AA873" s="4">
        <v>0</v>
      </c>
      <c r="AB873" s="4">
        <v>0</v>
      </c>
      <c r="AC873" s="4">
        <v>13.9375</v>
      </c>
      <c r="AD873" s="4">
        <v>0</v>
      </c>
      <c r="AE873" s="4">
        <v>0</v>
      </c>
      <c r="AF873" s="1">
        <v>366341</v>
      </c>
      <c r="AG873" s="1">
        <v>5</v>
      </c>
      <c r="AH873"/>
    </row>
    <row r="874" spans="1:34" x14ac:dyDescent="0.25">
      <c r="A874" t="s">
        <v>964</v>
      </c>
      <c r="B874" t="s">
        <v>782</v>
      </c>
      <c r="C874" t="s">
        <v>1404</v>
      </c>
      <c r="D874" t="s">
        <v>1034</v>
      </c>
      <c r="E874" s="4">
        <v>94.195652173913047</v>
      </c>
      <c r="F874" s="4">
        <f>Nurse[[#This Row],[Total Nurse Staff Hours]]/Nurse[[#This Row],[MDS Census]]</f>
        <v>3.0335575813524116</v>
      </c>
      <c r="G874" s="4">
        <f>Nurse[[#This Row],[Total Direct Care Staff Hours]]/Nurse[[#This Row],[MDS Census]]</f>
        <v>2.8514954996538195</v>
      </c>
      <c r="H874" s="4">
        <f>Nurse[[#This Row],[Total RN Hours (w/ Admin, DON)]]/Nurse[[#This Row],[MDS Census]]</f>
        <v>0.45627394414954991</v>
      </c>
      <c r="I874" s="4">
        <f>Nurse[[#This Row],[RN Hours (excl. Admin, DON)]]/Nurse[[#This Row],[MDS Census]]</f>
        <v>0.38879759981537038</v>
      </c>
      <c r="J874" s="4">
        <f>SUM(Nurse[[#This Row],[RN Hours (excl. Admin, DON)]],Nurse[[#This Row],[RN Admin Hours]],Nurse[[#This Row],[RN DON Hours]],Nurse[[#This Row],[LPN Hours (excl. Admin)]],Nurse[[#This Row],[LPN Admin Hours]],Nurse[[#This Row],[CNA Hours]],Nurse[[#This Row],[NA TR Hours]],Nurse[[#This Row],[Med Aide/Tech Hours]])</f>
        <v>285.7479347826087</v>
      </c>
      <c r="K874" s="4">
        <f>SUM(Nurse[[#This Row],[RN Hours (excl. Admin, DON)]],Nurse[[#This Row],[LPN Hours (excl. Admin)]],Nurse[[#This Row],[CNA Hours]],Nurse[[#This Row],[NA TR Hours]],Nurse[[#This Row],[Med Aide/Tech Hours]])</f>
        <v>268.59847826086957</v>
      </c>
      <c r="L874" s="4">
        <f>SUM(Nurse[[#This Row],[RN Hours (excl. Admin, DON)]],Nurse[[#This Row],[RN Admin Hours]],Nurse[[#This Row],[RN DON Hours]])</f>
        <v>42.979021739130431</v>
      </c>
      <c r="M874" s="4">
        <v>36.623043478260868</v>
      </c>
      <c r="N874" s="4">
        <v>0</v>
      </c>
      <c r="O874" s="4">
        <v>6.3559782608695654</v>
      </c>
      <c r="P874" s="4">
        <f>SUM(Nurse[[#This Row],[LPN Hours (excl. Admin)]],Nurse[[#This Row],[LPN Admin Hours]])</f>
        <v>103.29021739130434</v>
      </c>
      <c r="Q874" s="4">
        <v>92.496739130434776</v>
      </c>
      <c r="R874" s="4">
        <v>10.793478260869565</v>
      </c>
      <c r="S874" s="4">
        <f>SUM(Nurse[[#This Row],[CNA Hours]],Nurse[[#This Row],[NA TR Hours]],Nurse[[#This Row],[Med Aide/Tech Hours]])</f>
        <v>139.47869565217391</v>
      </c>
      <c r="T874" s="4">
        <v>139.47869565217391</v>
      </c>
      <c r="U874" s="4">
        <v>0</v>
      </c>
      <c r="V874" s="4">
        <v>0</v>
      </c>
      <c r="W8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4.8541304347826095</v>
      </c>
      <c r="X874" s="4">
        <v>8.5000000000000006E-2</v>
      </c>
      <c r="Y874" s="4">
        <v>0</v>
      </c>
      <c r="Z874" s="4">
        <v>0</v>
      </c>
      <c r="AA874" s="4">
        <v>0.97554347826086951</v>
      </c>
      <c r="AB874" s="4">
        <v>0</v>
      </c>
      <c r="AC874" s="4">
        <v>3.7935869565217395</v>
      </c>
      <c r="AD874" s="4">
        <v>0</v>
      </c>
      <c r="AE874" s="4">
        <v>0</v>
      </c>
      <c r="AF874" s="1">
        <v>366323</v>
      </c>
      <c r="AG874" s="1">
        <v>5</v>
      </c>
      <c r="AH874"/>
    </row>
    <row r="875" spans="1:34" x14ac:dyDescent="0.25">
      <c r="A875" t="s">
        <v>964</v>
      </c>
      <c r="B875" t="s">
        <v>232</v>
      </c>
      <c r="C875" t="s">
        <v>1168</v>
      </c>
      <c r="D875" t="s">
        <v>1041</v>
      </c>
      <c r="E875" s="4">
        <v>74.684782608695656</v>
      </c>
      <c r="F875" s="4">
        <f>Nurse[[#This Row],[Total Nurse Staff Hours]]/Nurse[[#This Row],[MDS Census]]</f>
        <v>4.0056731189055457</v>
      </c>
      <c r="G875" s="4">
        <f>Nurse[[#This Row],[Total Direct Care Staff Hours]]/Nurse[[#This Row],[MDS Census]]</f>
        <v>3.6819822442148156</v>
      </c>
      <c r="H875" s="4">
        <f>Nurse[[#This Row],[Total RN Hours (w/ Admin, DON)]]/Nurse[[#This Row],[MDS Census]]</f>
        <v>0.53649104933779646</v>
      </c>
      <c r="I875" s="4">
        <f>Nurse[[#This Row],[RN Hours (excl. Admin, DON)]]/Nurse[[#This Row],[MDS Census]]</f>
        <v>0.21280017464706735</v>
      </c>
      <c r="J875" s="4">
        <f>SUM(Nurse[[#This Row],[RN Hours (excl. Admin, DON)]],Nurse[[#This Row],[RN Admin Hours]],Nurse[[#This Row],[RN DON Hours]],Nurse[[#This Row],[LPN Hours (excl. Admin)]],Nurse[[#This Row],[LPN Admin Hours]],Nurse[[#This Row],[CNA Hours]],Nurse[[#This Row],[NA TR Hours]],Nurse[[#This Row],[Med Aide/Tech Hours]])</f>
        <v>299.16282608695656</v>
      </c>
      <c r="K875" s="4">
        <f>SUM(Nurse[[#This Row],[RN Hours (excl. Admin, DON)]],Nurse[[#This Row],[LPN Hours (excl. Admin)]],Nurse[[#This Row],[CNA Hours]],Nurse[[#This Row],[NA TR Hours]],Nurse[[#This Row],[Med Aide/Tech Hours]])</f>
        <v>274.98804347826086</v>
      </c>
      <c r="L875" s="4">
        <f>SUM(Nurse[[#This Row],[RN Hours (excl. Admin, DON)]],Nurse[[#This Row],[RN Admin Hours]],Nurse[[#This Row],[RN DON Hours]])</f>
        <v>40.067717391304342</v>
      </c>
      <c r="M875" s="4">
        <v>15.892934782608695</v>
      </c>
      <c r="N875" s="4">
        <v>17.483043478260864</v>
      </c>
      <c r="O875" s="4">
        <v>6.691739130434784</v>
      </c>
      <c r="P875" s="4">
        <f>SUM(Nurse[[#This Row],[LPN Hours (excl. Admin)]],Nurse[[#This Row],[LPN Admin Hours]])</f>
        <v>89.853260869565219</v>
      </c>
      <c r="Q875" s="4">
        <v>89.853260869565219</v>
      </c>
      <c r="R875" s="4">
        <v>0</v>
      </c>
      <c r="S875" s="4">
        <f>SUM(Nurse[[#This Row],[CNA Hours]],Nurse[[#This Row],[NA TR Hours]],Nurse[[#This Row],[Med Aide/Tech Hours]])</f>
        <v>169.24184782608694</v>
      </c>
      <c r="T875" s="4">
        <v>165.4891304347826</v>
      </c>
      <c r="U875" s="4">
        <v>3.7527173913043477</v>
      </c>
      <c r="V875" s="4">
        <v>0</v>
      </c>
      <c r="W8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75" s="4">
        <v>0</v>
      </c>
      <c r="Y875" s="4">
        <v>0</v>
      </c>
      <c r="Z875" s="4">
        <v>0</v>
      </c>
      <c r="AA875" s="4">
        <v>0</v>
      </c>
      <c r="AB875" s="4">
        <v>0</v>
      </c>
      <c r="AC875" s="4">
        <v>0</v>
      </c>
      <c r="AD875" s="4">
        <v>0</v>
      </c>
      <c r="AE875" s="4">
        <v>0</v>
      </c>
      <c r="AF875" s="1">
        <v>365508</v>
      </c>
      <c r="AG875" s="1">
        <v>5</v>
      </c>
      <c r="AH875"/>
    </row>
    <row r="876" spans="1:34" x14ac:dyDescent="0.25">
      <c r="A876" t="s">
        <v>964</v>
      </c>
      <c r="B876" t="s">
        <v>433</v>
      </c>
      <c r="C876" t="s">
        <v>1213</v>
      </c>
      <c r="D876" t="s">
        <v>1008</v>
      </c>
      <c r="E876" s="4">
        <v>55.152173913043477</v>
      </c>
      <c r="F876" s="4">
        <f>Nurse[[#This Row],[Total Nurse Staff Hours]]/Nurse[[#This Row],[MDS Census]]</f>
        <v>3.589509262908948</v>
      </c>
      <c r="G876" s="4">
        <f>Nurse[[#This Row],[Total Direct Care Staff Hours]]/Nurse[[#This Row],[MDS Census]]</f>
        <v>3.1745013795821837</v>
      </c>
      <c r="H876" s="4">
        <f>Nurse[[#This Row],[Total RN Hours (w/ Admin, DON)]]/Nurse[[#This Row],[MDS Census]]</f>
        <v>0.89040796216003149</v>
      </c>
      <c r="I876" s="4">
        <f>Nurse[[#This Row],[RN Hours (excl. Admin, DON)]]/Nurse[[#This Row],[MDS Census]]</f>
        <v>0.47687820260149788</v>
      </c>
      <c r="J876" s="4">
        <f>SUM(Nurse[[#This Row],[RN Hours (excl. Admin, DON)]],Nurse[[#This Row],[RN Admin Hours]],Nurse[[#This Row],[RN DON Hours]],Nurse[[#This Row],[LPN Hours (excl. Admin)]],Nurse[[#This Row],[LPN Admin Hours]],Nurse[[#This Row],[CNA Hours]],Nurse[[#This Row],[NA TR Hours]],Nurse[[#This Row],[Med Aide/Tech Hours]])</f>
        <v>197.9692391304348</v>
      </c>
      <c r="K876" s="4">
        <f>SUM(Nurse[[#This Row],[RN Hours (excl. Admin, DON)]],Nurse[[#This Row],[LPN Hours (excl. Admin)]],Nurse[[#This Row],[CNA Hours]],Nurse[[#This Row],[NA TR Hours]],Nurse[[#This Row],[Med Aide/Tech Hours]])</f>
        <v>175.08065217391305</v>
      </c>
      <c r="L876" s="4">
        <f>SUM(Nurse[[#This Row],[RN Hours (excl. Admin, DON)]],Nurse[[#This Row],[RN Admin Hours]],Nurse[[#This Row],[RN DON Hours]])</f>
        <v>49.107934782608694</v>
      </c>
      <c r="M876" s="4">
        <v>26.300869565217393</v>
      </c>
      <c r="N876" s="4">
        <v>18.567934782608695</v>
      </c>
      <c r="O876" s="4">
        <v>4.2391304347826084</v>
      </c>
      <c r="P876" s="4">
        <f>SUM(Nurse[[#This Row],[LPN Hours (excl. Admin)]],Nurse[[#This Row],[LPN Admin Hours]])</f>
        <v>28.638478260869565</v>
      </c>
      <c r="Q876" s="4">
        <v>28.556956521739131</v>
      </c>
      <c r="R876" s="4">
        <v>8.1521739130434784E-2</v>
      </c>
      <c r="S876" s="4">
        <f>SUM(Nurse[[#This Row],[CNA Hours]],Nurse[[#This Row],[NA TR Hours]],Nurse[[#This Row],[Med Aide/Tech Hours]])</f>
        <v>120.22282608695653</v>
      </c>
      <c r="T876" s="4">
        <v>119.71739130434783</v>
      </c>
      <c r="U876" s="4">
        <v>0.50543478260869568</v>
      </c>
      <c r="V876" s="4">
        <v>0</v>
      </c>
      <c r="W8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14.246413043478258</v>
      </c>
      <c r="X876" s="4">
        <v>0.17304347826086958</v>
      </c>
      <c r="Y876" s="4">
        <v>0</v>
      </c>
      <c r="Z876" s="4">
        <v>0</v>
      </c>
      <c r="AA876" s="4">
        <v>9.2689130434782587</v>
      </c>
      <c r="AB876" s="4">
        <v>0</v>
      </c>
      <c r="AC876" s="4">
        <v>4.8044565217391302</v>
      </c>
      <c r="AD876" s="4">
        <v>0</v>
      </c>
      <c r="AE876" s="4">
        <v>0</v>
      </c>
      <c r="AF876" s="1">
        <v>365812</v>
      </c>
      <c r="AG876" s="1">
        <v>5</v>
      </c>
      <c r="AH876"/>
    </row>
    <row r="877" spans="1:34" x14ac:dyDescent="0.25">
      <c r="A877" t="s">
        <v>964</v>
      </c>
      <c r="B877" t="s">
        <v>618</v>
      </c>
      <c r="C877" t="s">
        <v>1353</v>
      </c>
      <c r="D877" t="s">
        <v>1032</v>
      </c>
      <c r="E877" s="4">
        <v>70.206521739130437</v>
      </c>
      <c r="F877" s="4">
        <f>Nurse[[#This Row],[Total Nurse Staff Hours]]/Nurse[[#This Row],[MDS Census]]</f>
        <v>4.2431521907416014</v>
      </c>
      <c r="G877" s="4">
        <f>Nurse[[#This Row],[Total Direct Care Staff Hours]]/Nurse[[#This Row],[MDS Census]]</f>
        <v>4.1550611549775516</v>
      </c>
      <c r="H877" s="4">
        <f>Nurse[[#This Row],[Total RN Hours (w/ Admin, DON)]]/Nurse[[#This Row],[MDS Census]]</f>
        <v>0.67671001703050004</v>
      </c>
      <c r="I877" s="4">
        <f>Nurse[[#This Row],[RN Hours (excl. Admin, DON)]]/Nurse[[#This Row],[MDS Census]]</f>
        <v>0.58861898126644985</v>
      </c>
      <c r="J877" s="4">
        <f>SUM(Nurse[[#This Row],[RN Hours (excl. Admin, DON)]],Nurse[[#This Row],[RN Admin Hours]],Nurse[[#This Row],[RN DON Hours]],Nurse[[#This Row],[LPN Hours (excl. Admin)]],Nurse[[#This Row],[LPN Admin Hours]],Nurse[[#This Row],[CNA Hours]],Nurse[[#This Row],[NA TR Hours]],Nurse[[#This Row],[Med Aide/Tech Hours]])</f>
        <v>297.89695652173918</v>
      </c>
      <c r="K877" s="4">
        <f>SUM(Nurse[[#This Row],[RN Hours (excl. Admin, DON)]],Nurse[[#This Row],[LPN Hours (excl. Admin)]],Nurse[[#This Row],[CNA Hours]],Nurse[[#This Row],[NA TR Hours]],Nurse[[#This Row],[Med Aide/Tech Hours]])</f>
        <v>291.71239130434788</v>
      </c>
      <c r="L877" s="4">
        <f>SUM(Nurse[[#This Row],[RN Hours (excl. Admin, DON)]],Nurse[[#This Row],[RN Admin Hours]],Nurse[[#This Row],[RN DON Hours]])</f>
        <v>47.509456521739132</v>
      </c>
      <c r="M877" s="4">
        <v>41.324891304347823</v>
      </c>
      <c r="N877" s="4">
        <v>1.4889130434782611</v>
      </c>
      <c r="O877" s="4">
        <v>4.6956521739130439</v>
      </c>
      <c r="P877" s="4">
        <f>SUM(Nurse[[#This Row],[LPN Hours (excl. Admin)]],Nurse[[#This Row],[LPN Admin Hours]])</f>
        <v>49.409021739130445</v>
      </c>
      <c r="Q877" s="4">
        <v>49.409021739130445</v>
      </c>
      <c r="R877" s="4">
        <v>0</v>
      </c>
      <c r="S877" s="4">
        <f>SUM(Nurse[[#This Row],[CNA Hours]],Nurse[[#This Row],[NA TR Hours]],Nurse[[#This Row],[Med Aide/Tech Hours]])</f>
        <v>200.97847826086962</v>
      </c>
      <c r="T877" s="4">
        <v>200.97847826086962</v>
      </c>
      <c r="U877" s="4">
        <v>0</v>
      </c>
      <c r="V877" s="4">
        <v>0</v>
      </c>
      <c r="W8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17.883043478260866</v>
      </c>
      <c r="X877" s="4">
        <v>8.152173913043478E-3</v>
      </c>
      <c r="Y877" s="4">
        <v>0</v>
      </c>
      <c r="Z877" s="4">
        <v>0</v>
      </c>
      <c r="AA877" s="4">
        <v>2.1739130434782608E-2</v>
      </c>
      <c r="AB877" s="4">
        <v>0</v>
      </c>
      <c r="AC877" s="4">
        <v>17.853152173913042</v>
      </c>
      <c r="AD877" s="4">
        <v>0</v>
      </c>
      <c r="AE877" s="4">
        <v>0</v>
      </c>
      <c r="AF877" s="1">
        <v>366103</v>
      </c>
      <c r="AG877" s="1">
        <v>5</v>
      </c>
      <c r="AH877"/>
    </row>
    <row r="878" spans="1:34" x14ac:dyDescent="0.25">
      <c r="A878" t="s">
        <v>964</v>
      </c>
      <c r="B878" t="s">
        <v>228</v>
      </c>
      <c r="C878" t="s">
        <v>1116</v>
      </c>
      <c r="D878" t="s">
        <v>980</v>
      </c>
      <c r="E878" s="4">
        <v>47.119565217391305</v>
      </c>
      <c r="F878" s="4">
        <f>Nurse[[#This Row],[Total Nurse Staff Hours]]/Nurse[[#This Row],[MDS Census]]</f>
        <v>4.2438569780853523</v>
      </c>
      <c r="G878" s="4">
        <f>Nurse[[#This Row],[Total Direct Care Staff Hours]]/Nurse[[#This Row],[MDS Census]]</f>
        <v>3.9016955017301047</v>
      </c>
      <c r="H878" s="4">
        <f>Nurse[[#This Row],[Total RN Hours (w/ Admin, DON)]]/Nurse[[#This Row],[MDS Census]]</f>
        <v>0.90509111880046134</v>
      </c>
      <c r="I878" s="4">
        <f>Nurse[[#This Row],[RN Hours (excl. Admin, DON)]]/Nurse[[#This Row],[MDS Census]]</f>
        <v>0.56292964244521337</v>
      </c>
      <c r="J878" s="4">
        <f>SUM(Nurse[[#This Row],[RN Hours (excl. Admin, DON)]],Nurse[[#This Row],[RN Admin Hours]],Nurse[[#This Row],[RN DON Hours]],Nurse[[#This Row],[LPN Hours (excl. Admin)]],Nurse[[#This Row],[LPN Admin Hours]],Nurse[[#This Row],[CNA Hours]],Nurse[[#This Row],[NA TR Hours]],Nurse[[#This Row],[Med Aide/Tech Hours]])</f>
        <v>199.96869565217395</v>
      </c>
      <c r="K878" s="4">
        <f>SUM(Nurse[[#This Row],[RN Hours (excl. Admin, DON)]],Nurse[[#This Row],[LPN Hours (excl. Admin)]],Nurse[[#This Row],[CNA Hours]],Nurse[[#This Row],[NA TR Hours]],Nurse[[#This Row],[Med Aide/Tech Hours]])</f>
        <v>183.84619565217395</v>
      </c>
      <c r="L878" s="4">
        <f>SUM(Nurse[[#This Row],[RN Hours (excl. Admin, DON)]],Nurse[[#This Row],[RN Admin Hours]],Nurse[[#This Row],[RN DON Hours]])</f>
        <v>42.647500000000001</v>
      </c>
      <c r="M878" s="4">
        <v>26.525000000000002</v>
      </c>
      <c r="N878" s="4">
        <v>10.777391304347827</v>
      </c>
      <c r="O878" s="4">
        <v>5.3451086956521738</v>
      </c>
      <c r="P878" s="4">
        <f>SUM(Nurse[[#This Row],[LPN Hours (excl. Admin)]],Nurse[[#This Row],[LPN Admin Hours]])</f>
        <v>39.307065217391305</v>
      </c>
      <c r="Q878" s="4">
        <v>39.307065217391305</v>
      </c>
      <c r="R878" s="4">
        <v>0</v>
      </c>
      <c r="S878" s="4">
        <f>SUM(Nurse[[#This Row],[CNA Hours]],Nurse[[#This Row],[NA TR Hours]],Nurse[[#This Row],[Med Aide/Tech Hours]])</f>
        <v>118.01413043478264</v>
      </c>
      <c r="T878" s="4">
        <v>118.01413043478264</v>
      </c>
      <c r="U878" s="4">
        <v>0</v>
      </c>
      <c r="V878" s="4">
        <v>0</v>
      </c>
      <c r="W8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15.201086956521738</v>
      </c>
      <c r="X878" s="4">
        <v>3.375</v>
      </c>
      <c r="Y878" s="4">
        <v>0</v>
      </c>
      <c r="Z878" s="4">
        <v>0</v>
      </c>
      <c r="AA878" s="4">
        <v>3.5760869565217392</v>
      </c>
      <c r="AB878" s="4">
        <v>0</v>
      </c>
      <c r="AC878" s="4">
        <v>8.25</v>
      </c>
      <c r="AD878" s="4">
        <v>0</v>
      </c>
      <c r="AE878" s="4">
        <v>0</v>
      </c>
      <c r="AF878" s="1">
        <v>365504</v>
      </c>
      <c r="AG878" s="1">
        <v>5</v>
      </c>
      <c r="AH878"/>
    </row>
    <row r="879" spans="1:34" x14ac:dyDescent="0.25">
      <c r="A879" t="s">
        <v>964</v>
      </c>
      <c r="B879" t="s">
        <v>911</v>
      </c>
      <c r="C879" t="s">
        <v>1159</v>
      </c>
      <c r="D879" t="s">
        <v>980</v>
      </c>
      <c r="E879" s="4">
        <v>17.847826086956523</v>
      </c>
      <c r="F879" s="4">
        <f>Nurse[[#This Row],[Total Nurse Staff Hours]]/Nurse[[#This Row],[MDS Census]]</f>
        <v>3.9137637028014618</v>
      </c>
      <c r="G879" s="4">
        <f>Nurse[[#This Row],[Total Direct Care Staff Hours]]/Nurse[[#This Row],[MDS Census]]</f>
        <v>3.4104141291108405</v>
      </c>
      <c r="H879" s="4">
        <f>Nurse[[#This Row],[Total RN Hours (w/ Admin, DON)]]/Nurse[[#This Row],[MDS Census]]</f>
        <v>0.91117539585870899</v>
      </c>
      <c r="I879" s="4">
        <f>Nurse[[#This Row],[RN Hours (excl. Admin, DON)]]/Nurse[[#This Row],[MDS Census]]</f>
        <v>0.69558465286236304</v>
      </c>
      <c r="J879" s="4">
        <f>SUM(Nurse[[#This Row],[RN Hours (excl. Admin, DON)]],Nurse[[#This Row],[RN Admin Hours]],Nurse[[#This Row],[RN DON Hours]],Nurse[[#This Row],[LPN Hours (excl. Admin)]],Nurse[[#This Row],[LPN Admin Hours]],Nurse[[#This Row],[CNA Hours]],Nurse[[#This Row],[NA TR Hours]],Nurse[[#This Row],[Med Aide/Tech Hours]])</f>
        <v>69.852173913043487</v>
      </c>
      <c r="K879" s="4">
        <f>SUM(Nurse[[#This Row],[RN Hours (excl. Admin, DON)]],Nurse[[#This Row],[LPN Hours (excl. Admin)]],Nurse[[#This Row],[CNA Hours]],Nurse[[#This Row],[NA TR Hours]],Nurse[[#This Row],[Med Aide/Tech Hours]])</f>
        <v>60.868478260869573</v>
      </c>
      <c r="L879" s="4">
        <f>SUM(Nurse[[#This Row],[RN Hours (excl. Admin, DON)]],Nurse[[#This Row],[RN Admin Hours]],Nurse[[#This Row],[RN DON Hours]])</f>
        <v>16.262500000000003</v>
      </c>
      <c r="M879" s="4">
        <v>12.41467391304348</v>
      </c>
      <c r="N879" s="4">
        <v>1.861413043478261</v>
      </c>
      <c r="O879" s="4">
        <v>1.986413043478261</v>
      </c>
      <c r="P879" s="4">
        <f>SUM(Nurse[[#This Row],[LPN Hours (excl. Admin)]],Nurse[[#This Row],[LPN Admin Hours]])</f>
        <v>16.242391304347827</v>
      </c>
      <c r="Q879" s="4">
        <v>11.106521739130434</v>
      </c>
      <c r="R879" s="4">
        <v>5.1358695652173916</v>
      </c>
      <c r="S879" s="4">
        <f>SUM(Nurse[[#This Row],[CNA Hours]],Nurse[[#This Row],[NA TR Hours]],Nurse[[#This Row],[Med Aide/Tech Hours]])</f>
        <v>37.347282608695657</v>
      </c>
      <c r="T879" s="4">
        <v>37.347282608695657</v>
      </c>
      <c r="U879" s="4">
        <v>0</v>
      </c>
      <c r="V879" s="4">
        <v>0</v>
      </c>
      <c r="W8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7.5951086956521738</v>
      </c>
      <c r="X879" s="4">
        <v>0.88858695652173914</v>
      </c>
      <c r="Y879" s="4">
        <v>0</v>
      </c>
      <c r="Z879" s="4">
        <v>0</v>
      </c>
      <c r="AA879" s="4">
        <v>2.0489130434782608</v>
      </c>
      <c r="AB879" s="4">
        <v>0</v>
      </c>
      <c r="AC879" s="4">
        <v>4.6576086956521738</v>
      </c>
      <c r="AD879" s="4">
        <v>0</v>
      </c>
      <c r="AE879" s="4">
        <v>0</v>
      </c>
      <c r="AF879" s="1">
        <v>366470</v>
      </c>
      <c r="AG879" s="1">
        <v>5</v>
      </c>
      <c r="AH879"/>
    </row>
    <row r="880" spans="1:34" x14ac:dyDescent="0.25">
      <c r="A880" t="s">
        <v>964</v>
      </c>
      <c r="B880" t="s">
        <v>52</v>
      </c>
      <c r="C880" t="s">
        <v>1225</v>
      </c>
      <c r="D880" t="s">
        <v>1041</v>
      </c>
      <c r="E880" s="4">
        <v>81.576086956521735</v>
      </c>
      <c r="F880" s="4">
        <f>Nurse[[#This Row],[Total Nurse Staff Hours]]/Nurse[[#This Row],[MDS Census]]</f>
        <v>4.8308461025982679</v>
      </c>
      <c r="G880" s="4">
        <f>Nurse[[#This Row],[Total Direct Care Staff Hours]]/Nurse[[#This Row],[MDS Census]]</f>
        <v>4.4665889407061963</v>
      </c>
      <c r="H880" s="4">
        <f>Nurse[[#This Row],[Total RN Hours (w/ Admin, DON)]]/Nurse[[#This Row],[MDS Census]]</f>
        <v>1.1649566955363093</v>
      </c>
      <c r="I880" s="4">
        <f>Nurse[[#This Row],[RN Hours (excl. Admin, DON)]]/Nurse[[#This Row],[MDS Census]]</f>
        <v>0.80069953364423729</v>
      </c>
      <c r="J880" s="4">
        <f>SUM(Nurse[[#This Row],[RN Hours (excl. Admin, DON)]],Nurse[[#This Row],[RN Admin Hours]],Nurse[[#This Row],[RN DON Hours]],Nurse[[#This Row],[LPN Hours (excl. Admin)]],Nurse[[#This Row],[LPN Admin Hours]],Nurse[[#This Row],[CNA Hours]],Nurse[[#This Row],[NA TR Hours]],Nurse[[#This Row],[Med Aide/Tech Hours]])</f>
        <v>394.08152173913044</v>
      </c>
      <c r="K880" s="4">
        <f>SUM(Nurse[[#This Row],[RN Hours (excl. Admin, DON)]],Nurse[[#This Row],[LPN Hours (excl. Admin)]],Nurse[[#This Row],[CNA Hours]],Nurse[[#This Row],[NA TR Hours]],Nurse[[#This Row],[Med Aide/Tech Hours]])</f>
        <v>364.366847826087</v>
      </c>
      <c r="L880" s="4">
        <f>SUM(Nurse[[#This Row],[RN Hours (excl. Admin, DON)]],Nurse[[#This Row],[RN Admin Hours]],Nurse[[#This Row],[RN DON Hours]])</f>
        <v>95.032608695652186</v>
      </c>
      <c r="M880" s="4">
        <v>65.317934782608702</v>
      </c>
      <c r="N880" s="4">
        <v>15.769021739130435</v>
      </c>
      <c r="O880" s="4">
        <v>13.945652173913043</v>
      </c>
      <c r="P880" s="4">
        <f>SUM(Nurse[[#This Row],[LPN Hours (excl. Admin)]],Nurse[[#This Row],[LPN Admin Hours]])</f>
        <v>100.2554347826087</v>
      </c>
      <c r="Q880" s="4">
        <v>100.2554347826087</v>
      </c>
      <c r="R880" s="4">
        <v>0</v>
      </c>
      <c r="S880" s="4">
        <f>SUM(Nurse[[#This Row],[CNA Hours]],Nurse[[#This Row],[NA TR Hours]],Nurse[[#This Row],[Med Aide/Tech Hours]])</f>
        <v>198.79347826086956</v>
      </c>
      <c r="T880" s="4">
        <v>186.41032608695653</v>
      </c>
      <c r="U880" s="4">
        <v>0</v>
      </c>
      <c r="V880" s="4">
        <v>12.383152173913043</v>
      </c>
      <c r="W8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111.48641304347825</v>
      </c>
      <c r="X880" s="4">
        <v>13.282608695652174</v>
      </c>
      <c r="Y880" s="4">
        <v>0</v>
      </c>
      <c r="Z880" s="4">
        <v>0</v>
      </c>
      <c r="AA880" s="4">
        <v>37.679347826086953</v>
      </c>
      <c r="AB880" s="4">
        <v>0</v>
      </c>
      <c r="AC880" s="4">
        <v>60.524456521739133</v>
      </c>
      <c r="AD880" s="4">
        <v>0</v>
      </c>
      <c r="AE880" s="4">
        <v>0</v>
      </c>
      <c r="AF880" s="1">
        <v>365162</v>
      </c>
      <c r="AG880" s="1">
        <v>5</v>
      </c>
      <c r="AH880"/>
    </row>
    <row r="881" spans="1:34" x14ac:dyDescent="0.25">
      <c r="A881" t="s">
        <v>964</v>
      </c>
      <c r="B881" t="s">
        <v>427</v>
      </c>
      <c r="C881" t="s">
        <v>1116</v>
      </c>
      <c r="D881" t="s">
        <v>980</v>
      </c>
      <c r="E881" s="4">
        <v>71.260869565217391</v>
      </c>
      <c r="F881" s="4">
        <f>Nurse[[#This Row],[Total Nurse Staff Hours]]/Nurse[[#This Row],[MDS Census]]</f>
        <v>3.1977837095790118</v>
      </c>
      <c r="G881" s="4">
        <f>Nurse[[#This Row],[Total Direct Care Staff Hours]]/Nurse[[#This Row],[MDS Census]]</f>
        <v>2.853595179987797</v>
      </c>
      <c r="H881" s="4">
        <f>Nurse[[#This Row],[Total RN Hours (w/ Admin, DON)]]/Nurse[[#This Row],[MDS Census]]</f>
        <v>0.41198901769371571</v>
      </c>
      <c r="I881" s="4">
        <f>Nurse[[#This Row],[RN Hours (excl. Admin, DON)]]/Nurse[[#This Row],[MDS Census]]</f>
        <v>0.31993593654667479</v>
      </c>
      <c r="J881" s="4">
        <f>SUM(Nurse[[#This Row],[RN Hours (excl. Admin, DON)]],Nurse[[#This Row],[RN Admin Hours]],Nurse[[#This Row],[RN DON Hours]],Nurse[[#This Row],[LPN Hours (excl. Admin)]],Nurse[[#This Row],[LPN Admin Hours]],Nurse[[#This Row],[CNA Hours]],Nurse[[#This Row],[NA TR Hours]],Nurse[[#This Row],[Med Aide/Tech Hours]])</f>
        <v>227.87684782608696</v>
      </c>
      <c r="K881" s="4">
        <f>SUM(Nurse[[#This Row],[RN Hours (excl. Admin, DON)]],Nurse[[#This Row],[LPN Hours (excl. Admin)]],Nurse[[#This Row],[CNA Hours]],Nurse[[#This Row],[NA TR Hours]],Nurse[[#This Row],[Med Aide/Tech Hours]])</f>
        <v>203.34967391304346</v>
      </c>
      <c r="L881" s="4">
        <f>SUM(Nurse[[#This Row],[RN Hours (excl. Admin, DON)]],Nurse[[#This Row],[RN Admin Hours]],Nurse[[#This Row],[RN DON Hours]])</f>
        <v>29.358695652173914</v>
      </c>
      <c r="M881" s="4">
        <v>22.798913043478262</v>
      </c>
      <c r="N881" s="4">
        <v>0.90760869565217395</v>
      </c>
      <c r="O881" s="4">
        <v>5.6521739130434785</v>
      </c>
      <c r="P881" s="4">
        <f>SUM(Nurse[[#This Row],[LPN Hours (excl. Admin)]],Nurse[[#This Row],[LPN Admin Hours]])</f>
        <v>61.21467391304347</v>
      </c>
      <c r="Q881" s="4">
        <v>43.247282608695649</v>
      </c>
      <c r="R881" s="4">
        <v>17.967391304347824</v>
      </c>
      <c r="S881" s="4">
        <f>SUM(Nurse[[#This Row],[CNA Hours]],Nurse[[#This Row],[NA TR Hours]],Nurse[[#This Row],[Med Aide/Tech Hours]])</f>
        <v>137.30347826086955</v>
      </c>
      <c r="T881" s="4">
        <v>137.29619565217391</v>
      </c>
      <c r="U881" s="4">
        <v>7.2826086956521742E-3</v>
      </c>
      <c r="V881" s="4">
        <v>0</v>
      </c>
      <c r="W8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62.347826086956523</v>
      </c>
      <c r="X881" s="4">
        <v>2.5217391304347827</v>
      </c>
      <c r="Y881" s="4">
        <v>0</v>
      </c>
      <c r="Z881" s="4">
        <v>0</v>
      </c>
      <c r="AA881" s="4">
        <v>10.923913043478262</v>
      </c>
      <c r="AB881" s="4">
        <v>0</v>
      </c>
      <c r="AC881" s="4">
        <v>48.902173913043477</v>
      </c>
      <c r="AD881" s="4">
        <v>0</v>
      </c>
      <c r="AE881" s="4">
        <v>0</v>
      </c>
      <c r="AF881" s="1">
        <v>365799</v>
      </c>
      <c r="AG881" s="1">
        <v>5</v>
      </c>
      <c r="AH881"/>
    </row>
    <row r="882" spans="1:34" x14ac:dyDescent="0.25">
      <c r="A882" t="s">
        <v>964</v>
      </c>
      <c r="B882" t="s">
        <v>653</v>
      </c>
      <c r="C882" t="s">
        <v>1245</v>
      </c>
      <c r="D882" t="s">
        <v>1012</v>
      </c>
      <c r="E882" s="4">
        <v>62.271739130434781</v>
      </c>
      <c r="F882" s="4">
        <f>Nurse[[#This Row],[Total Nurse Staff Hours]]/Nurse[[#This Row],[MDS Census]]</f>
        <v>4.7924105428521564</v>
      </c>
      <c r="G882" s="4">
        <f>Nurse[[#This Row],[Total Direct Care Staff Hours]]/Nurse[[#This Row],[MDS Census]]</f>
        <v>4.2492092860883233</v>
      </c>
      <c r="H882" s="4">
        <f>Nurse[[#This Row],[Total RN Hours (w/ Admin, DON)]]/Nurse[[#This Row],[MDS Census]]</f>
        <v>0.62634840286262872</v>
      </c>
      <c r="I882" s="4">
        <f>Nurse[[#This Row],[RN Hours (excl. Admin, DON)]]/Nurse[[#This Row],[MDS Census]]</f>
        <v>0.31250654564496416</v>
      </c>
      <c r="J882" s="4">
        <f>SUM(Nurse[[#This Row],[RN Hours (excl. Admin, DON)]],Nurse[[#This Row],[RN Admin Hours]],Nurse[[#This Row],[RN DON Hours]],Nurse[[#This Row],[LPN Hours (excl. Admin)]],Nurse[[#This Row],[LPN Admin Hours]],Nurse[[#This Row],[CNA Hours]],Nurse[[#This Row],[NA TR Hours]],Nurse[[#This Row],[Med Aide/Tech Hours]])</f>
        <v>298.43173913043483</v>
      </c>
      <c r="K882" s="4">
        <f>SUM(Nurse[[#This Row],[RN Hours (excl. Admin, DON)]],Nurse[[#This Row],[LPN Hours (excl. Admin)]],Nurse[[#This Row],[CNA Hours]],Nurse[[#This Row],[NA TR Hours]],Nurse[[#This Row],[Med Aide/Tech Hours]])</f>
        <v>264.60565217391309</v>
      </c>
      <c r="L882" s="4">
        <f>SUM(Nurse[[#This Row],[RN Hours (excl. Admin, DON)]],Nurse[[#This Row],[RN Admin Hours]],Nurse[[#This Row],[RN DON Hours]])</f>
        <v>39.003804347826083</v>
      </c>
      <c r="M882" s="4">
        <v>19.460326086956517</v>
      </c>
      <c r="N882" s="4">
        <v>14.586956521739131</v>
      </c>
      <c r="O882" s="4">
        <v>4.9565217391304346</v>
      </c>
      <c r="P882" s="4">
        <f>SUM(Nurse[[#This Row],[LPN Hours (excl. Admin)]],Nurse[[#This Row],[LPN Admin Hours]])</f>
        <v>85.989891304347822</v>
      </c>
      <c r="Q882" s="4">
        <v>71.70728260869565</v>
      </c>
      <c r="R882" s="4">
        <v>14.282608695652174</v>
      </c>
      <c r="S882" s="4">
        <f>SUM(Nurse[[#This Row],[CNA Hours]],Nurse[[#This Row],[NA TR Hours]],Nurse[[#This Row],[Med Aide/Tech Hours]])</f>
        <v>173.43804347826094</v>
      </c>
      <c r="T882" s="4">
        <v>167.98423913043484</v>
      </c>
      <c r="U882" s="4">
        <v>5.4538043478260869</v>
      </c>
      <c r="V882" s="4">
        <v>0</v>
      </c>
      <c r="W8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5.4223913043478262</v>
      </c>
      <c r="X882" s="4">
        <v>2.9684782608695648</v>
      </c>
      <c r="Y882" s="4">
        <v>0</v>
      </c>
      <c r="Z882" s="4">
        <v>0</v>
      </c>
      <c r="AA882" s="4">
        <v>0.67195652173913056</v>
      </c>
      <c r="AB882" s="4">
        <v>0</v>
      </c>
      <c r="AC882" s="4">
        <v>1.7819565217391307</v>
      </c>
      <c r="AD882" s="4">
        <v>0</v>
      </c>
      <c r="AE882" s="4">
        <v>0</v>
      </c>
      <c r="AF882" s="1">
        <v>366152</v>
      </c>
      <c r="AG882" s="1">
        <v>5</v>
      </c>
      <c r="AH882"/>
    </row>
    <row r="883" spans="1:34" x14ac:dyDescent="0.25">
      <c r="A883" t="s">
        <v>964</v>
      </c>
      <c r="B883" t="s">
        <v>196</v>
      </c>
      <c r="C883" t="s">
        <v>1214</v>
      </c>
      <c r="D883" t="s">
        <v>1032</v>
      </c>
      <c r="E883" s="4">
        <v>100.78260869565217</v>
      </c>
      <c r="F883" s="4">
        <f>Nurse[[#This Row],[Total Nurse Staff Hours]]/Nurse[[#This Row],[MDS Census]]</f>
        <v>2.5946915444348582</v>
      </c>
      <c r="G883" s="4">
        <f>Nurse[[#This Row],[Total Direct Care Staff Hours]]/Nurse[[#This Row],[MDS Census]]</f>
        <v>2.4610634167385683</v>
      </c>
      <c r="H883" s="4">
        <f>Nurse[[#This Row],[Total RN Hours (w/ Admin, DON)]]/Nurse[[#This Row],[MDS Census]]</f>
        <v>0.29252049180327871</v>
      </c>
      <c r="I883" s="4">
        <f>Nurse[[#This Row],[RN Hours (excl. Admin, DON)]]/Nurse[[#This Row],[MDS Census]]</f>
        <v>0.19205672993960313</v>
      </c>
      <c r="J883" s="4">
        <f>SUM(Nurse[[#This Row],[RN Hours (excl. Admin, DON)]],Nurse[[#This Row],[RN Admin Hours]],Nurse[[#This Row],[RN DON Hours]],Nurse[[#This Row],[LPN Hours (excl. Admin)]],Nurse[[#This Row],[LPN Admin Hours]],Nurse[[#This Row],[CNA Hours]],Nurse[[#This Row],[NA TR Hours]],Nurse[[#This Row],[Med Aide/Tech Hours]])</f>
        <v>261.49978260869568</v>
      </c>
      <c r="K883" s="4">
        <f>SUM(Nurse[[#This Row],[RN Hours (excl. Admin, DON)]],Nurse[[#This Row],[LPN Hours (excl. Admin)]],Nurse[[#This Row],[CNA Hours]],Nurse[[#This Row],[NA TR Hours]],Nurse[[#This Row],[Med Aide/Tech Hours]])</f>
        <v>248.03239130434787</v>
      </c>
      <c r="L883" s="4">
        <f>SUM(Nurse[[#This Row],[RN Hours (excl. Admin, DON)]],Nurse[[#This Row],[RN Admin Hours]],Nurse[[#This Row],[RN DON Hours]])</f>
        <v>29.480978260869566</v>
      </c>
      <c r="M883" s="4">
        <v>19.355978260869566</v>
      </c>
      <c r="N883" s="4">
        <v>6.9456521739130439</v>
      </c>
      <c r="O883" s="4">
        <v>3.1793478260869565</v>
      </c>
      <c r="P883" s="4">
        <f>SUM(Nurse[[#This Row],[LPN Hours (excl. Admin)]],Nurse[[#This Row],[LPN Admin Hours]])</f>
        <v>81.573369565217405</v>
      </c>
      <c r="Q883" s="4">
        <v>78.230978260869577</v>
      </c>
      <c r="R883" s="4">
        <v>3.3423913043478262</v>
      </c>
      <c r="S883" s="4">
        <f>SUM(Nurse[[#This Row],[CNA Hours]],Nurse[[#This Row],[NA TR Hours]],Nurse[[#This Row],[Med Aide/Tech Hours]])</f>
        <v>150.44543478260874</v>
      </c>
      <c r="T883" s="4">
        <v>150.44543478260874</v>
      </c>
      <c r="U883" s="4">
        <v>0</v>
      </c>
      <c r="V883" s="4">
        <v>0</v>
      </c>
      <c r="W8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17.215</v>
      </c>
      <c r="X883" s="4">
        <v>1.0027173913043479</v>
      </c>
      <c r="Y883" s="4">
        <v>0</v>
      </c>
      <c r="Z883" s="4">
        <v>0</v>
      </c>
      <c r="AA883" s="4">
        <v>11.399456521739131</v>
      </c>
      <c r="AB883" s="4">
        <v>0</v>
      </c>
      <c r="AC883" s="4">
        <v>4.8128260869565214</v>
      </c>
      <c r="AD883" s="4">
        <v>0</v>
      </c>
      <c r="AE883" s="4">
        <v>0</v>
      </c>
      <c r="AF883" s="1">
        <v>365451</v>
      </c>
      <c r="AG883" s="1">
        <v>5</v>
      </c>
      <c r="AH883"/>
    </row>
    <row r="884" spans="1:34" x14ac:dyDescent="0.25">
      <c r="A884" t="s">
        <v>964</v>
      </c>
      <c r="B884" t="s">
        <v>351</v>
      </c>
      <c r="C884" t="s">
        <v>1213</v>
      </c>
      <c r="D884" t="s">
        <v>1008</v>
      </c>
      <c r="E884" s="4">
        <v>92.663043478260875</v>
      </c>
      <c r="F884" s="4">
        <f>Nurse[[#This Row],[Total Nurse Staff Hours]]/Nurse[[#This Row],[MDS Census]]</f>
        <v>3.5068797653958925</v>
      </c>
      <c r="G884" s="4">
        <f>Nurse[[#This Row],[Total Direct Care Staff Hours]]/Nurse[[#This Row],[MDS Census]]</f>
        <v>3.4481348973607022</v>
      </c>
      <c r="H884" s="4">
        <f>Nurse[[#This Row],[Total RN Hours (w/ Admin, DON)]]/Nurse[[#This Row],[MDS Census]]</f>
        <v>0.46062991202346038</v>
      </c>
      <c r="I884" s="4">
        <f>Nurse[[#This Row],[RN Hours (excl. Admin, DON)]]/Nurse[[#This Row],[MDS Census]]</f>
        <v>0.40338651026392963</v>
      </c>
      <c r="J884" s="4">
        <f>SUM(Nurse[[#This Row],[RN Hours (excl. Admin, DON)]],Nurse[[#This Row],[RN Admin Hours]],Nurse[[#This Row],[RN DON Hours]],Nurse[[#This Row],[LPN Hours (excl. Admin)]],Nurse[[#This Row],[LPN Admin Hours]],Nurse[[#This Row],[CNA Hours]],Nurse[[#This Row],[NA TR Hours]],Nurse[[#This Row],[Med Aide/Tech Hours]])</f>
        <v>324.95815217391288</v>
      </c>
      <c r="K884" s="4">
        <f>SUM(Nurse[[#This Row],[RN Hours (excl. Admin, DON)]],Nurse[[#This Row],[LPN Hours (excl. Admin)]],Nurse[[#This Row],[CNA Hours]],Nurse[[#This Row],[NA TR Hours]],Nurse[[#This Row],[Med Aide/Tech Hours]])</f>
        <v>319.51467391304334</v>
      </c>
      <c r="L884" s="4">
        <f>SUM(Nurse[[#This Row],[RN Hours (excl. Admin, DON)]],Nurse[[#This Row],[RN Admin Hours]],Nurse[[#This Row],[RN DON Hours]])</f>
        <v>42.68336956521739</v>
      </c>
      <c r="M884" s="4">
        <v>37.379021739130437</v>
      </c>
      <c r="N884" s="4">
        <v>0</v>
      </c>
      <c r="O884" s="4">
        <v>5.3043478260869561</v>
      </c>
      <c r="P884" s="4">
        <f>SUM(Nurse[[#This Row],[LPN Hours (excl. Admin)]],Nurse[[#This Row],[LPN Admin Hours]])</f>
        <v>109.71793478260868</v>
      </c>
      <c r="Q884" s="4">
        <v>109.57880434782606</v>
      </c>
      <c r="R884" s="4">
        <v>0.1391304347826087</v>
      </c>
      <c r="S884" s="4">
        <f>SUM(Nurse[[#This Row],[CNA Hours]],Nurse[[#This Row],[NA TR Hours]],Nurse[[#This Row],[Med Aide/Tech Hours]])</f>
        <v>172.55684782608682</v>
      </c>
      <c r="T884" s="4">
        <v>172.55684782608682</v>
      </c>
      <c r="U884" s="4">
        <v>0</v>
      </c>
      <c r="V884" s="4">
        <v>0</v>
      </c>
      <c r="W8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92.593586956521762</v>
      </c>
      <c r="X884" s="4">
        <v>0.23554347826086958</v>
      </c>
      <c r="Y884" s="4">
        <v>0</v>
      </c>
      <c r="Z884" s="4">
        <v>0</v>
      </c>
      <c r="AA884" s="4">
        <v>20.036413043478259</v>
      </c>
      <c r="AB884" s="4">
        <v>0.1391304347826087</v>
      </c>
      <c r="AC884" s="4">
        <v>72.182500000000019</v>
      </c>
      <c r="AD884" s="4">
        <v>0</v>
      </c>
      <c r="AE884" s="4">
        <v>0</v>
      </c>
      <c r="AF884" s="1">
        <v>365693</v>
      </c>
      <c r="AG884" s="1">
        <v>5</v>
      </c>
      <c r="AH884"/>
    </row>
    <row r="885" spans="1:34" x14ac:dyDescent="0.25">
      <c r="A885" t="s">
        <v>964</v>
      </c>
      <c r="B885" t="s">
        <v>718</v>
      </c>
      <c r="C885" t="s">
        <v>1210</v>
      </c>
      <c r="D885" t="s">
        <v>1036</v>
      </c>
      <c r="E885" s="4">
        <v>30.788732394366196</v>
      </c>
      <c r="F885" s="4">
        <f>Nurse[[#This Row],[Total Nurse Staff Hours]]/Nurse[[#This Row],[MDS Census]]</f>
        <v>3.9221774931381517</v>
      </c>
      <c r="G885" s="4">
        <f>Nurse[[#This Row],[Total Direct Care Staff Hours]]/Nurse[[#This Row],[MDS Census]]</f>
        <v>3.3915279048490392</v>
      </c>
      <c r="H885" s="4">
        <f>Nurse[[#This Row],[Total RN Hours (w/ Admin, DON)]]/Nurse[[#This Row],[MDS Census]]</f>
        <v>0.96820677035681613</v>
      </c>
      <c r="I885" s="4">
        <f>Nurse[[#This Row],[RN Hours (excl. Admin, DON)]]/Nurse[[#This Row],[MDS Census]]</f>
        <v>0.785224153705398</v>
      </c>
      <c r="J885" s="4">
        <f>SUM(Nurse[[#This Row],[RN Hours (excl. Admin, DON)]],Nurse[[#This Row],[RN Admin Hours]],Nurse[[#This Row],[RN DON Hours]],Nurse[[#This Row],[LPN Hours (excl. Admin)]],Nurse[[#This Row],[LPN Admin Hours]],Nurse[[#This Row],[CNA Hours]],Nurse[[#This Row],[NA TR Hours]],Nurse[[#This Row],[Med Aide/Tech Hours]])</f>
        <v>120.75887323943661</v>
      </c>
      <c r="K885" s="4">
        <f>SUM(Nurse[[#This Row],[RN Hours (excl. Admin, DON)]],Nurse[[#This Row],[LPN Hours (excl. Admin)]],Nurse[[#This Row],[CNA Hours]],Nurse[[#This Row],[NA TR Hours]],Nurse[[#This Row],[Med Aide/Tech Hours]])</f>
        <v>104.42084507042253</v>
      </c>
      <c r="L885" s="4">
        <f>SUM(Nurse[[#This Row],[RN Hours (excl. Admin, DON)]],Nurse[[#This Row],[RN Admin Hours]],Nurse[[#This Row],[RN DON Hours]])</f>
        <v>29.809859154929576</v>
      </c>
      <c r="M885" s="4">
        <v>24.176056338028168</v>
      </c>
      <c r="N885" s="4">
        <v>0</v>
      </c>
      <c r="O885" s="4">
        <v>5.6338028169014081</v>
      </c>
      <c r="P885" s="4">
        <f>SUM(Nurse[[#This Row],[LPN Hours (excl. Admin)]],Nurse[[#This Row],[LPN Admin Hours]])</f>
        <v>30.329295774647889</v>
      </c>
      <c r="Q885" s="4">
        <v>19.625070422535213</v>
      </c>
      <c r="R885" s="4">
        <v>10.704225352112676</v>
      </c>
      <c r="S885" s="4">
        <f>SUM(Nurse[[#This Row],[CNA Hours]],Nurse[[#This Row],[NA TR Hours]],Nurse[[#This Row],[Med Aide/Tech Hours]])</f>
        <v>60.619718309859152</v>
      </c>
      <c r="T885" s="4">
        <v>60.619718309859152</v>
      </c>
      <c r="U885" s="4">
        <v>0</v>
      </c>
      <c r="V885" s="4">
        <v>0</v>
      </c>
      <c r="W8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7.9314084507042253</v>
      </c>
      <c r="X885" s="4">
        <v>0</v>
      </c>
      <c r="Y885" s="4">
        <v>0</v>
      </c>
      <c r="Z885" s="4">
        <v>0</v>
      </c>
      <c r="AA885" s="4">
        <v>2.8187323943661973</v>
      </c>
      <c r="AB885" s="4">
        <v>0</v>
      </c>
      <c r="AC885" s="4">
        <v>5.112676056338028</v>
      </c>
      <c r="AD885" s="4">
        <v>0</v>
      </c>
      <c r="AE885" s="4">
        <v>0</v>
      </c>
      <c r="AF885" s="1">
        <v>366240</v>
      </c>
      <c r="AG885" s="1">
        <v>5</v>
      </c>
      <c r="AH885"/>
    </row>
    <row r="886" spans="1:34" x14ac:dyDescent="0.25">
      <c r="A886" t="s">
        <v>964</v>
      </c>
      <c r="B886" t="s">
        <v>160</v>
      </c>
      <c r="C886" t="s">
        <v>1116</v>
      </c>
      <c r="D886" t="s">
        <v>980</v>
      </c>
      <c r="E886" s="4">
        <v>59.467391304347828</v>
      </c>
      <c r="F886" s="4">
        <f>Nurse[[#This Row],[Total Nurse Staff Hours]]/Nurse[[#This Row],[MDS Census]]</f>
        <v>4.0122920855419482</v>
      </c>
      <c r="G886" s="4">
        <f>Nurse[[#This Row],[Total Direct Care Staff Hours]]/Nurse[[#This Row],[MDS Census]]</f>
        <v>3.6213215134344723</v>
      </c>
      <c r="H886" s="4">
        <f>Nurse[[#This Row],[Total RN Hours (w/ Admin, DON)]]/Nurse[[#This Row],[MDS Census]]</f>
        <v>0.72925424968013164</v>
      </c>
      <c r="I886" s="4">
        <f>Nurse[[#This Row],[RN Hours (excl. Admin, DON)]]/Nurse[[#This Row],[MDS Census]]</f>
        <v>0.33828367757265582</v>
      </c>
      <c r="J886" s="4">
        <f>SUM(Nurse[[#This Row],[RN Hours (excl. Admin, DON)]],Nurse[[#This Row],[RN Admin Hours]],Nurse[[#This Row],[RN DON Hours]],Nurse[[#This Row],[LPN Hours (excl. Admin)]],Nurse[[#This Row],[LPN Admin Hours]],Nurse[[#This Row],[CNA Hours]],Nurse[[#This Row],[NA TR Hours]],Nurse[[#This Row],[Med Aide/Tech Hours]])</f>
        <v>238.60054347826087</v>
      </c>
      <c r="K886" s="4">
        <f>SUM(Nurse[[#This Row],[RN Hours (excl. Admin, DON)]],Nurse[[#This Row],[LPN Hours (excl. Admin)]],Nurse[[#This Row],[CNA Hours]],Nurse[[#This Row],[NA TR Hours]],Nurse[[#This Row],[Med Aide/Tech Hours]])</f>
        <v>215.35054347826085</v>
      </c>
      <c r="L886" s="4">
        <f>SUM(Nurse[[#This Row],[RN Hours (excl. Admin, DON)]],Nurse[[#This Row],[RN Admin Hours]],Nurse[[#This Row],[RN DON Hours]])</f>
        <v>43.366847826086961</v>
      </c>
      <c r="M886" s="4">
        <v>20.116847826086957</v>
      </c>
      <c r="N886" s="4">
        <v>18.293478260869566</v>
      </c>
      <c r="O886" s="4">
        <v>4.9565217391304346</v>
      </c>
      <c r="P886" s="4">
        <f>SUM(Nurse[[#This Row],[LPN Hours (excl. Admin)]],Nurse[[#This Row],[LPN Admin Hours]])</f>
        <v>54.334239130434781</v>
      </c>
      <c r="Q886" s="4">
        <v>54.334239130434781</v>
      </c>
      <c r="R886" s="4">
        <v>0</v>
      </c>
      <c r="S886" s="4">
        <f>SUM(Nurse[[#This Row],[CNA Hours]],Nurse[[#This Row],[NA TR Hours]],Nurse[[#This Row],[Med Aide/Tech Hours]])</f>
        <v>140.89945652173913</v>
      </c>
      <c r="T886" s="4">
        <v>138.19021739130434</v>
      </c>
      <c r="U886" s="4">
        <v>2.7092391304347827</v>
      </c>
      <c r="V886" s="4">
        <v>0</v>
      </c>
      <c r="W8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1.6141304347826086</v>
      </c>
      <c r="X886" s="4">
        <v>1.6141304347826086</v>
      </c>
      <c r="Y886" s="4">
        <v>0</v>
      </c>
      <c r="Z886" s="4">
        <v>0</v>
      </c>
      <c r="AA886" s="4">
        <v>0</v>
      </c>
      <c r="AB886" s="4">
        <v>0</v>
      </c>
      <c r="AC886" s="4">
        <v>0</v>
      </c>
      <c r="AD886" s="4">
        <v>0</v>
      </c>
      <c r="AE886" s="4">
        <v>0</v>
      </c>
      <c r="AF886" s="1">
        <v>365399</v>
      </c>
      <c r="AG886" s="1">
        <v>5</v>
      </c>
      <c r="AH886"/>
    </row>
    <row r="887" spans="1:34" x14ac:dyDescent="0.25">
      <c r="A887" t="s">
        <v>964</v>
      </c>
      <c r="B887" t="s">
        <v>430</v>
      </c>
      <c r="C887" t="s">
        <v>1214</v>
      </c>
      <c r="D887" t="s">
        <v>1032</v>
      </c>
      <c r="E887" s="4">
        <v>72.934782608695656</v>
      </c>
      <c r="F887" s="4">
        <f>Nurse[[#This Row],[Total Nurse Staff Hours]]/Nurse[[#This Row],[MDS Census]]</f>
        <v>3.0143457526080475</v>
      </c>
      <c r="G887" s="4">
        <f>Nurse[[#This Row],[Total Direct Care Staff Hours]]/Nurse[[#This Row],[MDS Census]]</f>
        <v>2.9953442622950819</v>
      </c>
      <c r="H887" s="4">
        <f>Nurse[[#This Row],[Total RN Hours (w/ Admin, DON)]]/Nurse[[#This Row],[MDS Census]]</f>
        <v>0.12589418777943368</v>
      </c>
      <c r="I887" s="4">
        <f>Nurse[[#This Row],[RN Hours (excl. Admin, DON)]]/Nurse[[#This Row],[MDS Census]]</f>
        <v>0.11918777943368106</v>
      </c>
      <c r="J887" s="4">
        <f>SUM(Nurse[[#This Row],[RN Hours (excl. Admin, DON)]],Nurse[[#This Row],[RN Admin Hours]],Nurse[[#This Row],[RN DON Hours]],Nurse[[#This Row],[LPN Hours (excl. Admin)]],Nurse[[#This Row],[LPN Admin Hours]],Nurse[[#This Row],[CNA Hours]],Nurse[[#This Row],[NA TR Hours]],Nurse[[#This Row],[Med Aide/Tech Hours]])</f>
        <v>219.85065217391303</v>
      </c>
      <c r="K887" s="4">
        <f>SUM(Nurse[[#This Row],[RN Hours (excl. Admin, DON)]],Nurse[[#This Row],[LPN Hours (excl. Admin)]],Nurse[[#This Row],[CNA Hours]],Nurse[[#This Row],[NA TR Hours]],Nurse[[#This Row],[Med Aide/Tech Hours]])</f>
        <v>218.46478260869566</v>
      </c>
      <c r="L887" s="4">
        <f>SUM(Nurse[[#This Row],[RN Hours (excl. Admin, DON)]],Nurse[[#This Row],[RN Admin Hours]],Nurse[[#This Row],[RN DON Hours]])</f>
        <v>9.1820652173913047</v>
      </c>
      <c r="M887" s="4">
        <v>8.6929347826086953</v>
      </c>
      <c r="N887" s="4">
        <v>0</v>
      </c>
      <c r="O887" s="4">
        <v>0.4891304347826087</v>
      </c>
      <c r="P887" s="4">
        <f>SUM(Nurse[[#This Row],[LPN Hours (excl. Admin)]],Nurse[[#This Row],[LPN Admin Hours]])</f>
        <v>65.748695652173907</v>
      </c>
      <c r="Q887" s="4">
        <v>64.851956521739126</v>
      </c>
      <c r="R887" s="4">
        <v>0.89673913043478259</v>
      </c>
      <c r="S887" s="4">
        <f>SUM(Nurse[[#This Row],[CNA Hours]],Nurse[[#This Row],[NA TR Hours]],Nurse[[#This Row],[Med Aide/Tech Hours]])</f>
        <v>144.91989130434786</v>
      </c>
      <c r="T887" s="4">
        <v>122.15086956521741</v>
      </c>
      <c r="U887" s="4">
        <v>7.4619565217391308</v>
      </c>
      <c r="V887" s="4">
        <v>15.307065217391305</v>
      </c>
      <c r="W8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23.232500000000002</v>
      </c>
      <c r="X887" s="4">
        <v>0.69021739130434778</v>
      </c>
      <c r="Y887" s="4">
        <v>0</v>
      </c>
      <c r="Z887" s="4">
        <v>0</v>
      </c>
      <c r="AA887" s="4">
        <v>20.348478260869566</v>
      </c>
      <c r="AB887" s="4">
        <v>0</v>
      </c>
      <c r="AC887" s="4">
        <v>2.1938043478260867</v>
      </c>
      <c r="AD887" s="4">
        <v>0</v>
      </c>
      <c r="AE887" s="4">
        <v>0</v>
      </c>
      <c r="AF887" s="1">
        <v>365808</v>
      </c>
      <c r="AG887" s="1">
        <v>5</v>
      </c>
      <c r="AH887"/>
    </row>
    <row r="888" spans="1:34" x14ac:dyDescent="0.25">
      <c r="A888" t="s">
        <v>964</v>
      </c>
      <c r="B888" t="s">
        <v>821</v>
      </c>
      <c r="C888" t="s">
        <v>1214</v>
      </c>
      <c r="D888" t="s">
        <v>1032</v>
      </c>
      <c r="E888" s="4">
        <v>45.695652173913047</v>
      </c>
      <c r="F888" s="4">
        <f>Nurse[[#This Row],[Total Nurse Staff Hours]]/Nurse[[#This Row],[MDS Census]]</f>
        <v>4.8139272121788768</v>
      </c>
      <c r="G888" s="4">
        <f>Nurse[[#This Row],[Total Direct Care Staff Hours]]/Nurse[[#This Row],[MDS Census]]</f>
        <v>4.2339438629876298</v>
      </c>
      <c r="H888" s="4">
        <f>Nurse[[#This Row],[Total RN Hours (w/ Admin, DON)]]/Nurse[[#This Row],[MDS Census]]</f>
        <v>1.134395813510942</v>
      </c>
      <c r="I888" s="4">
        <f>Nurse[[#This Row],[RN Hours (excl. Admin, DON)]]/Nurse[[#This Row],[MDS Census]]</f>
        <v>0.88510941960038059</v>
      </c>
      <c r="J888" s="4">
        <f>SUM(Nurse[[#This Row],[RN Hours (excl. Admin, DON)]],Nurse[[#This Row],[RN Admin Hours]],Nurse[[#This Row],[RN DON Hours]],Nurse[[#This Row],[LPN Hours (excl. Admin)]],Nurse[[#This Row],[LPN Admin Hours]],Nurse[[#This Row],[CNA Hours]],Nurse[[#This Row],[NA TR Hours]],Nurse[[#This Row],[Med Aide/Tech Hours]])</f>
        <v>219.97554347826087</v>
      </c>
      <c r="K888" s="4">
        <f>SUM(Nurse[[#This Row],[RN Hours (excl. Admin, DON)]],Nurse[[#This Row],[LPN Hours (excl. Admin)]],Nurse[[#This Row],[CNA Hours]],Nurse[[#This Row],[NA TR Hours]],Nurse[[#This Row],[Med Aide/Tech Hours]])</f>
        <v>193.4728260869565</v>
      </c>
      <c r="L888" s="4">
        <f>SUM(Nurse[[#This Row],[RN Hours (excl. Admin, DON)]],Nurse[[#This Row],[RN Admin Hours]],Nurse[[#This Row],[RN DON Hours]])</f>
        <v>51.836956521739133</v>
      </c>
      <c r="M888" s="4">
        <v>40.445652173913047</v>
      </c>
      <c r="N888" s="4">
        <v>5.7391304347826084</v>
      </c>
      <c r="O888" s="4">
        <v>5.6521739130434785</v>
      </c>
      <c r="P888" s="4">
        <f>SUM(Nurse[[#This Row],[LPN Hours (excl. Admin)]],Nurse[[#This Row],[LPN Admin Hours]])</f>
        <v>53.418478260869563</v>
      </c>
      <c r="Q888" s="4">
        <v>38.307065217391305</v>
      </c>
      <c r="R888" s="4">
        <v>15.111413043478262</v>
      </c>
      <c r="S888" s="4">
        <f>SUM(Nurse[[#This Row],[CNA Hours]],Nurse[[#This Row],[NA TR Hours]],Nurse[[#This Row],[Med Aide/Tech Hours]])</f>
        <v>114.72010869565217</v>
      </c>
      <c r="T888" s="4">
        <v>107.32065217391305</v>
      </c>
      <c r="U888" s="4">
        <v>7.3994565217391308</v>
      </c>
      <c r="V888" s="4">
        <v>0</v>
      </c>
      <c r="W8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104.12228260869566</v>
      </c>
      <c r="X888" s="4">
        <v>11.372282608695652</v>
      </c>
      <c r="Y888" s="4">
        <v>0</v>
      </c>
      <c r="Z888" s="4">
        <v>0</v>
      </c>
      <c r="AA888" s="4">
        <v>19.709239130434781</v>
      </c>
      <c r="AB888" s="4">
        <v>0</v>
      </c>
      <c r="AC888" s="4">
        <v>73.040760869565219</v>
      </c>
      <c r="AD888" s="4">
        <v>0</v>
      </c>
      <c r="AE888" s="4">
        <v>0</v>
      </c>
      <c r="AF888" s="1">
        <v>366373</v>
      </c>
      <c r="AG888" s="1">
        <v>5</v>
      </c>
      <c r="AH888"/>
    </row>
    <row r="889" spans="1:34" x14ac:dyDescent="0.25">
      <c r="A889" t="s">
        <v>964</v>
      </c>
      <c r="B889" t="s">
        <v>287</v>
      </c>
      <c r="C889" t="s">
        <v>1148</v>
      </c>
      <c r="D889" t="s">
        <v>1061</v>
      </c>
      <c r="E889" s="4">
        <v>107.60869565217391</v>
      </c>
      <c r="F889" s="4">
        <f>Nurse[[#This Row],[Total Nurse Staff Hours]]/Nurse[[#This Row],[MDS Census]]</f>
        <v>3.0405181818181815</v>
      </c>
      <c r="G889" s="4">
        <f>Nurse[[#This Row],[Total Direct Care Staff Hours]]/Nurse[[#This Row],[MDS Census]]</f>
        <v>2.8291050505050506</v>
      </c>
      <c r="H889" s="4">
        <f>Nurse[[#This Row],[Total RN Hours (w/ Admin, DON)]]/Nurse[[#This Row],[MDS Census]]</f>
        <v>0.32508282828282836</v>
      </c>
      <c r="I889" s="4">
        <f>Nurse[[#This Row],[RN Hours (excl. Admin, DON)]]/Nurse[[#This Row],[MDS Census]]</f>
        <v>0.25732929292929296</v>
      </c>
      <c r="J889" s="4">
        <f>SUM(Nurse[[#This Row],[RN Hours (excl. Admin, DON)]],Nurse[[#This Row],[RN Admin Hours]],Nurse[[#This Row],[RN DON Hours]],Nurse[[#This Row],[LPN Hours (excl. Admin)]],Nurse[[#This Row],[LPN Admin Hours]],Nurse[[#This Row],[CNA Hours]],Nurse[[#This Row],[NA TR Hours]],Nurse[[#This Row],[Med Aide/Tech Hours]])</f>
        <v>327.18619565217386</v>
      </c>
      <c r="K889" s="4">
        <f>SUM(Nurse[[#This Row],[RN Hours (excl. Admin, DON)]],Nurse[[#This Row],[LPN Hours (excl. Admin)]],Nurse[[#This Row],[CNA Hours]],Nurse[[#This Row],[NA TR Hours]],Nurse[[#This Row],[Med Aide/Tech Hours]])</f>
        <v>304.43630434782608</v>
      </c>
      <c r="L889" s="4">
        <f>SUM(Nurse[[#This Row],[RN Hours (excl. Admin, DON)]],Nurse[[#This Row],[RN Admin Hours]],Nurse[[#This Row],[RN DON Hours]])</f>
        <v>34.981739130434789</v>
      </c>
      <c r="M889" s="4">
        <v>27.690869565217394</v>
      </c>
      <c r="N889" s="4">
        <v>3.5498913043478266</v>
      </c>
      <c r="O889" s="4">
        <v>3.7409782608695652</v>
      </c>
      <c r="P889" s="4">
        <f>SUM(Nurse[[#This Row],[LPN Hours (excl. Admin)]],Nurse[[#This Row],[LPN Admin Hours]])</f>
        <v>103.43619565217392</v>
      </c>
      <c r="Q889" s="4">
        <v>87.977173913043487</v>
      </c>
      <c r="R889" s="4">
        <v>15.459021739130435</v>
      </c>
      <c r="S889" s="4">
        <f>SUM(Nurse[[#This Row],[CNA Hours]],Nurse[[#This Row],[NA TR Hours]],Nurse[[#This Row],[Med Aide/Tech Hours]])</f>
        <v>188.76826086956518</v>
      </c>
      <c r="T889" s="4">
        <v>188.76826086956518</v>
      </c>
      <c r="U889" s="4">
        <v>0</v>
      </c>
      <c r="V889" s="4">
        <v>0</v>
      </c>
      <c r="W8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18.671195652173914</v>
      </c>
      <c r="X889" s="4">
        <v>0</v>
      </c>
      <c r="Y889" s="4">
        <v>0</v>
      </c>
      <c r="Z889" s="4">
        <v>0</v>
      </c>
      <c r="AA889" s="4">
        <v>3.7798913043478262</v>
      </c>
      <c r="AB889" s="4">
        <v>0</v>
      </c>
      <c r="AC889" s="4">
        <v>14.891304347826088</v>
      </c>
      <c r="AD889" s="4">
        <v>0</v>
      </c>
      <c r="AE889" s="4">
        <v>0</v>
      </c>
      <c r="AF889" s="1">
        <v>365597</v>
      </c>
      <c r="AG889" s="1">
        <v>5</v>
      </c>
      <c r="AH889"/>
    </row>
    <row r="890" spans="1:34" x14ac:dyDescent="0.25">
      <c r="A890" t="s">
        <v>964</v>
      </c>
      <c r="B890" t="s">
        <v>710</v>
      </c>
      <c r="C890" t="s">
        <v>1073</v>
      </c>
      <c r="D890" t="s">
        <v>991</v>
      </c>
      <c r="E890" s="4">
        <v>40.293478260869563</v>
      </c>
      <c r="F890" s="4">
        <f>Nurse[[#This Row],[Total Nurse Staff Hours]]/Nurse[[#This Row],[MDS Census]]</f>
        <v>3.5564904235230657</v>
      </c>
      <c r="G890" s="4">
        <f>Nurse[[#This Row],[Total Direct Care Staff Hours]]/Nurse[[#This Row],[MDS Census]]</f>
        <v>3.2854896142433248</v>
      </c>
      <c r="H890" s="4">
        <f>Nurse[[#This Row],[Total RN Hours (w/ Admin, DON)]]/Nurse[[#This Row],[MDS Census]]</f>
        <v>0.88329376854599417</v>
      </c>
      <c r="I890" s="4">
        <f>Nurse[[#This Row],[RN Hours (excl. Admin, DON)]]/Nurse[[#This Row],[MDS Census]]</f>
        <v>0.61229295926625305</v>
      </c>
      <c r="J890" s="4">
        <f>SUM(Nurse[[#This Row],[RN Hours (excl. Admin, DON)]],Nurse[[#This Row],[RN Admin Hours]],Nurse[[#This Row],[RN DON Hours]],Nurse[[#This Row],[LPN Hours (excl. Admin)]],Nurse[[#This Row],[LPN Admin Hours]],Nurse[[#This Row],[CNA Hours]],Nurse[[#This Row],[NA TR Hours]],Nurse[[#This Row],[Med Aide/Tech Hours]])</f>
        <v>143.30336956521742</v>
      </c>
      <c r="K890" s="4">
        <f>SUM(Nurse[[#This Row],[RN Hours (excl. Admin, DON)]],Nurse[[#This Row],[LPN Hours (excl. Admin)]],Nurse[[#This Row],[CNA Hours]],Nurse[[#This Row],[NA TR Hours]],Nurse[[#This Row],[Med Aide/Tech Hours]])</f>
        <v>132.38380434782613</v>
      </c>
      <c r="L890" s="4">
        <f>SUM(Nurse[[#This Row],[RN Hours (excl. Admin, DON)]],Nurse[[#This Row],[RN Admin Hours]],Nurse[[#This Row],[RN DON Hours]])</f>
        <v>35.590978260869569</v>
      </c>
      <c r="M890" s="4">
        <v>24.67141304347826</v>
      </c>
      <c r="N890" s="4">
        <v>6.1641304347826118</v>
      </c>
      <c r="O890" s="4">
        <v>4.7554347826086953</v>
      </c>
      <c r="P890" s="4">
        <f>SUM(Nurse[[#This Row],[LPN Hours (excl. Admin)]],Nurse[[#This Row],[LPN Admin Hours]])</f>
        <v>47.907826086956547</v>
      </c>
      <c r="Q890" s="4">
        <v>47.907826086956547</v>
      </c>
      <c r="R890" s="4">
        <v>0</v>
      </c>
      <c r="S890" s="4">
        <f>SUM(Nurse[[#This Row],[CNA Hours]],Nurse[[#This Row],[NA TR Hours]],Nurse[[#This Row],[Med Aide/Tech Hours]])</f>
        <v>59.804565217391307</v>
      </c>
      <c r="T890" s="4">
        <v>46.178804347826095</v>
      </c>
      <c r="U890" s="4">
        <v>13.625760869565214</v>
      </c>
      <c r="V890" s="4">
        <v>0</v>
      </c>
      <c r="W8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28.238586956521736</v>
      </c>
      <c r="X890" s="4">
        <v>1.0434782608695652</v>
      </c>
      <c r="Y890" s="4">
        <v>0</v>
      </c>
      <c r="Z890" s="4">
        <v>0</v>
      </c>
      <c r="AA890" s="4">
        <v>7.6195652173913047</v>
      </c>
      <c r="AB890" s="4">
        <v>0</v>
      </c>
      <c r="AC890" s="4">
        <v>19.575543478260869</v>
      </c>
      <c r="AD890" s="4">
        <v>0</v>
      </c>
      <c r="AE890" s="4">
        <v>0</v>
      </c>
      <c r="AF890" s="1">
        <v>366232</v>
      </c>
      <c r="AG890" s="1">
        <v>5</v>
      </c>
      <c r="AH890"/>
    </row>
    <row r="891" spans="1:34" x14ac:dyDescent="0.25">
      <c r="A891" t="s">
        <v>964</v>
      </c>
      <c r="B891" t="s">
        <v>425</v>
      </c>
      <c r="C891" t="s">
        <v>1129</v>
      </c>
      <c r="D891" t="s">
        <v>1032</v>
      </c>
      <c r="E891" s="4">
        <v>115.40217391304348</v>
      </c>
      <c r="F891" s="4">
        <f>Nurse[[#This Row],[Total Nurse Staff Hours]]/Nurse[[#This Row],[MDS Census]]</f>
        <v>3.5535772817179994</v>
      </c>
      <c r="G891" s="4">
        <f>Nurse[[#This Row],[Total Direct Care Staff Hours]]/Nurse[[#This Row],[MDS Census]]</f>
        <v>3.4525600452105114</v>
      </c>
      <c r="H891" s="4">
        <f>Nurse[[#This Row],[Total RN Hours (w/ Admin, DON)]]/Nurse[[#This Row],[MDS Census]]</f>
        <v>0.55022605255721946</v>
      </c>
      <c r="I891" s="4">
        <f>Nurse[[#This Row],[RN Hours (excl. Admin, DON)]]/Nurse[[#This Row],[MDS Census]]</f>
        <v>0.44920881604973151</v>
      </c>
      <c r="J891" s="4">
        <f>SUM(Nurse[[#This Row],[RN Hours (excl. Admin, DON)]],Nurse[[#This Row],[RN Admin Hours]],Nurse[[#This Row],[RN DON Hours]],Nurse[[#This Row],[LPN Hours (excl. Admin)]],Nurse[[#This Row],[LPN Admin Hours]],Nurse[[#This Row],[CNA Hours]],Nurse[[#This Row],[NA TR Hours]],Nurse[[#This Row],[Med Aide/Tech Hours]])</f>
        <v>410.09054347826088</v>
      </c>
      <c r="K891" s="4">
        <f>SUM(Nurse[[#This Row],[RN Hours (excl. Admin, DON)]],Nurse[[#This Row],[LPN Hours (excl. Admin)]],Nurse[[#This Row],[CNA Hours]],Nurse[[#This Row],[NA TR Hours]],Nurse[[#This Row],[Med Aide/Tech Hours]])</f>
        <v>398.4329347826087</v>
      </c>
      <c r="L891" s="4">
        <f>SUM(Nurse[[#This Row],[RN Hours (excl. Admin, DON)]],Nurse[[#This Row],[RN Admin Hours]],Nurse[[#This Row],[RN DON Hours]])</f>
        <v>63.497282608695649</v>
      </c>
      <c r="M891" s="4">
        <v>51.839673913043477</v>
      </c>
      <c r="N891" s="4">
        <v>5.9184782608695654</v>
      </c>
      <c r="O891" s="4">
        <v>5.7391304347826084</v>
      </c>
      <c r="P891" s="4">
        <f>SUM(Nurse[[#This Row],[LPN Hours (excl. Admin)]],Nurse[[#This Row],[LPN Admin Hours]])</f>
        <v>119.82967391304348</v>
      </c>
      <c r="Q891" s="4">
        <v>119.82967391304348</v>
      </c>
      <c r="R891" s="4">
        <v>0</v>
      </c>
      <c r="S891" s="4">
        <f>SUM(Nurse[[#This Row],[CNA Hours]],Nurse[[#This Row],[NA TR Hours]],Nurse[[#This Row],[Med Aide/Tech Hours]])</f>
        <v>226.76358695652172</v>
      </c>
      <c r="T891" s="4">
        <v>180.04891304347825</v>
      </c>
      <c r="U891" s="4">
        <v>46.714673913043477</v>
      </c>
      <c r="V891" s="4">
        <v>0</v>
      </c>
      <c r="W8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0.63673913043478259</v>
      </c>
      <c r="X891" s="4">
        <v>0</v>
      </c>
      <c r="Y891" s="4">
        <v>0</v>
      </c>
      <c r="Z891" s="4">
        <v>0</v>
      </c>
      <c r="AA891" s="4">
        <v>0.63673913043478259</v>
      </c>
      <c r="AB891" s="4">
        <v>0</v>
      </c>
      <c r="AC891" s="4">
        <v>0</v>
      </c>
      <c r="AD891" s="4">
        <v>0</v>
      </c>
      <c r="AE891" s="4">
        <v>0</v>
      </c>
      <c r="AF891" s="1">
        <v>365796</v>
      </c>
      <c r="AG891" s="1">
        <v>5</v>
      </c>
      <c r="AH891"/>
    </row>
    <row r="892" spans="1:34" x14ac:dyDescent="0.25">
      <c r="A892" t="s">
        <v>964</v>
      </c>
      <c r="B892" t="s">
        <v>22</v>
      </c>
      <c r="C892" t="s">
        <v>1116</v>
      </c>
      <c r="D892" t="s">
        <v>980</v>
      </c>
      <c r="E892" s="4">
        <v>69.75</v>
      </c>
      <c r="F892" s="4">
        <f>Nurse[[#This Row],[Total Nurse Staff Hours]]/Nurse[[#This Row],[MDS Census]]</f>
        <v>4.817399096150849</v>
      </c>
      <c r="G892" s="4">
        <f>Nurse[[#This Row],[Total Direct Care Staff Hours]]/Nurse[[#This Row],[MDS Census]]</f>
        <v>4.0719573009194328</v>
      </c>
      <c r="H892" s="4">
        <f>Nurse[[#This Row],[Total RN Hours (w/ Admin, DON)]]/Nurse[[#This Row],[MDS Census]]</f>
        <v>0.76168770453482926</v>
      </c>
      <c r="I892" s="4">
        <f>Nurse[[#This Row],[RN Hours (excl. Admin, DON)]]/Nurse[[#This Row],[MDS Census]]</f>
        <v>0.31993143213339564</v>
      </c>
      <c r="J892" s="4">
        <f>SUM(Nurse[[#This Row],[RN Hours (excl. Admin, DON)]],Nurse[[#This Row],[RN Admin Hours]],Nurse[[#This Row],[RN DON Hours]],Nurse[[#This Row],[LPN Hours (excl. Admin)]],Nurse[[#This Row],[LPN Admin Hours]],Nurse[[#This Row],[CNA Hours]],Nurse[[#This Row],[NA TR Hours]],Nurse[[#This Row],[Med Aide/Tech Hours]])</f>
        <v>336.01358695652175</v>
      </c>
      <c r="K892" s="4">
        <f>SUM(Nurse[[#This Row],[RN Hours (excl. Admin, DON)]],Nurse[[#This Row],[LPN Hours (excl. Admin)]],Nurse[[#This Row],[CNA Hours]],Nurse[[#This Row],[NA TR Hours]],Nurse[[#This Row],[Med Aide/Tech Hours]])</f>
        <v>284.01902173913044</v>
      </c>
      <c r="L892" s="4">
        <f>SUM(Nurse[[#This Row],[RN Hours (excl. Admin, DON)]],Nurse[[#This Row],[RN Admin Hours]],Nurse[[#This Row],[RN DON Hours]])</f>
        <v>53.127717391304344</v>
      </c>
      <c r="M892" s="4">
        <v>22.315217391304348</v>
      </c>
      <c r="N892" s="4">
        <v>25.334239130434781</v>
      </c>
      <c r="O892" s="4">
        <v>5.4782608695652177</v>
      </c>
      <c r="P892" s="4">
        <f>SUM(Nurse[[#This Row],[LPN Hours (excl. Admin)]],Nurse[[#This Row],[LPN Admin Hours]])</f>
        <v>90.309782608695656</v>
      </c>
      <c r="Q892" s="4">
        <v>69.127717391304344</v>
      </c>
      <c r="R892" s="4">
        <v>21.182065217391305</v>
      </c>
      <c r="S892" s="4">
        <f>SUM(Nurse[[#This Row],[CNA Hours]],Nurse[[#This Row],[NA TR Hours]],Nurse[[#This Row],[Med Aide/Tech Hours]])</f>
        <v>192.57608695652175</v>
      </c>
      <c r="T892" s="4">
        <v>192.57608695652175</v>
      </c>
      <c r="U892" s="4">
        <v>0</v>
      </c>
      <c r="V892" s="4">
        <v>0</v>
      </c>
      <c r="W8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92" s="4">
        <v>0</v>
      </c>
      <c r="Y892" s="4">
        <v>0</v>
      </c>
      <c r="Z892" s="4">
        <v>0</v>
      </c>
      <c r="AA892" s="4">
        <v>0</v>
      </c>
      <c r="AB892" s="4">
        <v>0</v>
      </c>
      <c r="AC892" s="4">
        <v>0</v>
      </c>
      <c r="AD892" s="4">
        <v>0</v>
      </c>
      <c r="AE892" s="4">
        <v>0</v>
      </c>
      <c r="AF892" s="1">
        <v>365026</v>
      </c>
      <c r="AG892" s="1">
        <v>5</v>
      </c>
      <c r="AH892"/>
    </row>
    <row r="893" spans="1:34" x14ac:dyDescent="0.25">
      <c r="A893" t="s">
        <v>964</v>
      </c>
      <c r="B893" t="s">
        <v>85</v>
      </c>
      <c r="C893" t="s">
        <v>1116</v>
      </c>
      <c r="D893" t="s">
        <v>980</v>
      </c>
      <c r="E893" s="4">
        <v>85.663043478260875</v>
      </c>
      <c r="F893" s="4">
        <f>Nurse[[#This Row],[Total Nurse Staff Hours]]/Nurse[[#This Row],[MDS Census]]</f>
        <v>3.4375396523283839</v>
      </c>
      <c r="G893" s="4">
        <f>Nurse[[#This Row],[Total Direct Care Staff Hours]]/Nurse[[#This Row],[MDS Census]]</f>
        <v>3.0684557797233847</v>
      </c>
      <c r="H893" s="4">
        <f>Nurse[[#This Row],[Total RN Hours (w/ Admin, DON)]]/Nurse[[#This Row],[MDS Census]]</f>
        <v>0.57223068138561084</v>
      </c>
      <c r="I893" s="4">
        <f>Nurse[[#This Row],[RN Hours (excl. Admin, DON)]]/Nurse[[#This Row],[MDS Census]]</f>
        <v>0.4398553483060525</v>
      </c>
      <c r="J893" s="4">
        <f>SUM(Nurse[[#This Row],[RN Hours (excl. Admin, DON)]],Nurse[[#This Row],[RN Admin Hours]],Nurse[[#This Row],[RN DON Hours]],Nurse[[#This Row],[LPN Hours (excl. Admin)]],Nurse[[#This Row],[LPN Admin Hours]],Nurse[[#This Row],[CNA Hours]],Nurse[[#This Row],[NA TR Hours]],Nurse[[#This Row],[Med Aide/Tech Hours]])</f>
        <v>294.47010869565213</v>
      </c>
      <c r="K893" s="4">
        <f>SUM(Nurse[[#This Row],[RN Hours (excl. Admin, DON)]],Nurse[[#This Row],[LPN Hours (excl. Admin)]],Nurse[[#This Row],[CNA Hours]],Nurse[[#This Row],[NA TR Hours]],Nurse[[#This Row],[Med Aide/Tech Hours]])</f>
        <v>262.85326086956519</v>
      </c>
      <c r="L893" s="4">
        <f>SUM(Nurse[[#This Row],[RN Hours (excl. Admin, DON)]],Nurse[[#This Row],[RN Admin Hours]],Nurse[[#This Row],[RN DON Hours]])</f>
        <v>49.01902173913043</v>
      </c>
      <c r="M893" s="4">
        <v>37.679347826086953</v>
      </c>
      <c r="N893" s="4">
        <v>6.0788043478260869</v>
      </c>
      <c r="O893" s="4">
        <v>5.2608695652173916</v>
      </c>
      <c r="P893" s="4">
        <f>SUM(Nurse[[#This Row],[LPN Hours (excl. Admin)]],Nurse[[#This Row],[LPN Admin Hours]])</f>
        <v>88.611413043478251</v>
      </c>
      <c r="Q893" s="4">
        <v>68.334239130434781</v>
      </c>
      <c r="R893" s="4">
        <v>20.277173913043477</v>
      </c>
      <c r="S893" s="4">
        <f>SUM(Nurse[[#This Row],[CNA Hours]],Nurse[[#This Row],[NA TR Hours]],Nurse[[#This Row],[Med Aide/Tech Hours]])</f>
        <v>156.83967391304347</v>
      </c>
      <c r="T893" s="4">
        <v>156.62771739130434</v>
      </c>
      <c r="U893" s="4">
        <v>0.21195652173913043</v>
      </c>
      <c r="V893" s="4">
        <v>0</v>
      </c>
      <c r="W8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28.176630434782609</v>
      </c>
      <c r="X893" s="4">
        <v>3.375</v>
      </c>
      <c r="Y893" s="4">
        <v>0</v>
      </c>
      <c r="Z893" s="4">
        <v>0</v>
      </c>
      <c r="AA893" s="4">
        <v>3.3695652173913042</v>
      </c>
      <c r="AB893" s="4">
        <v>0</v>
      </c>
      <c r="AC893" s="4">
        <v>21.220108695652176</v>
      </c>
      <c r="AD893" s="4">
        <v>0.21195652173913043</v>
      </c>
      <c r="AE893" s="4">
        <v>0</v>
      </c>
      <c r="AF893" s="1">
        <v>365272</v>
      </c>
      <c r="AG893" s="1">
        <v>5</v>
      </c>
      <c r="AH893"/>
    </row>
    <row r="894" spans="1:34" x14ac:dyDescent="0.25">
      <c r="A894" t="s">
        <v>964</v>
      </c>
      <c r="B894" t="s">
        <v>559</v>
      </c>
      <c r="C894" t="s">
        <v>1136</v>
      </c>
      <c r="D894" t="s">
        <v>1013</v>
      </c>
      <c r="E894" s="4">
        <v>36.228260869565219</v>
      </c>
      <c r="F894" s="4">
        <f>Nurse[[#This Row],[Total Nurse Staff Hours]]/Nurse[[#This Row],[MDS Census]]</f>
        <v>2.9005940594059405</v>
      </c>
      <c r="G894" s="4">
        <f>Nurse[[#This Row],[Total Direct Care Staff Hours]]/Nurse[[#This Row],[MDS Census]]</f>
        <v>2.6330633063306332</v>
      </c>
      <c r="H894" s="4">
        <f>Nurse[[#This Row],[Total RN Hours (w/ Admin, DON)]]/Nurse[[#This Row],[MDS Census]]</f>
        <v>0.59313831383138316</v>
      </c>
      <c r="I894" s="4">
        <f>Nurse[[#This Row],[RN Hours (excl. Admin, DON)]]/Nurse[[#This Row],[MDS Census]]</f>
        <v>0.33310831083108311</v>
      </c>
      <c r="J894" s="4">
        <f>SUM(Nurse[[#This Row],[RN Hours (excl. Admin, DON)]],Nurse[[#This Row],[RN Admin Hours]],Nurse[[#This Row],[RN DON Hours]],Nurse[[#This Row],[LPN Hours (excl. Admin)]],Nurse[[#This Row],[LPN Admin Hours]],Nurse[[#This Row],[CNA Hours]],Nurse[[#This Row],[NA TR Hours]],Nurse[[#This Row],[Med Aide/Tech Hours]])</f>
        <v>105.08347826086957</v>
      </c>
      <c r="K894" s="4">
        <f>SUM(Nurse[[#This Row],[RN Hours (excl. Admin, DON)]],Nurse[[#This Row],[LPN Hours (excl. Admin)]],Nurse[[#This Row],[CNA Hours]],Nurse[[#This Row],[NA TR Hours]],Nurse[[#This Row],[Med Aide/Tech Hours]])</f>
        <v>95.391304347826093</v>
      </c>
      <c r="L894" s="4">
        <f>SUM(Nurse[[#This Row],[RN Hours (excl. Admin, DON)]],Nurse[[#This Row],[RN Admin Hours]],Nurse[[#This Row],[RN DON Hours]])</f>
        <v>21.488369565217393</v>
      </c>
      <c r="M894" s="4">
        <v>12.067934782608695</v>
      </c>
      <c r="N894" s="4">
        <v>4.3369565217391308</v>
      </c>
      <c r="O894" s="4">
        <v>5.0834782608695646</v>
      </c>
      <c r="P894" s="4">
        <f>SUM(Nurse[[#This Row],[LPN Hours (excl. Admin)]],Nurse[[#This Row],[LPN Admin Hours]])</f>
        <v>33.220108695652172</v>
      </c>
      <c r="Q894" s="4">
        <v>32.948369565217391</v>
      </c>
      <c r="R894" s="4">
        <v>0.27173913043478259</v>
      </c>
      <c r="S894" s="4">
        <f>SUM(Nurse[[#This Row],[CNA Hours]],Nurse[[#This Row],[NA TR Hours]],Nurse[[#This Row],[Med Aide/Tech Hours]])</f>
        <v>50.375</v>
      </c>
      <c r="T894" s="4">
        <v>50.375</v>
      </c>
      <c r="U894" s="4">
        <v>0</v>
      </c>
      <c r="V894" s="4">
        <v>0</v>
      </c>
      <c r="W8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4.3097826086956523</v>
      </c>
      <c r="X894" s="4">
        <v>0.51086956521739135</v>
      </c>
      <c r="Y894" s="4">
        <v>0</v>
      </c>
      <c r="Z894" s="4">
        <v>0</v>
      </c>
      <c r="AA894" s="4">
        <v>3.7989130434782608</v>
      </c>
      <c r="AB894" s="4">
        <v>0</v>
      </c>
      <c r="AC894" s="4">
        <v>0</v>
      </c>
      <c r="AD894" s="4">
        <v>0</v>
      </c>
      <c r="AE894" s="4">
        <v>0</v>
      </c>
      <c r="AF894" s="1">
        <v>366014</v>
      </c>
      <c r="AG894" s="1">
        <v>5</v>
      </c>
      <c r="AH894"/>
    </row>
    <row r="895" spans="1:34" x14ac:dyDescent="0.25">
      <c r="A895" t="s">
        <v>964</v>
      </c>
      <c r="B895" t="s">
        <v>392</v>
      </c>
      <c r="C895" t="s">
        <v>1080</v>
      </c>
      <c r="D895" t="s">
        <v>1047</v>
      </c>
      <c r="E895" s="4">
        <v>41.684782608695649</v>
      </c>
      <c r="F895" s="4">
        <f>Nurse[[#This Row],[Total Nurse Staff Hours]]/Nurse[[#This Row],[MDS Census]]</f>
        <v>2.8750795306388537</v>
      </c>
      <c r="G895" s="4">
        <f>Nurse[[#This Row],[Total Direct Care Staff Hours]]/Nurse[[#This Row],[MDS Census]]</f>
        <v>2.6038930899608874</v>
      </c>
      <c r="H895" s="4">
        <f>Nurse[[#This Row],[Total RN Hours (w/ Admin, DON)]]/Nurse[[#This Row],[MDS Census]]</f>
        <v>0.28034941329856589</v>
      </c>
      <c r="I895" s="4">
        <f>Nurse[[#This Row],[RN Hours (excl. Admin, DON)]]/Nurse[[#This Row],[MDS Census]]</f>
        <v>0.14475619295958284</v>
      </c>
      <c r="J895" s="4">
        <f>SUM(Nurse[[#This Row],[RN Hours (excl. Admin, DON)]],Nurse[[#This Row],[RN Admin Hours]],Nurse[[#This Row],[RN DON Hours]],Nurse[[#This Row],[LPN Hours (excl. Admin)]],Nurse[[#This Row],[LPN Admin Hours]],Nurse[[#This Row],[CNA Hours]],Nurse[[#This Row],[NA TR Hours]],Nurse[[#This Row],[Med Aide/Tech Hours]])</f>
        <v>119.84706521739133</v>
      </c>
      <c r="K895" s="4">
        <f>SUM(Nurse[[#This Row],[RN Hours (excl. Admin, DON)]],Nurse[[#This Row],[LPN Hours (excl. Admin)]],Nurse[[#This Row],[CNA Hours]],Nurse[[#This Row],[NA TR Hours]],Nurse[[#This Row],[Med Aide/Tech Hours]])</f>
        <v>108.54271739130438</v>
      </c>
      <c r="L895" s="4">
        <f>SUM(Nurse[[#This Row],[RN Hours (excl. Admin, DON)]],Nurse[[#This Row],[RN Admin Hours]],Nurse[[#This Row],[RN DON Hours]])</f>
        <v>11.686304347826088</v>
      </c>
      <c r="M895" s="4">
        <v>6.0341304347826101</v>
      </c>
      <c r="N895" s="4">
        <v>0</v>
      </c>
      <c r="O895" s="4">
        <v>5.6521739130434785</v>
      </c>
      <c r="P895" s="4">
        <f>SUM(Nurse[[#This Row],[LPN Hours (excl. Admin)]],Nurse[[#This Row],[LPN Admin Hours]])</f>
        <v>42.426304347826097</v>
      </c>
      <c r="Q895" s="4">
        <v>36.77413043478262</v>
      </c>
      <c r="R895" s="4">
        <v>5.6521739130434785</v>
      </c>
      <c r="S895" s="4">
        <f>SUM(Nurse[[#This Row],[CNA Hours]],Nurse[[#This Row],[NA TR Hours]],Nurse[[#This Row],[Med Aide/Tech Hours]])</f>
        <v>65.734456521739148</v>
      </c>
      <c r="T895" s="4">
        <v>65.734456521739148</v>
      </c>
      <c r="U895" s="4">
        <v>0</v>
      </c>
      <c r="V895" s="4">
        <v>0</v>
      </c>
      <c r="W8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95" s="4">
        <v>0</v>
      </c>
      <c r="Y895" s="4">
        <v>0</v>
      </c>
      <c r="Z895" s="4">
        <v>0</v>
      </c>
      <c r="AA895" s="4">
        <v>0</v>
      </c>
      <c r="AB895" s="4">
        <v>0</v>
      </c>
      <c r="AC895" s="4">
        <v>0</v>
      </c>
      <c r="AD895" s="4">
        <v>0</v>
      </c>
      <c r="AE895" s="4">
        <v>0</v>
      </c>
      <c r="AF895" s="1">
        <v>365748</v>
      </c>
      <c r="AG895" s="1">
        <v>5</v>
      </c>
      <c r="AH895"/>
    </row>
    <row r="896" spans="1:34" x14ac:dyDescent="0.25">
      <c r="A896" t="s">
        <v>964</v>
      </c>
      <c r="B896" t="s">
        <v>397</v>
      </c>
      <c r="C896" t="s">
        <v>1334</v>
      </c>
      <c r="D896" t="s">
        <v>1026</v>
      </c>
      <c r="E896" s="4">
        <v>73.663043478260875</v>
      </c>
      <c r="F896" s="4">
        <f>Nurse[[#This Row],[Total Nurse Staff Hours]]/Nurse[[#This Row],[MDS Census]]</f>
        <v>2.6130633023461707</v>
      </c>
      <c r="G896" s="4">
        <f>Nurse[[#This Row],[Total Direct Care Staff Hours]]/Nurse[[#This Row],[MDS Census]]</f>
        <v>2.369535192563081</v>
      </c>
      <c r="H896" s="4">
        <f>Nurse[[#This Row],[Total RN Hours (w/ Admin, DON)]]/Nurse[[#This Row],[MDS Census]]</f>
        <v>0.22083517780728934</v>
      </c>
      <c r="I896" s="4">
        <f>Nurse[[#This Row],[RN Hours (excl. Admin, DON)]]/Nurse[[#This Row],[MDS Census]]</f>
        <v>6.3505976095617533E-2</v>
      </c>
      <c r="J896" s="4">
        <f>SUM(Nurse[[#This Row],[RN Hours (excl. Admin, DON)]],Nurse[[#This Row],[RN Admin Hours]],Nurse[[#This Row],[RN DON Hours]],Nurse[[#This Row],[LPN Hours (excl. Admin)]],Nurse[[#This Row],[LPN Admin Hours]],Nurse[[#This Row],[CNA Hours]],Nurse[[#This Row],[NA TR Hours]],Nurse[[#This Row],[Med Aide/Tech Hours]])</f>
        <v>192.4861956521739</v>
      </c>
      <c r="K896" s="4">
        <f>SUM(Nurse[[#This Row],[RN Hours (excl. Admin, DON)]],Nurse[[#This Row],[LPN Hours (excl. Admin)]],Nurse[[#This Row],[CNA Hours]],Nurse[[#This Row],[NA TR Hours]],Nurse[[#This Row],[Med Aide/Tech Hours]])</f>
        <v>174.54717391304348</v>
      </c>
      <c r="L896" s="4">
        <f>SUM(Nurse[[#This Row],[RN Hours (excl. Admin, DON)]],Nurse[[#This Row],[RN Admin Hours]],Nurse[[#This Row],[RN DON Hours]])</f>
        <v>16.267391304347825</v>
      </c>
      <c r="M896" s="4">
        <v>4.6780434782608697</v>
      </c>
      <c r="N896" s="4">
        <v>5.83391304347826</v>
      </c>
      <c r="O896" s="4">
        <v>5.7554347826086953</v>
      </c>
      <c r="P896" s="4">
        <f>SUM(Nurse[[#This Row],[LPN Hours (excl. Admin)]],Nurse[[#This Row],[LPN Admin Hours]])</f>
        <v>80.760217391304352</v>
      </c>
      <c r="Q896" s="4">
        <v>74.410543478260877</v>
      </c>
      <c r="R896" s="4">
        <v>6.3496739130434792</v>
      </c>
      <c r="S896" s="4">
        <f>SUM(Nurse[[#This Row],[CNA Hours]],Nurse[[#This Row],[NA TR Hours]],Nurse[[#This Row],[Med Aide/Tech Hours]])</f>
        <v>95.458586956521728</v>
      </c>
      <c r="T896" s="4">
        <v>95.458586956521728</v>
      </c>
      <c r="U896" s="4">
        <v>0</v>
      </c>
      <c r="V896" s="4">
        <v>0</v>
      </c>
      <c r="W8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39.69576086956522</v>
      </c>
      <c r="X896" s="4">
        <v>4.5027173913043477</v>
      </c>
      <c r="Y896" s="4">
        <v>0</v>
      </c>
      <c r="Z896" s="4">
        <v>0</v>
      </c>
      <c r="AA896" s="4">
        <v>22.538152173913044</v>
      </c>
      <c r="AB896" s="4">
        <v>0</v>
      </c>
      <c r="AC896" s="4">
        <v>12.654891304347826</v>
      </c>
      <c r="AD896" s="4">
        <v>0</v>
      </c>
      <c r="AE896" s="4">
        <v>0</v>
      </c>
      <c r="AF896" s="1">
        <v>365756</v>
      </c>
      <c r="AG896" s="1">
        <v>5</v>
      </c>
      <c r="AH896"/>
    </row>
    <row r="897" spans="1:34" x14ac:dyDescent="0.25">
      <c r="A897" t="s">
        <v>964</v>
      </c>
      <c r="B897" t="s">
        <v>149</v>
      </c>
      <c r="C897" t="s">
        <v>1258</v>
      </c>
      <c r="D897" t="s">
        <v>1003</v>
      </c>
      <c r="E897" s="4">
        <v>123.1304347826087</v>
      </c>
      <c r="F897" s="4">
        <f>Nurse[[#This Row],[Total Nurse Staff Hours]]/Nurse[[#This Row],[MDS Census]]</f>
        <v>3.9658642302259888</v>
      </c>
      <c r="G897" s="4">
        <f>Nurse[[#This Row],[Total Direct Care Staff Hours]]/Nurse[[#This Row],[MDS Census]]</f>
        <v>3.5484913488700567</v>
      </c>
      <c r="H897" s="4">
        <f>Nurse[[#This Row],[Total RN Hours (w/ Admin, DON)]]/Nurse[[#This Row],[MDS Census]]</f>
        <v>0.66661987994350247</v>
      </c>
      <c r="I897" s="4">
        <f>Nurse[[#This Row],[RN Hours (excl. Admin, DON)]]/Nurse[[#This Row],[MDS Census]]</f>
        <v>0.31295639124293784</v>
      </c>
      <c r="J897" s="4">
        <f>SUM(Nurse[[#This Row],[RN Hours (excl. Admin, DON)]],Nurse[[#This Row],[RN Admin Hours]],Nurse[[#This Row],[RN DON Hours]],Nurse[[#This Row],[LPN Hours (excl. Admin)]],Nurse[[#This Row],[LPN Admin Hours]],Nurse[[#This Row],[CNA Hours]],Nurse[[#This Row],[NA TR Hours]],Nurse[[#This Row],[Med Aide/Tech Hours]])</f>
        <v>488.31858695652176</v>
      </c>
      <c r="K897" s="4">
        <f>SUM(Nurse[[#This Row],[RN Hours (excl. Admin, DON)]],Nurse[[#This Row],[LPN Hours (excl. Admin)]],Nurse[[#This Row],[CNA Hours]],Nurse[[#This Row],[NA TR Hours]],Nurse[[#This Row],[Med Aide/Tech Hours]])</f>
        <v>436.92728260869569</v>
      </c>
      <c r="L897" s="4">
        <f>SUM(Nurse[[#This Row],[RN Hours (excl. Admin, DON)]],Nurse[[#This Row],[RN Admin Hours]],Nurse[[#This Row],[RN DON Hours]])</f>
        <v>82.081195652173875</v>
      </c>
      <c r="M897" s="4">
        <v>38.534456521739131</v>
      </c>
      <c r="N897" s="4">
        <v>42.027173913043441</v>
      </c>
      <c r="O897" s="4">
        <v>1.5195652173913041</v>
      </c>
      <c r="P897" s="4">
        <f>SUM(Nurse[[#This Row],[LPN Hours (excl. Admin)]],Nurse[[#This Row],[LPN Admin Hours]])</f>
        <v>117.1479347826087</v>
      </c>
      <c r="Q897" s="4">
        <v>109.30336956521739</v>
      </c>
      <c r="R897" s="4">
        <v>7.8445652173913034</v>
      </c>
      <c r="S897" s="4">
        <f>SUM(Nurse[[#This Row],[CNA Hours]],Nurse[[#This Row],[NA TR Hours]],Nurse[[#This Row],[Med Aide/Tech Hours]])</f>
        <v>289.08945652173918</v>
      </c>
      <c r="T897" s="4">
        <v>267.78782608695656</v>
      </c>
      <c r="U897" s="4">
        <v>16.192934782608695</v>
      </c>
      <c r="V897" s="4">
        <v>5.1086956521739131</v>
      </c>
      <c r="W8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133.12293478260872</v>
      </c>
      <c r="X897" s="4">
        <v>9.9801086956521718</v>
      </c>
      <c r="Y897" s="4">
        <v>4.1657608695652186</v>
      </c>
      <c r="Z897" s="4">
        <v>0</v>
      </c>
      <c r="AA897" s="4">
        <v>29.07782608695652</v>
      </c>
      <c r="AB897" s="4">
        <v>0</v>
      </c>
      <c r="AC897" s="4">
        <v>89.899239130434822</v>
      </c>
      <c r="AD897" s="4">
        <v>0</v>
      </c>
      <c r="AE897" s="4">
        <v>0</v>
      </c>
      <c r="AF897" s="1">
        <v>365381</v>
      </c>
      <c r="AG897" s="1">
        <v>5</v>
      </c>
      <c r="AH897"/>
    </row>
    <row r="898" spans="1:34" x14ac:dyDescent="0.25">
      <c r="A898" t="s">
        <v>964</v>
      </c>
      <c r="B898" t="s">
        <v>669</v>
      </c>
      <c r="C898" t="s">
        <v>1131</v>
      </c>
      <c r="D898" t="s">
        <v>982</v>
      </c>
      <c r="E898" s="4">
        <v>50.445652173913047</v>
      </c>
      <c r="F898" s="4">
        <f>Nurse[[#This Row],[Total Nurse Staff Hours]]/Nurse[[#This Row],[MDS Census]]</f>
        <v>4.7172376642964871</v>
      </c>
      <c r="G898" s="4">
        <f>Nurse[[#This Row],[Total Direct Care Staff Hours]]/Nurse[[#This Row],[MDS Census]]</f>
        <v>4.1579767291531997</v>
      </c>
      <c r="H898" s="4">
        <f>Nurse[[#This Row],[Total RN Hours (w/ Admin, DON)]]/Nurse[[#This Row],[MDS Census]]</f>
        <v>0.55926093514328801</v>
      </c>
      <c r="I898" s="4">
        <f>Nurse[[#This Row],[RN Hours (excl. Admin, DON)]]/Nurse[[#This Row],[MDS Census]]</f>
        <v>0</v>
      </c>
      <c r="J898" s="4">
        <f>SUM(Nurse[[#This Row],[RN Hours (excl. Admin, DON)]],Nurse[[#This Row],[RN Admin Hours]],Nurse[[#This Row],[RN DON Hours]],Nurse[[#This Row],[LPN Hours (excl. Admin)]],Nurse[[#This Row],[LPN Admin Hours]],Nurse[[#This Row],[CNA Hours]],Nurse[[#This Row],[NA TR Hours]],Nurse[[#This Row],[Med Aide/Tech Hours]])</f>
        <v>237.96413043478259</v>
      </c>
      <c r="K898" s="4">
        <f>SUM(Nurse[[#This Row],[RN Hours (excl. Admin, DON)]],Nurse[[#This Row],[LPN Hours (excl. Admin)]],Nurse[[#This Row],[CNA Hours]],Nurse[[#This Row],[NA TR Hours]],Nurse[[#This Row],[Med Aide/Tech Hours]])</f>
        <v>209.75184782608696</v>
      </c>
      <c r="L898" s="4">
        <f>SUM(Nurse[[#This Row],[RN Hours (excl. Admin, DON)]],Nurse[[#This Row],[RN Admin Hours]],Nurse[[#This Row],[RN DON Hours]])</f>
        <v>28.212282608695652</v>
      </c>
      <c r="M898" s="4">
        <v>0</v>
      </c>
      <c r="N898" s="4">
        <v>23.255760869565218</v>
      </c>
      <c r="O898" s="4">
        <v>4.9565217391304346</v>
      </c>
      <c r="P898" s="4">
        <f>SUM(Nurse[[#This Row],[LPN Hours (excl. Admin)]],Nurse[[#This Row],[LPN Admin Hours]])</f>
        <v>61.537499999999987</v>
      </c>
      <c r="Q898" s="4">
        <v>61.537499999999987</v>
      </c>
      <c r="R898" s="4">
        <v>0</v>
      </c>
      <c r="S898" s="4">
        <f>SUM(Nurse[[#This Row],[CNA Hours]],Nurse[[#This Row],[NA TR Hours]],Nurse[[#This Row],[Med Aide/Tech Hours]])</f>
        <v>148.21434782608696</v>
      </c>
      <c r="T898" s="4">
        <v>148.21434782608696</v>
      </c>
      <c r="U898" s="4">
        <v>0</v>
      </c>
      <c r="V898" s="4">
        <v>0</v>
      </c>
      <c r="W8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51.136521739130444</v>
      </c>
      <c r="X898" s="4">
        <v>0</v>
      </c>
      <c r="Y898" s="4">
        <v>0.68173913043478263</v>
      </c>
      <c r="Z898" s="4">
        <v>0</v>
      </c>
      <c r="AA898" s="4">
        <v>22.734239130434791</v>
      </c>
      <c r="AB898" s="4">
        <v>0</v>
      </c>
      <c r="AC898" s="4">
        <v>27.720543478260868</v>
      </c>
      <c r="AD898" s="4">
        <v>0</v>
      </c>
      <c r="AE898" s="4">
        <v>0</v>
      </c>
      <c r="AF898" s="1">
        <v>366178</v>
      </c>
      <c r="AG898" s="1">
        <v>5</v>
      </c>
      <c r="AH898"/>
    </row>
    <row r="899" spans="1:34" x14ac:dyDescent="0.25">
      <c r="A899" t="s">
        <v>964</v>
      </c>
      <c r="B899" t="s">
        <v>127</v>
      </c>
      <c r="C899" t="s">
        <v>1197</v>
      </c>
      <c r="D899" t="s">
        <v>1028</v>
      </c>
      <c r="E899" s="4">
        <v>38.532608695652172</v>
      </c>
      <c r="F899" s="4">
        <f>Nurse[[#This Row],[Total Nurse Staff Hours]]/Nurse[[#This Row],[MDS Census]]</f>
        <v>3.2318815232722153</v>
      </c>
      <c r="G899" s="4">
        <f>Nurse[[#This Row],[Total Direct Care Staff Hours]]/Nurse[[#This Row],[MDS Census]]</f>
        <v>3.0263808180535974</v>
      </c>
      <c r="H899" s="4">
        <f>Nurse[[#This Row],[Total RN Hours (w/ Admin, DON)]]/Nurse[[#This Row],[MDS Census]]</f>
        <v>0.48012411847672781</v>
      </c>
      <c r="I899" s="4">
        <f>Nurse[[#This Row],[RN Hours (excl. Admin, DON)]]/Nurse[[#This Row],[MDS Census]]</f>
        <v>0.3400677009873061</v>
      </c>
      <c r="J899" s="4">
        <f>SUM(Nurse[[#This Row],[RN Hours (excl. Admin, DON)]],Nurse[[#This Row],[RN Admin Hours]],Nurse[[#This Row],[RN DON Hours]],Nurse[[#This Row],[LPN Hours (excl. Admin)]],Nurse[[#This Row],[LPN Admin Hours]],Nurse[[#This Row],[CNA Hours]],Nurse[[#This Row],[NA TR Hours]],Nurse[[#This Row],[Med Aide/Tech Hours]])</f>
        <v>124.53282608695655</v>
      </c>
      <c r="K899" s="4">
        <f>SUM(Nurse[[#This Row],[RN Hours (excl. Admin, DON)]],Nurse[[#This Row],[LPN Hours (excl. Admin)]],Nurse[[#This Row],[CNA Hours]],Nurse[[#This Row],[NA TR Hours]],Nurse[[#This Row],[Med Aide/Tech Hours]])</f>
        <v>116.61434782608698</v>
      </c>
      <c r="L899" s="4">
        <f>SUM(Nurse[[#This Row],[RN Hours (excl. Admin, DON)]],Nurse[[#This Row],[RN Admin Hours]],Nurse[[#This Row],[RN DON Hours]])</f>
        <v>18.500434782608696</v>
      </c>
      <c r="M899" s="4">
        <v>13.103695652173913</v>
      </c>
      <c r="N899" s="4">
        <v>0</v>
      </c>
      <c r="O899" s="4">
        <v>5.3967391304347823</v>
      </c>
      <c r="P899" s="4">
        <f>SUM(Nurse[[#This Row],[LPN Hours (excl. Admin)]],Nurse[[#This Row],[LPN Admin Hours]])</f>
        <v>39.563913043478266</v>
      </c>
      <c r="Q899" s="4">
        <v>37.042173913043484</v>
      </c>
      <c r="R899" s="4">
        <v>2.5217391304347827</v>
      </c>
      <c r="S899" s="4">
        <f>SUM(Nurse[[#This Row],[CNA Hours]],Nurse[[#This Row],[NA TR Hours]],Nurse[[#This Row],[Med Aide/Tech Hours]])</f>
        <v>66.468478260869588</v>
      </c>
      <c r="T899" s="4">
        <v>66.468478260869588</v>
      </c>
      <c r="U899" s="4">
        <v>0</v>
      </c>
      <c r="V899" s="4">
        <v>0</v>
      </c>
      <c r="W8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4.2635869565217392</v>
      </c>
      <c r="X899" s="4">
        <v>0.66576086956521741</v>
      </c>
      <c r="Y899" s="4">
        <v>0</v>
      </c>
      <c r="Z899" s="4">
        <v>0</v>
      </c>
      <c r="AA899" s="4">
        <v>0.25</v>
      </c>
      <c r="AB899" s="4">
        <v>0</v>
      </c>
      <c r="AC899" s="4">
        <v>3.347826086956522</v>
      </c>
      <c r="AD899" s="4">
        <v>0</v>
      </c>
      <c r="AE899" s="4">
        <v>0</v>
      </c>
      <c r="AF899" s="1">
        <v>365343</v>
      </c>
      <c r="AG899" s="1">
        <v>5</v>
      </c>
      <c r="AH899"/>
    </row>
    <row r="900" spans="1:34" x14ac:dyDescent="0.25">
      <c r="A900" t="s">
        <v>964</v>
      </c>
      <c r="B900" t="s">
        <v>650</v>
      </c>
      <c r="C900" t="s">
        <v>1341</v>
      </c>
      <c r="D900" t="s">
        <v>1031</v>
      </c>
      <c r="E900" s="4">
        <v>59.097826086956523</v>
      </c>
      <c r="F900" s="4">
        <f>Nurse[[#This Row],[Total Nurse Staff Hours]]/Nurse[[#This Row],[MDS Census]]</f>
        <v>2.7803310649255102</v>
      </c>
      <c r="G900" s="4">
        <f>Nurse[[#This Row],[Total Direct Care Staff Hours]]/Nurse[[#This Row],[MDS Census]]</f>
        <v>2.5605407393783333</v>
      </c>
      <c r="H900" s="4">
        <f>Nurse[[#This Row],[Total RN Hours (w/ Admin, DON)]]/Nurse[[#This Row],[MDS Census]]</f>
        <v>0.571241493470664</v>
      </c>
      <c r="I900" s="4">
        <f>Nurse[[#This Row],[RN Hours (excl. Admin, DON)]]/Nurse[[#This Row],[MDS Census]]</f>
        <v>0.37113113849549384</v>
      </c>
      <c r="J900" s="4">
        <f>SUM(Nurse[[#This Row],[RN Hours (excl. Admin, DON)]],Nurse[[#This Row],[RN Admin Hours]],Nurse[[#This Row],[RN DON Hours]],Nurse[[#This Row],[LPN Hours (excl. Admin)]],Nurse[[#This Row],[LPN Admin Hours]],Nurse[[#This Row],[CNA Hours]],Nurse[[#This Row],[NA TR Hours]],Nurse[[#This Row],[Med Aide/Tech Hours]])</f>
        <v>164.31152173913043</v>
      </c>
      <c r="K900" s="4">
        <f>SUM(Nurse[[#This Row],[RN Hours (excl. Admin, DON)]],Nurse[[#This Row],[LPN Hours (excl. Admin)]],Nurse[[#This Row],[CNA Hours]],Nurse[[#This Row],[NA TR Hours]],Nurse[[#This Row],[Med Aide/Tech Hours]])</f>
        <v>151.3223913043478</v>
      </c>
      <c r="L900" s="4">
        <f>SUM(Nurse[[#This Row],[RN Hours (excl. Admin, DON)]],Nurse[[#This Row],[RN Admin Hours]],Nurse[[#This Row],[RN DON Hours]])</f>
        <v>33.759130434782612</v>
      </c>
      <c r="M900" s="4">
        <v>21.933043478260871</v>
      </c>
      <c r="N900" s="4">
        <v>6.4972826086956523</v>
      </c>
      <c r="O900" s="4">
        <v>5.3288043478260869</v>
      </c>
      <c r="P900" s="4">
        <f>SUM(Nurse[[#This Row],[LPN Hours (excl. Admin)]],Nurse[[#This Row],[LPN Admin Hours]])</f>
        <v>45.912282608695655</v>
      </c>
      <c r="Q900" s="4">
        <v>44.749239130434788</v>
      </c>
      <c r="R900" s="4">
        <v>1.1630434782608696</v>
      </c>
      <c r="S900" s="4">
        <f>SUM(Nurse[[#This Row],[CNA Hours]],Nurse[[#This Row],[NA TR Hours]],Nurse[[#This Row],[Med Aide/Tech Hours]])</f>
        <v>84.640108695652145</v>
      </c>
      <c r="T900" s="4">
        <v>80.072173913043457</v>
      </c>
      <c r="U900" s="4">
        <v>4.5679347826086953</v>
      </c>
      <c r="V900" s="4">
        <v>0</v>
      </c>
      <c r="W9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17.578804347826086</v>
      </c>
      <c r="X900" s="4">
        <v>0</v>
      </c>
      <c r="Y900" s="4">
        <v>0</v>
      </c>
      <c r="Z900" s="4">
        <v>0</v>
      </c>
      <c r="AA900" s="4">
        <v>10.845108695652174</v>
      </c>
      <c r="AB900" s="4">
        <v>0</v>
      </c>
      <c r="AC900" s="4">
        <v>6.7336956521739131</v>
      </c>
      <c r="AD900" s="4">
        <v>0</v>
      </c>
      <c r="AE900" s="4">
        <v>0</v>
      </c>
      <c r="AF900" s="1">
        <v>366149</v>
      </c>
      <c r="AG900" s="1">
        <v>5</v>
      </c>
      <c r="AH900"/>
    </row>
    <row r="901" spans="1:34" x14ac:dyDescent="0.25">
      <c r="A901" t="s">
        <v>964</v>
      </c>
      <c r="B901" t="s">
        <v>540</v>
      </c>
      <c r="C901" t="s">
        <v>1116</v>
      </c>
      <c r="D901" t="s">
        <v>980</v>
      </c>
      <c r="E901" s="4">
        <v>46.434782608695649</v>
      </c>
      <c r="F901" s="4">
        <f>Nurse[[#This Row],[Total Nurse Staff Hours]]/Nurse[[#This Row],[MDS Census]]</f>
        <v>3.7001919475655436</v>
      </c>
      <c r="G901" s="4">
        <f>Nurse[[#This Row],[Total Direct Care Staff Hours]]/Nurse[[#This Row],[MDS Census]]</f>
        <v>3.4795692883895133</v>
      </c>
      <c r="H901" s="4">
        <f>Nurse[[#This Row],[Total RN Hours (w/ Admin, DON)]]/Nurse[[#This Row],[MDS Census]]</f>
        <v>1.026919475655431</v>
      </c>
      <c r="I901" s="4">
        <f>Nurse[[#This Row],[RN Hours (excl. Admin, DON)]]/Nurse[[#This Row],[MDS Census]]</f>
        <v>0.80629681647940088</v>
      </c>
      <c r="J901" s="4">
        <f>SUM(Nurse[[#This Row],[RN Hours (excl. Admin, DON)]],Nurse[[#This Row],[RN Admin Hours]],Nurse[[#This Row],[RN DON Hours]],Nurse[[#This Row],[LPN Hours (excl. Admin)]],Nurse[[#This Row],[LPN Admin Hours]],Nurse[[#This Row],[CNA Hours]],Nurse[[#This Row],[NA TR Hours]],Nurse[[#This Row],[Med Aide/Tech Hours]])</f>
        <v>171.81760869565218</v>
      </c>
      <c r="K901" s="4">
        <f>SUM(Nurse[[#This Row],[RN Hours (excl. Admin, DON)]],Nurse[[#This Row],[LPN Hours (excl. Admin)]],Nurse[[#This Row],[CNA Hours]],Nurse[[#This Row],[NA TR Hours]],Nurse[[#This Row],[Med Aide/Tech Hours]])</f>
        <v>161.57304347826087</v>
      </c>
      <c r="L901" s="4">
        <f>SUM(Nurse[[#This Row],[RN Hours (excl. Admin, DON)]],Nurse[[#This Row],[RN Admin Hours]],Nurse[[#This Row],[RN DON Hours]])</f>
        <v>47.684782608695656</v>
      </c>
      <c r="M901" s="4">
        <v>37.440217391304351</v>
      </c>
      <c r="N901" s="4">
        <v>4.8940217391304346</v>
      </c>
      <c r="O901" s="4">
        <v>5.3505434782608692</v>
      </c>
      <c r="P901" s="4">
        <f>SUM(Nurse[[#This Row],[LPN Hours (excl. Admin)]],Nurse[[#This Row],[LPN Admin Hours]])</f>
        <v>16.265760869565216</v>
      </c>
      <c r="Q901" s="4">
        <v>16.265760869565216</v>
      </c>
      <c r="R901" s="4">
        <v>0</v>
      </c>
      <c r="S901" s="4">
        <f>SUM(Nurse[[#This Row],[CNA Hours]],Nurse[[#This Row],[NA TR Hours]],Nurse[[#This Row],[Med Aide/Tech Hours]])</f>
        <v>107.86706521739131</v>
      </c>
      <c r="T901" s="4">
        <v>98.046413043478267</v>
      </c>
      <c r="U901" s="4">
        <v>9.820652173913043</v>
      </c>
      <c r="V901" s="4">
        <v>0</v>
      </c>
      <c r="W9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8.9673913043478257E-2</v>
      </c>
      <c r="X901" s="4">
        <v>0</v>
      </c>
      <c r="Y901" s="4">
        <v>0</v>
      </c>
      <c r="Z901" s="4">
        <v>0</v>
      </c>
      <c r="AA901" s="4">
        <v>0</v>
      </c>
      <c r="AB901" s="4">
        <v>0</v>
      </c>
      <c r="AC901" s="4">
        <v>8.9673913043478257E-2</v>
      </c>
      <c r="AD901" s="4">
        <v>0</v>
      </c>
      <c r="AE901" s="4">
        <v>0</v>
      </c>
      <c r="AF901" s="1">
        <v>365988</v>
      </c>
      <c r="AG901" s="1">
        <v>5</v>
      </c>
      <c r="AH901"/>
    </row>
    <row r="902" spans="1:34" x14ac:dyDescent="0.25">
      <c r="A902" t="s">
        <v>964</v>
      </c>
      <c r="B902" t="s">
        <v>322</v>
      </c>
      <c r="C902" t="s">
        <v>1100</v>
      </c>
      <c r="D902" t="s">
        <v>991</v>
      </c>
      <c r="E902" s="4">
        <v>49.793478260869563</v>
      </c>
      <c r="F902" s="4">
        <f>Nurse[[#This Row],[Total Nurse Staff Hours]]/Nurse[[#This Row],[MDS Census]]</f>
        <v>3.3847697009386599</v>
      </c>
      <c r="G902" s="4">
        <f>Nurse[[#This Row],[Total Direct Care Staff Hours]]/Nurse[[#This Row],[MDS Census]]</f>
        <v>3.0124972713381366</v>
      </c>
      <c r="H902" s="4">
        <f>Nurse[[#This Row],[Total RN Hours (w/ Admin, DON)]]/Nurse[[#This Row],[MDS Census]]</f>
        <v>0.5609037328094304</v>
      </c>
      <c r="I902" s="4">
        <f>Nurse[[#This Row],[RN Hours (excl. Admin, DON)]]/Nurse[[#This Row],[MDS Census]]</f>
        <v>0.31936258458851791</v>
      </c>
      <c r="J902" s="4">
        <f>SUM(Nurse[[#This Row],[RN Hours (excl. Admin, DON)]],Nurse[[#This Row],[RN Admin Hours]],Nurse[[#This Row],[RN DON Hours]],Nurse[[#This Row],[LPN Hours (excl. Admin)]],Nurse[[#This Row],[LPN Admin Hours]],Nurse[[#This Row],[CNA Hours]],Nurse[[#This Row],[NA TR Hours]],Nurse[[#This Row],[Med Aide/Tech Hours]])</f>
        <v>168.53945652173914</v>
      </c>
      <c r="K902" s="4">
        <f>SUM(Nurse[[#This Row],[RN Hours (excl. Admin, DON)]],Nurse[[#This Row],[LPN Hours (excl. Admin)]],Nurse[[#This Row],[CNA Hours]],Nurse[[#This Row],[NA TR Hours]],Nurse[[#This Row],[Med Aide/Tech Hours]])</f>
        <v>150.00271739130437</v>
      </c>
      <c r="L902" s="4">
        <f>SUM(Nurse[[#This Row],[RN Hours (excl. Admin, DON)]],Nurse[[#This Row],[RN Admin Hours]],Nurse[[#This Row],[RN DON Hours]])</f>
        <v>27.929347826086964</v>
      </c>
      <c r="M902" s="4">
        <v>15.902173913043484</v>
      </c>
      <c r="N902" s="4">
        <v>5.9239130434782608</v>
      </c>
      <c r="O902" s="4">
        <v>6.1032608695652177</v>
      </c>
      <c r="P902" s="4">
        <f>SUM(Nurse[[#This Row],[LPN Hours (excl. Admin)]],Nurse[[#This Row],[LPN Admin Hours]])</f>
        <v>57.100108695652146</v>
      </c>
      <c r="Q902" s="4">
        <v>50.590543478260841</v>
      </c>
      <c r="R902" s="4">
        <v>6.5095652173913034</v>
      </c>
      <c r="S902" s="4">
        <f>SUM(Nurse[[#This Row],[CNA Hours]],Nurse[[#This Row],[NA TR Hours]],Nurse[[#This Row],[Med Aide/Tech Hours]])</f>
        <v>83.510000000000034</v>
      </c>
      <c r="T902" s="4">
        <v>83.510000000000034</v>
      </c>
      <c r="U902" s="4">
        <v>0</v>
      </c>
      <c r="V902" s="4">
        <v>0</v>
      </c>
      <c r="W9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02" s="4">
        <v>0</v>
      </c>
      <c r="Y902" s="4">
        <v>0</v>
      </c>
      <c r="Z902" s="4">
        <v>0</v>
      </c>
      <c r="AA902" s="4">
        <v>0</v>
      </c>
      <c r="AB902" s="4">
        <v>0</v>
      </c>
      <c r="AC902" s="4">
        <v>0</v>
      </c>
      <c r="AD902" s="4">
        <v>0</v>
      </c>
      <c r="AE902" s="4">
        <v>0</v>
      </c>
      <c r="AF902" s="1">
        <v>365648</v>
      </c>
      <c r="AG902" s="1">
        <v>5</v>
      </c>
      <c r="AH902"/>
    </row>
    <row r="903" spans="1:34" x14ac:dyDescent="0.25">
      <c r="A903" t="s">
        <v>964</v>
      </c>
      <c r="B903" t="s">
        <v>444</v>
      </c>
      <c r="C903" t="s">
        <v>1129</v>
      </c>
      <c r="D903" t="s">
        <v>1032</v>
      </c>
      <c r="E903" s="4">
        <v>72.815217391304344</v>
      </c>
      <c r="F903" s="4">
        <f>Nurse[[#This Row],[Total Nurse Staff Hours]]/Nurse[[#This Row],[MDS Census]]</f>
        <v>3.2545320197044325</v>
      </c>
      <c r="G903" s="4">
        <f>Nurse[[#This Row],[Total Direct Care Staff Hours]]/Nurse[[#This Row],[MDS Census]]</f>
        <v>3.0324466338259435</v>
      </c>
      <c r="H903" s="4">
        <f>Nurse[[#This Row],[Total RN Hours (w/ Admin, DON)]]/Nurse[[#This Row],[MDS Census]]</f>
        <v>0.46530825496342748</v>
      </c>
      <c r="I903" s="4">
        <f>Nurse[[#This Row],[RN Hours (excl. Admin, DON)]]/Nurse[[#This Row],[MDS Census]]</f>
        <v>0.29647708613225865</v>
      </c>
      <c r="J903" s="4">
        <f>SUM(Nurse[[#This Row],[RN Hours (excl. Admin, DON)]],Nurse[[#This Row],[RN Admin Hours]],Nurse[[#This Row],[RN DON Hours]],Nurse[[#This Row],[LPN Hours (excl. Admin)]],Nurse[[#This Row],[LPN Admin Hours]],Nurse[[#This Row],[CNA Hours]],Nurse[[#This Row],[NA TR Hours]],Nurse[[#This Row],[Med Aide/Tech Hours]])</f>
        <v>236.97945652173905</v>
      </c>
      <c r="K903" s="4">
        <f>SUM(Nurse[[#This Row],[RN Hours (excl. Admin, DON)]],Nurse[[#This Row],[LPN Hours (excl. Admin)]],Nurse[[#This Row],[CNA Hours]],Nurse[[#This Row],[NA TR Hours]],Nurse[[#This Row],[Med Aide/Tech Hours]])</f>
        <v>220.80826086956515</v>
      </c>
      <c r="L903" s="4">
        <f>SUM(Nurse[[#This Row],[RN Hours (excl. Admin, DON)]],Nurse[[#This Row],[RN Admin Hours]],Nurse[[#This Row],[RN DON Hours]])</f>
        <v>33.881521739130442</v>
      </c>
      <c r="M903" s="4">
        <v>21.588043478260875</v>
      </c>
      <c r="N903" s="4">
        <v>0.96195652173913049</v>
      </c>
      <c r="O903" s="4">
        <v>11.331521739130435</v>
      </c>
      <c r="P903" s="4">
        <f>SUM(Nurse[[#This Row],[LPN Hours (excl. Admin)]],Nurse[[#This Row],[LPN Admin Hours]])</f>
        <v>59.339130434782547</v>
      </c>
      <c r="Q903" s="4">
        <v>55.461413043478203</v>
      </c>
      <c r="R903" s="4">
        <v>3.8777173913043477</v>
      </c>
      <c r="S903" s="4">
        <f>SUM(Nurse[[#This Row],[CNA Hours]],Nurse[[#This Row],[NA TR Hours]],Nurse[[#This Row],[Med Aide/Tech Hours]])</f>
        <v>143.75880434782607</v>
      </c>
      <c r="T903" s="4">
        <v>143.43923913043477</v>
      </c>
      <c r="U903" s="4">
        <v>0</v>
      </c>
      <c r="V903" s="4">
        <v>0.31956521739130433</v>
      </c>
      <c r="W9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03" s="4">
        <v>0</v>
      </c>
      <c r="Y903" s="4">
        <v>0</v>
      </c>
      <c r="Z903" s="4">
        <v>0</v>
      </c>
      <c r="AA903" s="4">
        <v>0</v>
      </c>
      <c r="AB903" s="4">
        <v>0</v>
      </c>
      <c r="AC903" s="4">
        <v>0</v>
      </c>
      <c r="AD903" s="4">
        <v>0</v>
      </c>
      <c r="AE903" s="4">
        <v>0</v>
      </c>
      <c r="AF903" s="1">
        <v>365828</v>
      </c>
      <c r="AG903" s="1">
        <v>5</v>
      </c>
      <c r="AH903"/>
    </row>
    <row r="904" spans="1:34" x14ac:dyDescent="0.25">
      <c r="A904" t="s">
        <v>964</v>
      </c>
      <c r="B904" t="s">
        <v>846</v>
      </c>
      <c r="C904" t="s">
        <v>1165</v>
      </c>
      <c r="D904" t="s">
        <v>1023</v>
      </c>
      <c r="E904" s="4">
        <v>18.217391304347824</v>
      </c>
      <c r="F904" s="4">
        <f>Nurse[[#This Row],[Total Nurse Staff Hours]]/Nurse[[#This Row],[MDS Census]]</f>
        <v>6.353275656324584</v>
      </c>
      <c r="G904" s="4">
        <f>Nurse[[#This Row],[Total Direct Care Staff Hours]]/Nurse[[#This Row],[MDS Census]]</f>
        <v>6.0728460620525073</v>
      </c>
      <c r="H904" s="4">
        <f>Nurse[[#This Row],[Total RN Hours (w/ Admin, DON)]]/Nurse[[#This Row],[MDS Census]]</f>
        <v>0.86772076372315066</v>
      </c>
      <c r="I904" s="4">
        <f>Nurse[[#This Row],[RN Hours (excl. Admin, DON)]]/Nurse[[#This Row],[MDS Census]]</f>
        <v>0.58729116945107429</v>
      </c>
      <c r="J904" s="4">
        <f>SUM(Nurse[[#This Row],[RN Hours (excl. Admin, DON)]],Nurse[[#This Row],[RN Admin Hours]],Nurse[[#This Row],[RN DON Hours]],Nurse[[#This Row],[LPN Hours (excl. Admin)]],Nurse[[#This Row],[LPN Admin Hours]],Nurse[[#This Row],[CNA Hours]],Nurse[[#This Row],[NA TR Hours]],Nurse[[#This Row],[Med Aide/Tech Hours]])</f>
        <v>115.7401086956522</v>
      </c>
      <c r="K904" s="4">
        <f>SUM(Nurse[[#This Row],[RN Hours (excl. Admin, DON)]],Nurse[[#This Row],[LPN Hours (excl. Admin)]],Nurse[[#This Row],[CNA Hours]],Nurse[[#This Row],[NA TR Hours]],Nurse[[#This Row],[Med Aide/Tech Hours]])</f>
        <v>110.63141304347828</v>
      </c>
      <c r="L904" s="4">
        <f>SUM(Nurse[[#This Row],[RN Hours (excl. Admin, DON)]],Nurse[[#This Row],[RN Admin Hours]],Nurse[[#This Row],[RN DON Hours]])</f>
        <v>15.807608695652178</v>
      </c>
      <c r="M904" s="4">
        <v>10.698913043478266</v>
      </c>
      <c r="N904" s="4">
        <v>0</v>
      </c>
      <c r="O904" s="4">
        <v>5.1086956521739131</v>
      </c>
      <c r="P904" s="4">
        <f>SUM(Nurse[[#This Row],[LPN Hours (excl. Admin)]],Nurse[[#This Row],[LPN Admin Hours]])</f>
        <v>17.728260869565212</v>
      </c>
      <c r="Q904" s="4">
        <v>17.728260869565212</v>
      </c>
      <c r="R904" s="4">
        <v>0</v>
      </c>
      <c r="S904" s="4">
        <f>SUM(Nurse[[#This Row],[CNA Hours]],Nurse[[#This Row],[NA TR Hours]],Nurse[[#This Row],[Med Aide/Tech Hours]])</f>
        <v>82.2042391304348</v>
      </c>
      <c r="T904" s="4">
        <v>82.2042391304348</v>
      </c>
      <c r="U904" s="4">
        <v>0</v>
      </c>
      <c r="V904" s="4">
        <v>0</v>
      </c>
      <c r="W9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04" s="4">
        <v>0</v>
      </c>
      <c r="Y904" s="4">
        <v>0</v>
      </c>
      <c r="Z904" s="4">
        <v>0</v>
      </c>
      <c r="AA904" s="4">
        <v>0</v>
      </c>
      <c r="AB904" s="4">
        <v>0</v>
      </c>
      <c r="AC904" s="4">
        <v>0</v>
      </c>
      <c r="AD904" s="4">
        <v>0</v>
      </c>
      <c r="AE904" s="4">
        <v>0</v>
      </c>
      <c r="AF904" s="1">
        <v>366402</v>
      </c>
      <c r="AG904" s="1">
        <v>5</v>
      </c>
      <c r="AH904"/>
    </row>
    <row r="905" spans="1:34" x14ac:dyDescent="0.25">
      <c r="A905" t="s">
        <v>964</v>
      </c>
      <c r="B905" t="s">
        <v>418</v>
      </c>
      <c r="C905" t="s">
        <v>1127</v>
      </c>
      <c r="D905" t="s">
        <v>1036</v>
      </c>
      <c r="E905" s="4">
        <v>76.271739130434781</v>
      </c>
      <c r="F905" s="4">
        <f>Nurse[[#This Row],[Total Nurse Staff Hours]]/Nurse[[#This Row],[MDS Census]]</f>
        <v>3.9304389340173858</v>
      </c>
      <c r="G905" s="4">
        <f>Nurse[[#This Row],[Total Direct Care Staff Hours]]/Nurse[[#This Row],[MDS Census]]</f>
        <v>2.9291292575174568</v>
      </c>
      <c r="H905" s="4">
        <f>Nurse[[#This Row],[Total RN Hours (w/ Admin, DON)]]/Nurse[[#This Row],[MDS Census]]</f>
        <v>0.75937295140373384</v>
      </c>
      <c r="I905" s="4">
        <f>Nurse[[#This Row],[RN Hours (excl. Admin, DON)]]/Nurse[[#This Row],[MDS Census]]</f>
        <v>0.62940287872310108</v>
      </c>
      <c r="J905" s="4">
        <f>SUM(Nurse[[#This Row],[RN Hours (excl. Admin, DON)]],Nurse[[#This Row],[RN Admin Hours]],Nurse[[#This Row],[RN DON Hours]],Nurse[[#This Row],[LPN Hours (excl. Admin)]],Nurse[[#This Row],[LPN Admin Hours]],Nurse[[#This Row],[CNA Hours]],Nurse[[#This Row],[NA TR Hours]],Nurse[[#This Row],[Med Aide/Tech Hours]])</f>
        <v>299.78141304347821</v>
      </c>
      <c r="K905" s="4">
        <f>SUM(Nurse[[#This Row],[RN Hours (excl. Admin, DON)]],Nurse[[#This Row],[LPN Hours (excl. Admin)]],Nurse[[#This Row],[CNA Hours]],Nurse[[#This Row],[NA TR Hours]],Nurse[[#This Row],[Med Aide/Tech Hours]])</f>
        <v>223.40978260869559</v>
      </c>
      <c r="L905" s="4">
        <f>SUM(Nurse[[#This Row],[RN Hours (excl. Admin, DON)]],Nurse[[#This Row],[RN Admin Hours]],Nurse[[#This Row],[RN DON Hours]])</f>
        <v>57.918695652173916</v>
      </c>
      <c r="M905" s="4">
        <v>48.005652173913042</v>
      </c>
      <c r="N905" s="4">
        <v>5.2173913043478262</v>
      </c>
      <c r="O905" s="4">
        <v>4.6956521739130439</v>
      </c>
      <c r="P905" s="4">
        <f>SUM(Nurse[[#This Row],[LPN Hours (excl. Admin)]],Nurse[[#This Row],[LPN Admin Hours]])</f>
        <v>99.906521739130426</v>
      </c>
      <c r="Q905" s="4">
        <v>33.447934782608691</v>
      </c>
      <c r="R905" s="4">
        <v>66.458586956521728</v>
      </c>
      <c r="S905" s="4">
        <f>SUM(Nurse[[#This Row],[CNA Hours]],Nurse[[#This Row],[NA TR Hours]],Nurse[[#This Row],[Med Aide/Tech Hours]])</f>
        <v>141.95619565217388</v>
      </c>
      <c r="T905" s="4">
        <v>141.95619565217388</v>
      </c>
      <c r="U905" s="4">
        <v>0</v>
      </c>
      <c r="V905" s="4">
        <v>0</v>
      </c>
      <c r="W9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91.065869565217369</v>
      </c>
      <c r="X905" s="4">
        <v>4.9059782608695643</v>
      </c>
      <c r="Y905" s="4">
        <v>0</v>
      </c>
      <c r="Z905" s="4">
        <v>0</v>
      </c>
      <c r="AA905" s="4">
        <v>17.443369565217388</v>
      </c>
      <c r="AB905" s="4">
        <v>0</v>
      </c>
      <c r="AC905" s="4">
        <v>68.716521739130414</v>
      </c>
      <c r="AD905" s="4">
        <v>0</v>
      </c>
      <c r="AE905" s="4">
        <v>0</v>
      </c>
      <c r="AF905" s="1">
        <v>365785</v>
      </c>
      <c r="AG905" s="1">
        <v>5</v>
      </c>
      <c r="AH905"/>
    </row>
    <row r="906" spans="1:34" x14ac:dyDescent="0.25">
      <c r="A906" t="s">
        <v>964</v>
      </c>
      <c r="B906" t="s">
        <v>814</v>
      </c>
      <c r="C906" t="s">
        <v>1137</v>
      </c>
      <c r="D906" t="s">
        <v>1038</v>
      </c>
      <c r="E906" s="4">
        <v>49.934782608695649</v>
      </c>
      <c r="F906" s="4">
        <f>Nurse[[#This Row],[Total Nurse Staff Hours]]/Nurse[[#This Row],[MDS Census]]</f>
        <v>3.5548345668262966</v>
      </c>
      <c r="G906" s="4">
        <f>Nurse[[#This Row],[Total Direct Care Staff Hours]]/Nurse[[#This Row],[MDS Census]]</f>
        <v>3.0625250326512856</v>
      </c>
      <c r="H906" s="4">
        <f>Nurse[[#This Row],[Total RN Hours (w/ Admin, DON)]]/Nurse[[#This Row],[MDS Census]]</f>
        <v>0.62644536351763169</v>
      </c>
      <c r="I906" s="4">
        <f>Nurse[[#This Row],[RN Hours (excl. Admin, DON)]]/Nurse[[#This Row],[MDS Census]]</f>
        <v>0.22464518937744879</v>
      </c>
      <c r="J906" s="4">
        <f>SUM(Nurse[[#This Row],[RN Hours (excl. Admin, DON)]],Nurse[[#This Row],[RN Admin Hours]],Nurse[[#This Row],[RN DON Hours]],Nurse[[#This Row],[LPN Hours (excl. Admin)]],Nurse[[#This Row],[LPN Admin Hours]],Nurse[[#This Row],[CNA Hours]],Nurse[[#This Row],[NA TR Hours]],Nurse[[#This Row],[Med Aide/Tech Hours]])</f>
        <v>177.50989130434789</v>
      </c>
      <c r="K906" s="4">
        <f>SUM(Nurse[[#This Row],[RN Hours (excl. Admin, DON)]],Nurse[[#This Row],[LPN Hours (excl. Admin)]],Nurse[[#This Row],[CNA Hours]],Nurse[[#This Row],[NA TR Hours]],Nurse[[#This Row],[Med Aide/Tech Hours]])</f>
        <v>152.92652173913049</v>
      </c>
      <c r="L906" s="4">
        <f>SUM(Nurse[[#This Row],[RN Hours (excl. Admin, DON)]],Nurse[[#This Row],[RN Admin Hours]],Nurse[[#This Row],[RN DON Hours]])</f>
        <v>31.28141304347826</v>
      </c>
      <c r="M906" s="4">
        <v>11.217608695652171</v>
      </c>
      <c r="N906" s="4">
        <v>15.172500000000003</v>
      </c>
      <c r="O906" s="4">
        <v>4.8913043478260869</v>
      </c>
      <c r="P906" s="4">
        <f>SUM(Nurse[[#This Row],[LPN Hours (excl. Admin)]],Nurse[[#This Row],[LPN Admin Hours]])</f>
        <v>64.955652173913052</v>
      </c>
      <c r="Q906" s="4">
        <v>60.436086956521748</v>
      </c>
      <c r="R906" s="4">
        <v>4.5195652173913041</v>
      </c>
      <c r="S906" s="4">
        <f>SUM(Nurse[[#This Row],[CNA Hours]],Nurse[[#This Row],[NA TR Hours]],Nurse[[#This Row],[Med Aide/Tech Hours]])</f>
        <v>81.272826086956584</v>
      </c>
      <c r="T906" s="4">
        <v>81.189456521739189</v>
      </c>
      <c r="U906" s="4">
        <v>0</v>
      </c>
      <c r="V906" s="4">
        <v>8.3369565217391306E-2</v>
      </c>
      <c r="W9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06" s="4">
        <v>0</v>
      </c>
      <c r="Y906" s="4">
        <v>0</v>
      </c>
      <c r="Z906" s="4">
        <v>0</v>
      </c>
      <c r="AA906" s="4">
        <v>0</v>
      </c>
      <c r="AB906" s="4">
        <v>0</v>
      </c>
      <c r="AC906" s="4">
        <v>0</v>
      </c>
      <c r="AD906" s="4">
        <v>0</v>
      </c>
      <c r="AE906" s="4">
        <v>0</v>
      </c>
      <c r="AF906" s="1">
        <v>366365</v>
      </c>
      <c r="AG906" s="1">
        <v>5</v>
      </c>
      <c r="AH906"/>
    </row>
    <row r="907" spans="1:34" x14ac:dyDescent="0.25">
      <c r="A907" t="s">
        <v>964</v>
      </c>
      <c r="B907" t="s">
        <v>407</v>
      </c>
      <c r="C907" t="s">
        <v>1197</v>
      </c>
      <c r="D907" t="s">
        <v>1028</v>
      </c>
      <c r="E907" s="4">
        <v>55.282608695652172</v>
      </c>
      <c r="F907" s="4">
        <f>Nurse[[#This Row],[Total Nurse Staff Hours]]/Nurse[[#This Row],[MDS Census]]</f>
        <v>3.5187613055446336</v>
      </c>
      <c r="G907" s="4">
        <f>Nurse[[#This Row],[Total Direct Care Staff Hours]]/Nurse[[#This Row],[MDS Census]]</f>
        <v>3.0465395202516725</v>
      </c>
      <c r="H907" s="4">
        <f>Nurse[[#This Row],[Total RN Hours (w/ Admin, DON)]]/Nurse[[#This Row],[MDS Census]]</f>
        <v>0.69972670074714916</v>
      </c>
      <c r="I907" s="4">
        <f>Nurse[[#This Row],[RN Hours (excl. Admin, DON)]]/Nurse[[#This Row],[MDS Census]]</f>
        <v>0.42743413291388133</v>
      </c>
      <c r="J907" s="4">
        <f>SUM(Nurse[[#This Row],[RN Hours (excl. Admin, DON)]],Nurse[[#This Row],[RN Admin Hours]],Nurse[[#This Row],[RN DON Hours]],Nurse[[#This Row],[LPN Hours (excl. Admin)]],Nurse[[#This Row],[LPN Admin Hours]],Nurse[[#This Row],[CNA Hours]],Nurse[[#This Row],[NA TR Hours]],Nurse[[#This Row],[Med Aide/Tech Hours]])</f>
        <v>194.52630434782614</v>
      </c>
      <c r="K907" s="4">
        <f>SUM(Nurse[[#This Row],[RN Hours (excl. Admin, DON)]],Nurse[[#This Row],[LPN Hours (excl. Admin)]],Nurse[[#This Row],[CNA Hours]],Nurse[[#This Row],[NA TR Hours]],Nurse[[#This Row],[Med Aide/Tech Hours]])</f>
        <v>168.42065217391311</v>
      </c>
      <c r="L907" s="4">
        <f>SUM(Nurse[[#This Row],[RN Hours (excl. Admin, DON)]],Nurse[[#This Row],[RN Admin Hours]],Nurse[[#This Row],[RN DON Hours]])</f>
        <v>38.682717391304351</v>
      </c>
      <c r="M907" s="4">
        <v>23.629673913043483</v>
      </c>
      <c r="N907" s="4">
        <v>10.48782608695652</v>
      </c>
      <c r="O907" s="4">
        <v>4.5652173913043477</v>
      </c>
      <c r="P907" s="4">
        <f>SUM(Nurse[[#This Row],[LPN Hours (excl. Admin)]],Nurse[[#This Row],[LPN Admin Hours]])</f>
        <v>67.191630434782624</v>
      </c>
      <c r="Q907" s="4">
        <v>56.139021739130456</v>
      </c>
      <c r="R907" s="4">
        <v>11.052608695652172</v>
      </c>
      <c r="S907" s="4">
        <f>SUM(Nurse[[#This Row],[CNA Hours]],Nurse[[#This Row],[NA TR Hours]],Nurse[[#This Row],[Med Aide/Tech Hours]])</f>
        <v>88.65195652173918</v>
      </c>
      <c r="T907" s="4">
        <v>86.900000000000048</v>
      </c>
      <c r="U907" s="4">
        <v>0</v>
      </c>
      <c r="V907" s="4">
        <v>1.7519565217391302</v>
      </c>
      <c r="W9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07" s="4">
        <v>0</v>
      </c>
      <c r="Y907" s="4">
        <v>0</v>
      </c>
      <c r="Z907" s="4">
        <v>0</v>
      </c>
      <c r="AA907" s="4">
        <v>0</v>
      </c>
      <c r="AB907" s="4">
        <v>0</v>
      </c>
      <c r="AC907" s="4">
        <v>0</v>
      </c>
      <c r="AD907" s="4">
        <v>0</v>
      </c>
      <c r="AE907" s="4">
        <v>0</v>
      </c>
      <c r="AF907" s="1">
        <v>365769</v>
      </c>
      <c r="AG907" s="1">
        <v>5</v>
      </c>
      <c r="AH907"/>
    </row>
    <row r="908" spans="1:34" x14ac:dyDescent="0.25">
      <c r="A908" t="s">
        <v>964</v>
      </c>
      <c r="B908" t="s">
        <v>336</v>
      </c>
      <c r="C908" t="s">
        <v>1278</v>
      </c>
      <c r="D908" t="s">
        <v>1032</v>
      </c>
      <c r="E908" s="4">
        <v>68.782608695652172</v>
      </c>
      <c r="F908" s="4">
        <f>Nurse[[#This Row],[Total Nurse Staff Hours]]/Nurse[[#This Row],[MDS Census]]</f>
        <v>2.3669405815423517</v>
      </c>
      <c r="G908" s="4">
        <f>Nurse[[#This Row],[Total Direct Care Staff Hours]]/Nurse[[#This Row],[MDS Census]]</f>
        <v>2.1890012642225032</v>
      </c>
      <c r="H908" s="4">
        <f>Nurse[[#This Row],[Total RN Hours (w/ Admin, DON)]]/Nurse[[#This Row],[MDS Census]]</f>
        <v>0.2356984829329962</v>
      </c>
      <c r="I908" s="4">
        <f>Nurse[[#This Row],[RN Hours (excl. Admin, DON)]]/Nurse[[#This Row],[MDS Census]]</f>
        <v>0.15225979772439949</v>
      </c>
      <c r="J908" s="4">
        <f>SUM(Nurse[[#This Row],[RN Hours (excl. Admin, DON)]],Nurse[[#This Row],[RN Admin Hours]],Nurse[[#This Row],[RN DON Hours]],Nurse[[#This Row],[LPN Hours (excl. Admin)]],Nurse[[#This Row],[LPN Admin Hours]],Nurse[[#This Row],[CNA Hours]],Nurse[[#This Row],[NA TR Hours]],Nurse[[#This Row],[Med Aide/Tech Hours]])</f>
        <v>162.80434782608697</v>
      </c>
      <c r="K908" s="4">
        <f>SUM(Nurse[[#This Row],[RN Hours (excl. Admin, DON)]],Nurse[[#This Row],[LPN Hours (excl. Admin)]],Nurse[[#This Row],[CNA Hours]],Nurse[[#This Row],[NA TR Hours]],Nurse[[#This Row],[Med Aide/Tech Hours]])</f>
        <v>150.56521739130434</v>
      </c>
      <c r="L908" s="4">
        <f>SUM(Nurse[[#This Row],[RN Hours (excl. Admin, DON)]],Nurse[[#This Row],[RN Admin Hours]],Nurse[[#This Row],[RN DON Hours]])</f>
        <v>16.211956521739129</v>
      </c>
      <c r="M908" s="4">
        <v>10.472826086956522</v>
      </c>
      <c r="N908" s="4">
        <v>0</v>
      </c>
      <c r="O908" s="4">
        <v>5.7391304347826084</v>
      </c>
      <c r="P908" s="4">
        <f>SUM(Nurse[[#This Row],[LPN Hours (excl. Admin)]],Nurse[[#This Row],[LPN Admin Hours]])</f>
        <v>47.801630434782609</v>
      </c>
      <c r="Q908" s="4">
        <v>41.301630434782609</v>
      </c>
      <c r="R908" s="4">
        <v>6.5</v>
      </c>
      <c r="S908" s="4">
        <f>SUM(Nurse[[#This Row],[CNA Hours]],Nurse[[#This Row],[NA TR Hours]],Nurse[[#This Row],[Med Aide/Tech Hours]])</f>
        <v>98.790760869565219</v>
      </c>
      <c r="T908" s="4">
        <v>82.394021739130437</v>
      </c>
      <c r="U908" s="4">
        <v>16.396739130434781</v>
      </c>
      <c r="V908" s="4">
        <v>0</v>
      </c>
      <c r="W9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2.0434782608695654</v>
      </c>
      <c r="X908" s="4">
        <v>2.0434782608695654</v>
      </c>
      <c r="Y908" s="4">
        <v>0</v>
      </c>
      <c r="Z908" s="4">
        <v>0</v>
      </c>
      <c r="AA908" s="4">
        <v>0</v>
      </c>
      <c r="AB908" s="4">
        <v>0</v>
      </c>
      <c r="AC908" s="4">
        <v>0</v>
      </c>
      <c r="AD908" s="4">
        <v>0</v>
      </c>
      <c r="AE908" s="4">
        <v>0</v>
      </c>
      <c r="AF908" s="1">
        <v>365670</v>
      </c>
      <c r="AG908" s="1">
        <v>5</v>
      </c>
      <c r="AH908"/>
    </row>
    <row r="909" spans="1:34" x14ac:dyDescent="0.25">
      <c r="A909" t="s">
        <v>964</v>
      </c>
      <c r="B909" t="s">
        <v>68</v>
      </c>
      <c r="C909" t="s">
        <v>1107</v>
      </c>
      <c r="D909" t="s">
        <v>1016</v>
      </c>
      <c r="E909" s="4">
        <v>57.402173913043477</v>
      </c>
      <c r="F909" s="4">
        <f>Nurse[[#This Row],[Total Nurse Staff Hours]]/Nurse[[#This Row],[MDS Census]]</f>
        <v>2.9969475478129142</v>
      </c>
      <c r="G909" s="4">
        <f>Nurse[[#This Row],[Total Direct Care Staff Hours]]/Nurse[[#This Row],[MDS Census]]</f>
        <v>2.7281537587578111</v>
      </c>
      <c r="H909" s="4">
        <f>Nurse[[#This Row],[Total RN Hours (w/ Admin, DON)]]/Nurse[[#This Row],[MDS Census]]</f>
        <v>0.53829767089566372</v>
      </c>
      <c r="I909" s="4">
        <f>Nurse[[#This Row],[RN Hours (excl. Admin, DON)]]/Nurse[[#This Row],[MDS Census]]</f>
        <v>0.3498863851543268</v>
      </c>
      <c r="J909" s="4">
        <f>SUM(Nurse[[#This Row],[RN Hours (excl. Admin, DON)]],Nurse[[#This Row],[RN Admin Hours]],Nurse[[#This Row],[RN DON Hours]],Nurse[[#This Row],[LPN Hours (excl. Admin)]],Nurse[[#This Row],[LPN Admin Hours]],Nurse[[#This Row],[CNA Hours]],Nurse[[#This Row],[NA TR Hours]],Nurse[[#This Row],[Med Aide/Tech Hours]])</f>
        <v>172.03130434782608</v>
      </c>
      <c r="K909" s="4">
        <f>SUM(Nurse[[#This Row],[RN Hours (excl. Admin, DON)]],Nurse[[#This Row],[LPN Hours (excl. Admin)]],Nurse[[#This Row],[CNA Hours]],Nurse[[#This Row],[NA TR Hours]],Nurse[[#This Row],[Med Aide/Tech Hours]])</f>
        <v>156.60195652173914</v>
      </c>
      <c r="L909" s="4">
        <f>SUM(Nurse[[#This Row],[RN Hours (excl. Admin, DON)]],Nurse[[#This Row],[RN Admin Hours]],Nurse[[#This Row],[RN DON Hours]])</f>
        <v>30.899456521739129</v>
      </c>
      <c r="M909" s="4">
        <v>20.084239130434781</v>
      </c>
      <c r="N909" s="4">
        <v>5.9456521739130439</v>
      </c>
      <c r="O909" s="4">
        <v>4.8695652173913047</v>
      </c>
      <c r="P909" s="4">
        <f>SUM(Nurse[[#This Row],[LPN Hours (excl. Admin)]],Nurse[[#This Row],[LPN Admin Hours]])</f>
        <v>45.205434782608698</v>
      </c>
      <c r="Q909" s="4">
        <v>40.591304347826089</v>
      </c>
      <c r="R909" s="4">
        <v>4.6141304347826084</v>
      </c>
      <c r="S909" s="4">
        <f>SUM(Nurse[[#This Row],[CNA Hours]],Nurse[[#This Row],[NA TR Hours]],Nurse[[#This Row],[Med Aide/Tech Hours]])</f>
        <v>95.926413043478263</v>
      </c>
      <c r="T909" s="4">
        <v>83.866630434782607</v>
      </c>
      <c r="U909" s="4">
        <v>12.059782608695652</v>
      </c>
      <c r="V909" s="4">
        <v>0</v>
      </c>
      <c r="W9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3.4171739130434782</v>
      </c>
      <c r="X909" s="4">
        <v>0.57065217391304346</v>
      </c>
      <c r="Y909" s="4">
        <v>0</v>
      </c>
      <c r="Z909" s="4">
        <v>0</v>
      </c>
      <c r="AA909" s="4">
        <v>0.53423913043478255</v>
      </c>
      <c r="AB909" s="4">
        <v>0</v>
      </c>
      <c r="AC909" s="4">
        <v>2.3122826086956523</v>
      </c>
      <c r="AD909" s="4">
        <v>0</v>
      </c>
      <c r="AE909" s="4">
        <v>0</v>
      </c>
      <c r="AF909" s="1">
        <v>365228</v>
      </c>
      <c r="AG909" s="1">
        <v>5</v>
      </c>
      <c r="AH909"/>
    </row>
    <row r="910" spans="1:34" x14ac:dyDescent="0.25">
      <c r="A910" t="s">
        <v>964</v>
      </c>
      <c r="B910" t="s">
        <v>498</v>
      </c>
      <c r="C910" t="s">
        <v>1106</v>
      </c>
      <c r="D910" t="s">
        <v>1014</v>
      </c>
      <c r="E910" s="4">
        <v>28.793478260869566</v>
      </c>
      <c r="F910" s="4">
        <f>Nurse[[#This Row],[Total Nurse Staff Hours]]/Nurse[[#This Row],[MDS Census]]</f>
        <v>4.0713703284258207</v>
      </c>
      <c r="G910" s="4">
        <f>Nurse[[#This Row],[Total Direct Care Staff Hours]]/Nurse[[#This Row],[MDS Census]]</f>
        <v>3.7631181577953945</v>
      </c>
      <c r="H910" s="4">
        <f>Nurse[[#This Row],[Total RN Hours (w/ Admin, DON)]]/Nurse[[#This Row],[MDS Census]]</f>
        <v>0.98548886372215927</v>
      </c>
      <c r="I910" s="4">
        <f>Nurse[[#This Row],[RN Hours (excl. Admin, DON)]]/Nurse[[#This Row],[MDS Census]]</f>
        <v>0.67723669309173273</v>
      </c>
      <c r="J910" s="4">
        <f>SUM(Nurse[[#This Row],[RN Hours (excl. Admin, DON)]],Nurse[[#This Row],[RN Admin Hours]],Nurse[[#This Row],[RN DON Hours]],Nurse[[#This Row],[LPN Hours (excl. Admin)]],Nurse[[#This Row],[LPN Admin Hours]],Nurse[[#This Row],[CNA Hours]],Nurse[[#This Row],[NA TR Hours]],Nurse[[#This Row],[Med Aide/Tech Hours]])</f>
        <v>117.22891304347826</v>
      </c>
      <c r="K910" s="4">
        <f>SUM(Nurse[[#This Row],[RN Hours (excl. Admin, DON)]],Nurse[[#This Row],[LPN Hours (excl. Admin)]],Nurse[[#This Row],[CNA Hours]],Nurse[[#This Row],[NA TR Hours]],Nurse[[#This Row],[Med Aide/Tech Hours]])</f>
        <v>108.35326086956522</v>
      </c>
      <c r="L910" s="4">
        <f>SUM(Nurse[[#This Row],[RN Hours (excl. Admin, DON)]],Nurse[[#This Row],[RN Admin Hours]],Nurse[[#This Row],[RN DON Hours]])</f>
        <v>28.375652173913043</v>
      </c>
      <c r="M910" s="4">
        <v>19.5</v>
      </c>
      <c r="N910" s="4">
        <v>4.25</v>
      </c>
      <c r="O910" s="4">
        <v>4.6256521739130436</v>
      </c>
      <c r="P910" s="4">
        <f>SUM(Nurse[[#This Row],[LPN Hours (excl. Admin)]],Nurse[[#This Row],[LPN Admin Hours]])</f>
        <v>16.459239130434781</v>
      </c>
      <c r="Q910" s="4">
        <v>16.459239130434781</v>
      </c>
      <c r="R910" s="4">
        <v>0</v>
      </c>
      <c r="S910" s="4">
        <f>SUM(Nurse[[#This Row],[CNA Hours]],Nurse[[#This Row],[NA TR Hours]],Nurse[[#This Row],[Med Aide/Tech Hours]])</f>
        <v>72.394021739130437</v>
      </c>
      <c r="T910" s="4">
        <v>72.394021739130437</v>
      </c>
      <c r="U910" s="4">
        <v>0</v>
      </c>
      <c r="V910" s="4">
        <v>0</v>
      </c>
      <c r="W9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13.033260869565218</v>
      </c>
      <c r="X910" s="4">
        <v>0</v>
      </c>
      <c r="Y910" s="4">
        <v>2.1331521739130435</v>
      </c>
      <c r="Z910" s="4">
        <v>2.9136956521739132</v>
      </c>
      <c r="AA910" s="4">
        <v>0.1358695652173913</v>
      </c>
      <c r="AB910" s="4">
        <v>0</v>
      </c>
      <c r="AC910" s="4">
        <v>7.8505434782608692</v>
      </c>
      <c r="AD910" s="4">
        <v>0</v>
      </c>
      <c r="AE910" s="4">
        <v>0</v>
      </c>
      <c r="AF910" s="1">
        <v>365911</v>
      </c>
      <c r="AG910" s="1">
        <v>5</v>
      </c>
      <c r="AH910"/>
    </row>
    <row r="911" spans="1:34" x14ac:dyDescent="0.25">
      <c r="A911" t="s">
        <v>964</v>
      </c>
      <c r="B911" t="s">
        <v>360</v>
      </c>
      <c r="C911" t="s">
        <v>1096</v>
      </c>
      <c r="D911" t="s">
        <v>1034</v>
      </c>
      <c r="E911" s="4">
        <v>63.967391304347828</v>
      </c>
      <c r="F911" s="4">
        <f>Nurse[[#This Row],[Total Nurse Staff Hours]]/Nurse[[#This Row],[MDS Census]]</f>
        <v>3.5252047578589636</v>
      </c>
      <c r="G911" s="4">
        <f>Nurse[[#This Row],[Total Direct Care Staff Hours]]/Nurse[[#This Row],[MDS Census]]</f>
        <v>3.3743126593033135</v>
      </c>
      <c r="H911" s="4">
        <f>Nurse[[#This Row],[Total RN Hours (w/ Admin, DON)]]/Nurse[[#This Row],[MDS Census]]</f>
        <v>0.52570603228547141</v>
      </c>
      <c r="I911" s="4">
        <f>Nurse[[#This Row],[RN Hours (excl. Admin, DON)]]/Nurse[[#This Row],[MDS Census]]</f>
        <v>0.37481393372982152</v>
      </c>
      <c r="J911" s="4">
        <f>SUM(Nurse[[#This Row],[RN Hours (excl. Admin, DON)]],Nurse[[#This Row],[RN Admin Hours]],Nurse[[#This Row],[RN DON Hours]],Nurse[[#This Row],[LPN Hours (excl. Admin)]],Nurse[[#This Row],[LPN Admin Hours]],Nurse[[#This Row],[CNA Hours]],Nurse[[#This Row],[NA TR Hours]],Nurse[[#This Row],[Med Aide/Tech Hours]])</f>
        <v>225.49815217391307</v>
      </c>
      <c r="K911" s="4">
        <f>SUM(Nurse[[#This Row],[RN Hours (excl. Admin, DON)]],Nurse[[#This Row],[LPN Hours (excl. Admin)]],Nurse[[#This Row],[CNA Hours]],Nurse[[#This Row],[NA TR Hours]],Nurse[[#This Row],[Med Aide/Tech Hours]])</f>
        <v>215.84597826086957</v>
      </c>
      <c r="L911" s="4">
        <f>SUM(Nurse[[#This Row],[RN Hours (excl. Admin, DON)]],Nurse[[#This Row],[RN Admin Hours]],Nurse[[#This Row],[RN DON Hours]])</f>
        <v>33.628043478260864</v>
      </c>
      <c r="M911" s="4">
        <v>23.975869565217387</v>
      </c>
      <c r="N911" s="4">
        <v>4.6956521739130439</v>
      </c>
      <c r="O911" s="4">
        <v>4.9565217391304346</v>
      </c>
      <c r="P911" s="4">
        <f>SUM(Nurse[[#This Row],[LPN Hours (excl. Admin)]],Nurse[[#This Row],[LPN Admin Hours]])</f>
        <v>57.171739130434787</v>
      </c>
      <c r="Q911" s="4">
        <v>57.171739130434787</v>
      </c>
      <c r="R911" s="4">
        <v>0</v>
      </c>
      <c r="S911" s="4">
        <f>SUM(Nurse[[#This Row],[CNA Hours]],Nurse[[#This Row],[NA TR Hours]],Nurse[[#This Row],[Med Aide/Tech Hours]])</f>
        <v>134.6983695652174</v>
      </c>
      <c r="T911" s="4">
        <v>134.6983695652174</v>
      </c>
      <c r="U911" s="4">
        <v>0</v>
      </c>
      <c r="V911" s="4">
        <v>0</v>
      </c>
      <c r="W9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30.271847826086958</v>
      </c>
      <c r="X911" s="4">
        <v>0.77717391304347827</v>
      </c>
      <c r="Y911" s="4">
        <v>0</v>
      </c>
      <c r="Z911" s="4">
        <v>0</v>
      </c>
      <c r="AA911" s="4">
        <v>26.156413043478263</v>
      </c>
      <c r="AB911" s="4">
        <v>0</v>
      </c>
      <c r="AC911" s="4">
        <v>3.3382608695652176</v>
      </c>
      <c r="AD911" s="4">
        <v>0</v>
      </c>
      <c r="AE911" s="4">
        <v>0</v>
      </c>
      <c r="AF911" s="1">
        <v>365707</v>
      </c>
      <c r="AG911" s="1">
        <v>5</v>
      </c>
      <c r="AH911"/>
    </row>
    <row r="912" spans="1:34" x14ac:dyDescent="0.25">
      <c r="A912" t="s">
        <v>964</v>
      </c>
      <c r="B912" t="s">
        <v>203</v>
      </c>
      <c r="C912" t="s">
        <v>1222</v>
      </c>
      <c r="D912" t="s">
        <v>1039</v>
      </c>
      <c r="E912" s="4">
        <v>48.163043478260867</v>
      </c>
      <c r="F912" s="4">
        <f>Nurse[[#This Row],[Total Nurse Staff Hours]]/Nurse[[#This Row],[MDS Census]]</f>
        <v>3.2575603701196121</v>
      </c>
      <c r="G912" s="4">
        <f>Nurse[[#This Row],[Total Direct Care Staff Hours]]/Nurse[[#This Row],[MDS Census]]</f>
        <v>2.893026404874746</v>
      </c>
      <c r="H912" s="4">
        <f>Nurse[[#This Row],[Total RN Hours (w/ Admin, DON)]]/Nurse[[#This Row],[MDS Census]]</f>
        <v>0.10844053261114872</v>
      </c>
      <c r="I912" s="4">
        <f>Nurse[[#This Row],[RN Hours (excl. Admin, DON)]]/Nurse[[#This Row],[MDS Census]]</f>
        <v>7.9327465583389753E-2</v>
      </c>
      <c r="J912" s="4">
        <f>SUM(Nurse[[#This Row],[RN Hours (excl. Admin, DON)]],Nurse[[#This Row],[RN Admin Hours]],Nurse[[#This Row],[RN DON Hours]],Nurse[[#This Row],[LPN Hours (excl. Admin)]],Nurse[[#This Row],[LPN Admin Hours]],Nurse[[#This Row],[CNA Hours]],Nurse[[#This Row],[NA TR Hours]],Nurse[[#This Row],[Med Aide/Tech Hours]])</f>
        <v>156.89402173913044</v>
      </c>
      <c r="K912" s="4">
        <f>SUM(Nurse[[#This Row],[RN Hours (excl. Admin, DON)]],Nurse[[#This Row],[LPN Hours (excl. Admin)]],Nurse[[#This Row],[CNA Hours]],Nurse[[#This Row],[NA TR Hours]],Nurse[[#This Row],[Med Aide/Tech Hours]])</f>
        <v>139.33695652173913</v>
      </c>
      <c r="L912" s="4">
        <f>SUM(Nurse[[#This Row],[RN Hours (excl. Admin, DON)]],Nurse[[#This Row],[RN Admin Hours]],Nurse[[#This Row],[RN DON Hours]])</f>
        <v>5.2228260869565215</v>
      </c>
      <c r="M912" s="4">
        <v>3.8206521739130435</v>
      </c>
      <c r="N912" s="4">
        <v>1.4021739130434783</v>
      </c>
      <c r="O912" s="4">
        <v>0</v>
      </c>
      <c r="P912" s="4">
        <f>SUM(Nurse[[#This Row],[LPN Hours (excl. Admin)]],Nurse[[#This Row],[LPN Admin Hours]])</f>
        <v>24.682065217391305</v>
      </c>
      <c r="Q912" s="4">
        <v>8.5271739130434785</v>
      </c>
      <c r="R912" s="4">
        <v>16.154891304347824</v>
      </c>
      <c r="S912" s="4">
        <f>SUM(Nurse[[#This Row],[CNA Hours]],Nurse[[#This Row],[NA TR Hours]],Nurse[[#This Row],[Med Aide/Tech Hours]])</f>
        <v>126.98913043478261</v>
      </c>
      <c r="T912" s="4">
        <v>126.98913043478261</v>
      </c>
      <c r="U912" s="4">
        <v>0</v>
      </c>
      <c r="V912" s="4">
        <v>0</v>
      </c>
      <c r="W9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12" s="4">
        <v>0</v>
      </c>
      <c r="Y912" s="4">
        <v>0</v>
      </c>
      <c r="Z912" s="4">
        <v>0</v>
      </c>
      <c r="AA912" s="4">
        <v>0</v>
      </c>
      <c r="AB912" s="4">
        <v>0</v>
      </c>
      <c r="AC912" s="4">
        <v>0</v>
      </c>
      <c r="AD912" s="4">
        <v>0</v>
      </c>
      <c r="AE912" s="4">
        <v>0</v>
      </c>
      <c r="AF912" s="1">
        <v>365460</v>
      </c>
      <c r="AG912" s="1">
        <v>5</v>
      </c>
      <c r="AH912"/>
    </row>
    <row r="913" spans="1:34" x14ac:dyDescent="0.25">
      <c r="A913" t="s">
        <v>964</v>
      </c>
      <c r="B913" t="s">
        <v>751</v>
      </c>
      <c r="C913" t="s">
        <v>1397</v>
      </c>
      <c r="D913" t="s">
        <v>1047</v>
      </c>
      <c r="E913" s="4">
        <v>83.902173913043484</v>
      </c>
      <c r="F913" s="4">
        <f>Nurse[[#This Row],[Total Nurse Staff Hours]]/Nurse[[#This Row],[MDS Census]]</f>
        <v>3.6608109858789994</v>
      </c>
      <c r="G913" s="4">
        <f>Nurse[[#This Row],[Total Direct Care Staff Hours]]/Nurse[[#This Row],[MDS Census]]</f>
        <v>3.245439823811374</v>
      </c>
      <c r="H913" s="4">
        <f>Nurse[[#This Row],[Total RN Hours (w/ Admin, DON)]]/Nurse[[#This Row],[MDS Census]]</f>
        <v>0.51462236040937948</v>
      </c>
      <c r="I913" s="4">
        <f>Nurse[[#This Row],[RN Hours (excl. Admin, DON)]]/Nurse[[#This Row],[MDS Census]]</f>
        <v>0.24975644513538023</v>
      </c>
      <c r="J913" s="4">
        <f>SUM(Nurse[[#This Row],[RN Hours (excl. Admin, DON)]],Nurse[[#This Row],[RN Admin Hours]],Nurse[[#This Row],[RN DON Hours]],Nurse[[#This Row],[LPN Hours (excl. Admin)]],Nurse[[#This Row],[LPN Admin Hours]],Nurse[[#This Row],[CNA Hours]],Nurse[[#This Row],[NA TR Hours]],Nurse[[#This Row],[Med Aide/Tech Hours]])</f>
        <v>307.14999999999998</v>
      </c>
      <c r="K913" s="4">
        <f>SUM(Nurse[[#This Row],[RN Hours (excl. Admin, DON)]],Nurse[[#This Row],[LPN Hours (excl. Admin)]],Nurse[[#This Row],[CNA Hours]],Nurse[[#This Row],[NA TR Hours]],Nurse[[#This Row],[Med Aide/Tech Hours]])</f>
        <v>272.2994565217391</v>
      </c>
      <c r="L913" s="4">
        <f>SUM(Nurse[[#This Row],[RN Hours (excl. Admin, DON)]],Nurse[[#This Row],[RN Admin Hours]],Nurse[[#This Row],[RN DON Hours]])</f>
        <v>43.177934782608702</v>
      </c>
      <c r="M913" s="4">
        <v>20.955108695652175</v>
      </c>
      <c r="N913" s="4">
        <v>17.266304347826086</v>
      </c>
      <c r="O913" s="4">
        <v>4.9565217391304346</v>
      </c>
      <c r="P913" s="4">
        <f>SUM(Nurse[[#This Row],[LPN Hours (excl. Admin)]],Nurse[[#This Row],[LPN Admin Hours]])</f>
        <v>85.243260869565219</v>
      </c>
      <c r="Q913" s="4">
        <v>72.615543478260875</v>
      </c>
      <c r="R913" s="4">
        <v>12.627717391304348</v>
      </c>
      <c r="S913" s="4">
        <f>SUM(Nurse[[#This Row],[CNA Hours]],Nurse[[#This Row],[NA TR Hours]],Nurse[[#This Row],[Med Aide/Tech Hours]])</f>
        <v>178.72880434782607</v>
      </c>
      <c r="T913" s="4">
        <v>178.54402173913041</v>
      </c>
      <c r="U913" s="4">
        <v>0.18478260869565216</v>
      </c>
      <c r="V913" s="4">
        <v>0</v>
      </c>
      <c r="W9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84.321195652173898</v>
      </c>
      <c r="X913" s="4">
        <v>0.51489130434782604</v>
      </c>
      <c r="Y913" s="4">
        <v>0</v>
      </c>
      <c r="Z913" s="4">
        <v>0</v>
      </c>
      <c r="AA913" s="4">
        <v>12.205217391304346</v>
      </c>
      <c r="AB913" s="4">
        <v>0</v>
      </c>
      <c r="AC913" s="4">
        <v>71.601086956521726</v>
      </c>
      <c r="AD913" s="4">
        <v>0</v>
      </c>
      <c r="AE913" s="4">
        <v>0</v>
      </c>
      <c r="AF913" s="1">
        <v>366281</v>
      </c>
      <c r="AG913" s="1">
        <v>5</v>
      </c>
      <c r="AH913"/>
    </row>
    <row r="914" spans="1:34" x14ac:dyDescent="0.25">
      <c r="A914" t="s">
        <v>964</v>
      </c>
      <c r="B914" t="s">
        <v>897</v>
      </c>
      <c r="C914" t="s">
        <v>1284</v>
      </c>
      <c r="D914" t="s">
        <v>1017</v>
      </c>
      <c r="E914" s="4">
        <v>17</v>
      </c>
      <c r="F914" s="4">
        <f>Nurse[[#This Row],[Total Nurse Staff Hours]]/Nurse[[#This Row],[MDS Census]]</f>
        <v>3.9590792838874687</v>
      </c>
      <c r="G914" s="4">
        <f>Nurse[[#This Row],[Total Direct Care Staff Hours]]/Nurse[[#This Row],[MDS Census]]</f>
        <v>3.4109335038363184</v>
      </c>
      <c r="H914" s="4">
        <f>Nurse[[#This Row],[Total RN Hours (w/ Admin, DON)]]/Nurse[[#This Row],[MDS Census]]</f>
        <v>0.87103580562659866</v>
      </c>
      <c r="I914" s="4">
        <f>Nurse[[#This Row],[RN Hours (excl. Admin, DON)]]/Nurse[[#This Row],[MDS Census]]</f>
        <v>0.32289002557544766</v>
      </c>
      <c r="J914" s="4">
        <f>SUM(Nurse[[#This Row],[RN Hours (excl. Admin, DON)]],Nurse[[#This Row],[RN Admin Hours]],Nurse[[#This Row],[RN DON Hours]],Nurse[[#This Row],[LPN Hours (excl. Admin)]],Nurse[[#This Row],[LPN Admin Hours]],Nurse[[#This Row],[CNA Hours]],Nurse[[#This Row],[NA TR Hours]],Nurse[[#This Row],[Med Aide/Tech Hours]])</f>
        <v>67.304347826086968</v>
      </c>
      <c r="K914" s="4">
        <f>SUM(Nurse[[#This Row],[RN Hours (excl. Admin, DON)]],Nurse[[#This Row],[LPN Hours (excl. Admin)]],Nurse[[#This Row],[CNA Hours]],Nurse[[#This Row],[NA TR Hours]],Nurse[[#This Row],[Med Aide/Tech Hours]])</f>
        <v>57.985869565217413</v>
      </c>
      <c r="L914" s="4">
        <f>SUM(Nurse[[#This Row],[RN Hours (excl. Admin, DON)]],Nurse[[#This Row],[RN Admin Hours]],Nurse[[#This Row],[RN DON Hours]])</f>
        <v>14.807608695652178</v>
      </c>
      <c r="M914" s="4">
        <v>5.4891304347826102</v>
      </c>
      <c r="N914" s="4">
        <v>6.8826086956521753</v>
      </c>
      <c r="O914" s="4">
        <v>2.4358695652173914</v>
      </c>
      <c r="P914" s="4">
        <f>SUM(Nurse[[#This Row],[LPN Hours (excl. Admin)]],Nurse[[#This Row],[LPN Admin Hours]])</f>
        <v>19.056521739130435</v>
      </c>
      <c r="Q914" s="4">
        <v>19.056521739130435</v>
      </c>
      <c r="R914" s="4">
        <v>0</v>
      </c>
      <c r="S914" s="4">
        <f>SUM(Nurse[[#This Row],[CNA Hours]],Nurse[[#This Row],[NA TR Hours]],Nurse[[#This Row],[Med Aide/Tech Hours]])</f>
        <v>33.440217391304365</v>
      </c>
      <c r="T914" s="4">
        <v>33.440217391304365</v>
      </c>
      <c r="U914" s="4">
        <v>0</v>
      </c>
      <c r="V914" s="4">
        <v>0</v>
      </c>
      <c r="W9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14" s="4">
        <v>0</v>
      </c>
      <c r="Y914" s="4">
        <v>0</v>
      </c>
      <c r="Z914" s="4">
        <v>0</v>
      </c>
      <c r="AA914" s="4">
        <v>0</v>
      </c>
      <c r="AB914" s="4">
        <v>0</v>
      </c>
      <c r="AC914" s="4">
        <v>0</v>
      </c>
      <c r="AD914" s="4">
        <v>0</v>
      </c>
      <c r="AE914" s="4">
        <v>0</v>
      </c>
      <c r="AF914" s="1">
        <v>366456</v>
      </c>
      <c r="AG914" s="1">
        <v>5</v>
      </c>
      <c r="AH914"/>
    </row>
    <row r="915" spans="1:34" x14ac:dyDescent="0.25">
      <c r="A915" t="s">
        <v>964</v>
      </c>
      <c r="B915" t="s">
        <v>372</v>
      </c>
      <c r="C915" t="s">
        <v>1131</v>
      </c>
      <c r="D915" t="s">
        <v>982</v>
      </c>
      <c r="E915" s="4">
        <v>117.60869565217391</v>
      </c>
      <c r="F915" s="4">
        <f>Nurse[[#This Row],[Total Nurse Staff Hours]]/Nurse[[#This Row],[MDS Census]]</f>
        <v>3.4353188539741226</v>
      </c>
      <c r="G915" s="4">
        <f>Nurse[[#This Row],[Total Direct Care Staff Hours]]/Nurse[[#This Row],[MDS Census]]</f>
        <v>3.278468576709797</v>
      </c>
      <c r="H915" s="4">
        <f>Nurse[[#This Row],[Total RN Hours (w/ Admin, DON)]]/Nurse[[#This Row],[MDS Census]]</f>
        <v>0.26232902033271721</v>
      </c>
      <c r="I915" s="4">
        <f>Nurse[[#This Row],[RN Hours (excl. Admin, DON)]]/Nurse[[#This Row],[MDS Census]]</f>
        <v>0.21205175600739373</v>
      </c>
      <c r="J915" s="4">
        <f>SUM(Nurse[[#This Row],[RN Hours (excl. Admin, DON)]],Nurse[[#This Row],[RN Admin Hours]],Nurse[[#This Row],[RN DON Hours]],Nurse[[#This Row],[LPN Hours (excl. Admin)]],Nurse[[#This Row],[LPN Admin Hours]],Nurse[[#This Row],[CNA Hours]],Nurse[[#This Row],[NA TR Hours]],Nurse[[#This Row],[Med Aide/Tech Hours]])</f>
        <v>404.02336956521742</v>
      </c>
      <c r="K915" s="4">
        <f>SUM(Nurse[[#This Row],[RN Hours (excl. Admin, DON)]],Nurse[[#This Row],[LPN Hours (excl. Admin)]],Nurse[[#This Row],[CNA Hours]],Nurse[[#This Row],[NA TR Hours]],Nurse[[#This Row],[Med Aide/Tech Hours]])</f>
        <v>385.57641304347828</v>
      </c>
      <c r="L915" s="4">
        <f>SUM(Nurse[[#This Row],[RN Hours (excl. Admin, DON)]],Nurse[[#This Row],[RN Admin Hours]],Nurse[[#This Row],[RN DON Hours]])</f>
        <v>30.85217391304348</v>
      </c>
      <c r="M915" s="4">
        <v>24.939130434782609</v>
      </c>
      <c r="N915" s="4">
        <v>2</v>
      </c>
      <c r="O915" s="4">
        <v>3.9130434782608696</v>
      </c>
      <c r="P915" s="4">
        <f>SUM(Nurse[[#This Row],[LPN Hours (excl. Admin)]],Nurse[[#This Row],[LPN Admin Hours]])</f>
        <v>99.649021739130418</v>
      </c>
      <c r="Q915" s="4">
        <v>87.115108695652154</v>
      </c>
      <c r="R915" s="4">
        <v>12.533913043478259</v>
      </c>
      <c r="S915" s="4">
        <f>SUM(Nurse[[#This Row],[CNA Hours]],Nurse[[#This Row],[NA TR Hours]],Nurse[[#This Row],[Med Aide/Tech Hours]])</f>
        <v>273.5221739130435</v>
      </c>
      <c r="T915" s="4">
        <v>231.13391304347829</v>
      </c>
      <c r="U915" s="4">
        <v>42.388260869565215</v>
      </c>
      <c r="V915" s="4">
        <v>0</v>
      </c>
      <c r="W9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118.89684782608697</v>
      </c>
      <c r="X915" s="4">
        <v>2.5399999999999996</v>
      </c>
      <c r="Y915" s="4">
        <v>0</v>
      </c>
      <c r="Z915" s="4">
        <v>0</v>
      </c>
      <c r="AA915" s="4">
        <v>33.430108695652194</v>
      </c>
      <c r="AB915" s="4">
        <v>0</v>
      </c>
      <c r="AC915" s="4">
        <v>82.926739130434768</v>
      </c>
      <c r="AD915" s="4">
        <v>0</v>
      </c>
      <c r="AE915" s="4">
        <v>0</v>
      </c>
      <c r="AF915" s="1">
        <v>365722</v>
      </c>
      <c r="AG915" s="1">
        <v>5</v>
      </c>
      <c r="AH915"/>
    </row>
    <row r="916" spans="1:34" x14ac:dyDescent="0.25">
      <c r="A916" t="s">
        <v>964</v>
      </c>
      <c r="B916" t="s">
        <v>202</v>
      </c>
      <c r="C916" t="s">
        <v>1173</v>
      </c>
      <c r="D916" t="s">
        <v>1049</v>
      </c>
      <c r="E916" s="4">
        <v>65.869565217391298</v>
      </c>
      <c r="F916" s="4">
        <f>Nurse[[#This Row],[Total Nurse Staff Hours]]/Nurse[[#This Row],[MDS Census]]</f>
        <v>3.2616749174917499</v>
      </c>
      <c r="G916" s="4">
        <f>Nurse[[#This Row],[Total Direct Care Staff Hours]]/Nurse[[#This Row],[MDS Census]]</f>
        <v>3.1851072607260731</v>
      </c>
      <c r="H916" s="4">
        <f>Nurse[[#This Row],[Total RN Hours (w/ Admin, DON)]]/Nurse[[#This Row],[MDS Census]]</f>
        <v>0.36938943894389448</v>
      </c>
      <c r="I916" s="4">
        <f>Nurse[[#This Row],[RN Hours (excl. Admin, DON)]]/Nurse[[#This Row],[MDS Census]]</f>
        <v>0.29282178217821786</v>
      </c>
      <c r="J916" s="4">
        <f>SUM(Nurse[[#This Row],[RN Hours (excl. Admin, DON)]],Nurse[[#This Row],[RN Admin Hours]],Nurse[[#This Row],[RN DON Hours]],Nurse[[#This Row],[LPN Hours (excl. Admin)]],Nurse[[#This Row],[LPN Admin Hours]],Nurse[[#This Row],[CNA Hours]],Nurse[[#This Row],[NA TR Hours]],Nurse[[#This Row],[Med Aide/Tech Hours]])</f>
        <v>214.84510869565219</v>
      </c>
      <c r="K916" s="4">
        <f>SUM(Nurse[[#This Row],[RN Hours (excl. Admin, DON)]],Nurse[[#This Row],[LPN Hours (excl. Admin)]],Nurse[[#This Row],[CNA Hours]],Nurse[[#This Row],[NA TR Hours]],Nurse[[#This Row],[Med Aide/Tech Hours]])</f>
        <v>209.80163043478262</v>
      </c>
      <c r="L916" s="4">
        <f>SUM(Nurse[[#This Row],[RN Hours (excl. Admin, DON)]],Nurse[[#This Row],[RN Admin Hours]],Nurse[[#This Row],[RN DON Hours]])</f>
        <v>24.331521739130437</v>
      </c>
      <c r="M916" s="4">
        <v>19.288043478260871</v>
      </c>
      <c r="N916" s="4">
        <v>0</v>
      </c>
      <c r="O916" s="4">
        <v>5.0434782608695654</v>
      </c>
      <c r="P916" s="4">
        <f>SUM(Nurse[[#This Row],[LPN Hours (excl. Admin)]],Nurse[[#This Row],[LPN Admin Hours]])</f>
        <v>69.391304347826093</v>
      </c>
      <c r="Q916" s="4">
        <v>69.391304347826093</v>
      </c>
      <c r="R916" s="4">
        <v>0</v>
      </c>
      <c r="S916" s="4">
        <f>SUM(Nurse[[#This Row],[CNA Hours]],Nurse[[#This Row],[NA TR Hours]],Nurse[[#This Row],[Med Aide/Tech Hours]])</f>
        <v>121.12228260869564</v>
      </c>
      <c r="T916" s="4">
        <v>120.94021739130434</v>
      </c>
      <c r="U916" s="4">
        <v>0.18206521739130435</v>
      </c>
      <c r="V916" s="4">
        <v>0</v>
      </c>
      <c r="W9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16" s="4">
        <v>0</v>
      </c>
      <c r="Y916" s="4">
        <v>0</v>
      </c>
      <c r="Z916" s="4">
        <v>0</v>
      </c>
      <c r="AA916" s="4">
        <v>0</v>
      </c>
      <c r="AB916" s="4">
        <v>0</v>
      </c>
      <c r="AC916" s="4">
        <v>0</v>
      </c>
      <c r="AD916" s="4">
        <v>0</v>
      </c>
      <c r="AE916" s="4">
        <v>0</v>
      </c>
      <c r="AF916" s="1">
        <v>365458</v>
      </c>
      <c r="AG916" s="1">
        <v>5</v>
      </c>
      <c r="AH916"/>
    </row>
    <row r="917" spans="1:34" x14ac:dyDescent="0.25">
      <c r="A917" t="s">
        <v>964</v>
      </c>
      <c r="B917" t="s">
        <v>902</v>
      </c>
      <c r="C917" t="s">
        <v>1098</v>
      </c>
      <c r="D917" t="s">
        <v>999</v>
      </c>
      <c r="E917" s="4">
        <v>43.619565217391305</v>
      </c>
      <c r="F917" s="4">
        <f>Nurse[[#This Row],[Total Nurse Staff Hours]]/Nurse[[#This Row],[MDS Census]]</f>
        <v>2.7702940443558433</v>
      </c>
      <c r="G917" s="4">
        <f>Nurse[[#This Row],[Total Direct Care Staff Hours]]/Nurse[[#This Row],[MDS Census]]</f>
        <v>2.4282083229504106</v>
      </c>
      <c r="H917" s="4">
        <f>Nurse[[#This Row],[Total RN Hours (w/ Admin, DON)]]/Nurse[[#This Row],[MDS Census]]</f>
        <v>0.8535584350859704</v>
      </c>
      <c r="I917" s="4">
        <f>Nurse[[#This Row],[RN Hours (excl. Admin, DON)]]/Nurse[[#This Row],[MDS Census]]</f>
        <v>0.58117368552205306</v>
      </c>
      <c r="J917" s="4">
        <f>SUM(Nurse[[#This Row],[RN Hours (excl. Admin, DON)]],Nurse[[#This Row],[RN Admin Hours]],Nurse[[#This Row],[RN DON Hours]],Nurse[[#This Row],[LPN Hours (excl. Admin)]],Nurse[[#This Row],[LPN Admin Hours]],Nurse[[#This Row],[CNA Hours]],Nurse[[#This Row],[NA TR Hours]],Nurse[[#This Row],[Med Aide/Tech Hours]])</f>
        <v>120.83902173913043</v>
      </c>
      <c r="K917" s="4">
        <f>SUM(Nurse[[#This Row],[RN Hours (excl. Admin, DON)]],Nurse[[#This Row],[LPN Hours (excl. Admin)]],Nurse[[#This Row],[CNA Hours]],Nurse[[#This Row],[NA TR Hours]],Nurse[[#This Row],[Med Aide/Tech Hours]])</f>
        <v>105.9173913043478</v>
      </c>
      <c r="L917" s="4">
        <f>SUM(Nurse[[#This Row],[RN Hours (excl. Admin, DON)]],Nurse[[#This Row],[RN Admin Hours]],Nurse[[#This Row],[RN DON Hours]])</f>
        <v>37.231847826086948</v>
      </c>
      <c r="M917" s="4">
        <v>25.35054347826086</v>
      </c>
      <c r="N917" s="4">
        <v>6.826956521739131</v>
      </c>
      <c r="O917" s="4">
        <v>5.0543478260869561</v>
      </c>
      <c r="P917" s="4">
        <f>SUM(Nurse[[#This Row],[LPN Hours (excl. Admin)]],Nurse[[#This Row],[LPN Admin Hours]])</f>
        <v>38.407717391304345</v>
      </c>
      <c r="Q917" s="4">
        <v>35.367391304347819</v>
      </c>
      <c r="R917" s="4">
        <v>3.0403260869565223</v>
      </c>
      <c r="S917" s="4">
        <f>SUM(Nurse[[#This Row],[CNA Hours]],Nurse[[#This Row],[NA TR Hours]],Nurse[[#This Row],[Med Aide/Tech Hours]])</f>
        <v>45.199456521739137</v>
      </c>
      <c r="T917" s="4">
        <v>42.22652173913044</v>
      </c>
      <c r="U917" s="4">
        <v>0.16847826086956522</v>
      </c>
      <c r="V917" s="4">
        <v>2.8044565217391302</v>
      </c>
      <c r="W9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17" s="4">
        <v>0</v>
      </c>
      <c r="Y917" s="4">
        <v>0</v>
      </c>
      <c r="Z917" s="4">
        <v>0</v>
      </c>
      <c r="AA917" s="4">
        <v>0</v>
      </c>
      <c r="AB917" s="4">
        <v>0</v>
      </c>
      <c r="AC917" s="4">
        <v>0</v>
      </c>
      <c r="AD917" s="4">
        <v>0</v>
      </c>
      <c r="AE917" s="4">
        <v>0</v>
      </c>
      <c r="AF917" s="1">
        <v>366461</v>
      </c>
      <c r="AG917" s="1">
        <v>5</v>
      </c>
      <c r="AH917"/>
    </row>
    <row r="918" spans="1:34" x14ac:dyDescent="0.25">
      <c r="A918" t="s">
        <v>964</v>
      </c>
      <c r="B918" t="s">
        <v>623</v>
      </c>
      <c r="C918" t="s">
        <v>1377</v>
      </c>
      <c r="D918" t="s">
        <v>991</v>
      </c>
      <c r="E918" s="4">
        <v>55.021739130434781</v>
      </c>
      <c r="F918" s="4">
        <f>Nurse[[#This Row],[Total Nurse Staff Hours]]/Nurse[[#This Row],[MDS Census]]</f>
        <v>4.0775385223231932</v>
      </c>
      <c r="G918" s="4">
        <f>Nurse[[#This Row],[Total Direct Care Staff Hours]]/Nurse[[#This Row],[MDS Census]]</f>
        <v>3.690784274990123</v>
      </c>
      <c r="H918" s="4">
        <f>Nurse[[#This Row],[Total RN Hours (w/ Admin, DON)]]/Nurse[[#This Row],[MDS Census]]</f>
        <v>0.42596799683919401</v>
      </c>
      <c r="I918" s="4">
        <f>Nurse[[#This Row],[RN Hours (excl. Admin, DON)]]/Nurse[[#This Row],[MDS Census]]</f>
        <v>0.22051560647965232</v>
      </c>
      <c r="J918" s="4">
        <f>SUM(Nurse[[#This Row],[RN Hours (excl. Admin, DON)]],Nurse[[#This Row],[RN Admin Hours]],Nurse[[#This Row],[RN DON Hours]],Nurse[[#This Row],[LPN Hours (excl. Admin)]],Nurse[[#This Row],[LPN Admin Hours]],Nurse[[#This Row],[CNA Hours]],Nurse[[#This Row],[NA TR Hours]],Nurse[[#This Row],[Med Aide/Tech Hours]])</f>
        <v>224.35326086956525</v>
      </c>
      <c r="K918" s="4">
        <f>SUM(Nurse[[#This Row],[RN Hours (excl. Admin, DON)]],Nurse[[#This Row],[LPN Hours (excl. Admin)]],Nurse[[#This Row],[CNA Hours]],Nurse[[#This Row],[NA TR Hours]],Nurse[[#This Row],[Med Aide/Tech Hours]])</f>
        <v>203.0733695652174</v>
      </c>
      <c r="L918" s="4">
        <f>SUM(Nurse[[#This Row],[RN Hours (excl. Admin, DON)]],Nurse[[#This Row],[RN Admin Hours]],Nurse[[#This Row],[RN DON Hours]])</f>
        <v>23.4375</v>
      </c>
      <c r="M918" s="4">
        <v>12.133152173913043</v>
      </c>
      <c r="N918" s="4">
        <v>5.5652173913043477</v>
      </c>
      <c r="O918" s="4">
        <v>5.7391304347826084</v>
      </c>
      <c r="P918" s="4">
        <f>SUM(Nurse[[#This Row],[LPN Hours (excl. Admin)]],Nurse[[#This Row],[LPN Admin Hours]])</f>
        <v>72.029891304347828</v>
      </c>
      <c r="Q918" s="4">
        <v>62.054347826086953</v>
      </c>
      <c r="R918" s="4">
        <v>9.9755434782608692</v>
      </c>
      <c r="S918" s="4">
        <f>SUM(Nurse[[#This Row],[CNA Hours]],Nurse[[#This Row],[NA TR Hours]],Nurse[[#This Row],[Med Aide/Tech Hours]])</f>
        <v>128.8858695652174</v>
      </c>
      <c r="T918" s="4">
        <v>117.04076086956522</v>
      </c>
      <c r="U918" s="4">
        <v>11.845108695652174</v>
      </c>
      <c r="V918" s="4">
        <v>0</v>
      </c>
      <c r="W9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18" s="4">
        <v>0</v>
      </c>
      <c r="Y918" s="4">
        <v>0</v>
      </c>
      <c r="Z918" s="4">
        <v>0</v>
      </c>
      <c r="AA918" s="4">
        <v>0</v>
      </c>
      <c r="AB918" s="4">
        <v>0</v>
      </c>
      <c r="AC918" s="4">
        <v>0</v>
      </c>
      <c r="AD918" s="4">
        <v>0</v>
      </c>
      <c r="AE918" s="4">
        <v>0</v>
      </c>
      <c r="AF918" s="1">
        <v>366109</v>
      </c>
      <c r="AG918" s="1">
        <v>5</v>
      </c>
      <c r="AH918"/>
    </row>
    <row r="919" spans="1:34" x14ac:dyDescent="0.25">
      <c r="A919" t="s">
        <v>964</v>
      </c>
      <c r="B919" t="s">
        <v>636</v>
      </c>
      <c r="C919" t="s">
        <v>1204</v>
      </c>
      <c r="D919" t="s">
        <v>1035</v>
      </c>
      <c r="E919" s="4">
        <v>77.271739130434781</v>
      </c>
      <c r="F919" s="4">
        <f>Nurse[[#This Row],[Total Nurse Staff Hours]]/Nurse[[#This Row],[MDS Census]]</f>
        <v>2.9190814460542973</v>
      </c>
      <c r="G919" s="4">
        <f>Nurse[[#This Row],[Total Direct Care Staff Hours]]/Nurse[[#This Row],[MDS Census]]</f>
        <v>2.6119004079336055</v>
      </c>
      <c r="H919" s="4">
        <f>Nurse[[#This Row],[Total RN Hours (w/ Admin, DON)]]/Nurse[[#This Row],[MDS Census]]</f>
        <v>0.67143761429174287</v>
      </c>
      <c r="I919" s="4">
        <f>Nurse[[#This Row],[RN Hours (excl. Admin, DON)]]/Nurse[[#This Row],[MDS Census]]</f>
        <v>0.4420452946968631</v>
      </c>
      <c r="J919" s="4">
        <f>SUM(Nurse[[#This Row],[RN Hours (excl. Admin, DON)]],Nurse[[#This Row],[RN Admin Hours]],Nurse[[#This Row],[RN DON Hours]],Nurse[[#This Row],[LPN Hours (excl. Admin)]],Nurse[[#This Row],[LPN Admin Hours]],Nurse[[#This Row],[CNA Hours]],Nurse[[#This Row],[NA TR Hours]],Nurse[[#This Row],[Med Aide/Tech Hours]])</f>
        <v>225.5625</v>
      </c>
      <c r="K919" s="4">
        <f>SUM(Nurse[[#This Row],[RN Hours (excl. Admin, DON)]],Nurse[[#This Row],[LPN Hours (excl. Admin)]],Nurse[[#This Row],[CNA Hours]],Nurse[[#This Row],[NA TR Hours]],Nurse[[#This Row],[Med Aide/Tech Hours]])</f>
        <v>201.82608695652175</v>
      </c>
      <c r="L919" s="4">
        <f>SUM(Nurse[[#This Row],[RN Hours (excl. Admin, DON)]],Nurse[[#This Row],[RN Admin Hours]],Nurse[[#This Row],[RN DON Hours]])</f>
        <v>51.883152173913047</v>
      </c>
      <c r="M919" s="4">
        <v>34.157608695652172</v>
      </c>
      <c r="N919" s="4">
        <v>11.986413043478262</v>
      </c>
      <c r="O919" s="4">
        <v>5.7391304347826084</v>
      </c>
      <c r="P919" s="4">
        <f>SUM(Nurse[[#This Row],[LPN Hours (excl. Admin)]],Nurse[[#This Row],[LPN Admin Hours]])</f>
        <v>49.144021739130437</v>
      </c>
      <c r="Q919" s="4">
        <v>43.133152173913047</v>
      </c>
      <c r="R919" s="4">
        <v>6.0108695652173916</v>
      </c>
      <c r="S919" s="4">
        <f>SUM(Nurse[[#This Row],[CNA Hours]],Nurse[[#This Row],[NA TR Hours]],Nurse[[#This Row],[Med Aide/Tech Hours]])</f>
        <v>124.53532608695652</v>
      </c>
      <c r="T919" s="4">
        <v>108.83695652173913</v>
      </c>
      <c r="U919" s="4">
        <v>15.698369565217391</v>
      </c>
      <c r="V919" s="4">
        <v>0</v>
      </c>
      <c r="W9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6.008152173913043</v>
      </c>
      <c r="X919" s="4">
        <v>1.2472826086956521</v>
      </c>
      <c r="Y919" s="4">
        <v>0</v>
      </c>
      <c r="Z919" s="4">
        <v>0</v>
      </c>
      <c r="AA919" s="4">
        <v>0.12771739130434784</v>
      </c>
      <c r="AB919" s="4">
        <v>0</v>
      </c>
      <c r="AC919" s="4">
        <v>2.9782608695652173</v>
      </c>
      <c r="AD919" s="4">
        <v>1.6548913043478262</v>
      </c>
      <c r="AE919" s="4">
        <v>0</v>
      </c>
      <c r="AF919" s="1">
        <v>366127</v>
      </c>
      <c r="AG919" s="1">
        <v>5</v>
      </c>
      <c r="AH919"/>
    </row>
    <row r="920" spans="1:34" x14ac:dyDescent="0.25">
      <c r="A920" t="s">
        <v>964</v>
      </c>
      <c r="B920" t="s">
        <v>383</v>
      </c>
      <c r="C920" t="s">
        <v>1083</v>
      </c>
      <c r="D920" t="s">
        <v>991</v>
      </c>
      <c r="E920" s="4">
        <v>61.815217391304351</v>
      </c>
      <c r="F920" s="4">
        <f>Nurse[[#This Row],[Total Nurse Staff Hours]]/Nurse[[#This Row],[MDS Census]]</f>
        <v>4.38871812906629</v>
      </c>
      <c r="G920" s="4">
        <f>Nurse[[#This Row],[Total Direct Care Staff Hours]]/Nurse[[#This Row],[MDS Census]]</f>
        <v>4.0995498505363095</v>
      </c>
      <c r="H920" s="4">
        <f>Nurse[[#This Row],[Total RN Hours (w/ Admin, DON)]]/Nurse[[#This Row],[MDS Census]]</f>
        <v>0.61640407947951448</v>
      </c>
      <c r="I920" s="4">
        <f>Nurse[[#This Row],[RN Hours (excl. Admin, DON)]]/Nurse[[#This Row],[MDS Census]]</f>
        <v>0.49604184983295219</v>
      </c>
      <c r="J920" s="4">
        <f>SUM(Nurse[[#This Row],[RN Hours (excl. Admin, DON)]],Nurse[[#This Row],[RN Admin Hours]],Nurse[[#This Row],[RN DON Hours]],Nurse[[#This Row],[LPN Hours (excl. Admin)]],Nurse[[#This Row],[LPN Admin Hours]],Nurse[[#This Row],[CNA Hours]],Nurse[[#This Row],[NA TR Hours]],Nurse[[#This Row],[Med Aide/Tech Hours]])</f>
        <v>271.28956521739121</v>
      </c>
      <c r="K920" s="4">
        <f>SUM(Nurse[[#This Row],[RN Hours (excl. Admin, DON)]],Nurse[[#This Row],[LPN Hours (excl. Admin)]],Nurse[[#This Row],[CNA Hours]],Nurse[[#This Row],[NA TR Hours]],Nurse[[#This Row],[Med Aide/Tech Hours]])</f>
        <v>253.41456521739121</v>
      </c>
      <c r="L920" s="4">
        <f>SUM(Nurse[[#This Row],[RN Hours (excl. Admin, DON)]],Nurse[[#This Row],[RN Admin Hours]],Nurse[[#This Row],[RN DON Hours]])</f>
        <v>38.103152173913031</v>
      </c>
      <c r="M920" s="4">
        <v>30.662934782608687</v>
      </c>
      <c r="N920" s="4">
        <v>1.7880434782608696</v>
      </c>
      <c r="O920" s="4">
        <v>5.6521739130434785</v>
      </c>
      <c r="P920" s="4">
        <f>SUM(Nurse[[#This Row],[LPN Hours (excl. Admin)]],Nurse[[#This Row],[LPN Admin Hours]])</f>
        <v>55.897826086956542</v>
      </c>
      <c r="Q920" s="4">
        <v>45.463043478260886</v>
      </c>
      <c r="R920" s="4">
        <v>10.434782608695652</v>
      </c>
      <c r="S920" s="4">
        <f>SUM(Nurse[[#This Row],[CNA Hours]],Nurse[[#This Row],[NA TR Hours]],Nurse[[#This Row],[Med Aide/Tech Hours]])</f>
        <v>177.28858695652164</v>
      </c>
      <c r="T920" s="4">
        <v>177.28858695652164</v>
      </c>
      <c r="U920" s="4">
        <v>0</v>
      </c>
      <c r="V920" s="4">
        <v>0</v>
      </c>
      <c r="W9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2.0407608695652173</v>
      </c>
      <c r="X920" s="4">
        <v>0</v>
      </c>
      <c r="Y920" s="4">
        <v>1.7880434782608696</v>
      </c>
      <c r="Z920" s="4">
        <v>0</v>
      </c>
      <c r="AA920" s="4">
        <v>0</v>
      </c>
      <c r="AB920" s="4">
        <v>0</v>
      </c>
      <c r="AC920" s="4">
        <v>0.25271739130434784</v>
      </c>
      <c r="AD920" s="4">
        <v>0</v>
      </c>
      <c r="AE920" s="4">
        <v>0</v>
      </c>
      <c r="AF920" s="1">
        <v>365738</v>
      </c>
      <c r="AG920" s="1">
        <v>5</v>
      </c>
      <c r="AH920"/>
    </row>
    <row r="921" spans="1:34" x14ac:dyDescent="0.25">
      <c r="A921" t="s">
        <v>964</v>
      </c>
      <c r="B921" t="s">
        <v>696</v>
      </c>
      <c r="C921" t="s">
        <v>1213</v>
      </c>
      <c r="D921" t="s">
        <v>1008</v>
      </c>
      <c r="E921" s="4">
        <v>76.630434782608702</v>
      </c>
      <c r="F921" s="4">
        <f>Nurse[[#This Row],[Total Nurse Staff Hours]]/Nurse[[#This Row],[MDS Census]]</f>
        <v>3.0554255319148935</v>
      </c>
      <c r="G921" s="4">
        <f>Nurse[[#This Row],[Total Direct Care Staff Hours]]/Nurse[[#This Row],[MDS Census]]</f>
        <v>2.8754964539007091</v>
      </c>
      <c r="H921" s="4">
        <f>Nurse[[#This Row],[Total RN Hours (w/ Admin, DON)]]/Nurse[[#This Row],[MDS Census]]</f>
        <v>0.20840425531914891</v>
      </c>
      <c r="I921" s="4">
        <f>Nurse[[#This Row],[RN Hours (excl. Admin, DON)]]/Nurse[[#This Row],[MDS Census]]</f>
        <v>0.10287234042553191</v>
      </c>
      <c r="J921" s="4">
        <f>SUM(Nurse[[#This Row],[RN Hours (excl. Admin, DON)]],Nurse[[#This Row],[RN Admin Hours]],Nurse[[#This Row],[RN DON Hours]],Nurse[[#This Row],[LPN Hours (excl. Admin)]],Nurse[[#This Row],[LPN Admin Hours]],Nurse[[#This Row],[CNA Hours]],Nurse[[#This Row],[NA TR Hours]],Nurse[[#This Row],[Med Aide/Tech Hours]])</f>
        <v>234.13858695652175</v>
      </c>
      <c r="K921" s="4">
        <f>SUM(Nurse[[#This Row],[RN Hours (excl. Admin, DON)]],Nurse[[#This Row],[LPN Hours (excl. Admin)]],Nurse[[#This Row],[CNA Hours]],Nurse[[#This Row],[NA TR Hours]],Nurse[[#This Row],[Med Aide/Tech Hours]])</f>
        <v>220.35054347826087</v>
      </c>
      <c r="L921" s="4">
        <f>SUM(Nurse[[#This Row],[RN Hours (excl. Admin, DON)]],Nurse[[#This Row],[RN Admin Hours]],Nurse[[#This Row],[RN DON Hours]])</f>
        <v>15.970108695652174</v>
      </c>
      <c r="M921" s="4">
        <v>7.8831521739130439</v>
      </c>
      <c r="N921" s="4">
        <v>3.8695652173913042</v>
      </c>
      <c r="O921" s="4">
        <v>4.2173913043478262</v>
      </c>
      <c r="P921" s="4">
        <f>SUM(Nurse[[#This Row],[LPN Hours (excl. Admin)]],Nurse[[#This Row],[LPN Admin Hours]])</f>
        <v>75.154891304347828</v>
      </c>
      <c r="Q921" s="4">
        <v>69.453804347826093</v>
      </c>
      <c r="R921" s="4">
        <v>5.7010869565217392</v>
      </c>
      <c r="S921" s="4">
        <f>SUM(Nurse[[#This Row],[CNA Hours]],Nurse[[#This Row],[NA TR Hours]],Nurse[[#This Row],[Med Aide/Tech Hours]])</f>
        <v>143.01358695652175</v>
      </c>
      <c r="T921" s="4">
        <v>143.01358695652175</v>
      </c>
      <c r="U921" s="4">
        <v>0</v>
      </c>
      <c r="V921" s="4">
        <v>0</v>
      </c>
      <c r="W9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2.2663043478260869</v>
      </c>
      <c r="X921" s="4">
        <v>0</v>
      </c>
      <c r="Y921" s="4">
        <v>1.9565217391304348</v>
      </c>
      <c r="Z921" s="4">
        <v>0</v>
      </c>
      <c r="AA921" s="4">
        <v>0</v>
      </c>
      <c r="AB921" s="4">
        <v>0.30978260869565216</v>
      </c>
      <c r="AC921" s="4">
        <v>0</v>
      </c>
      <c r="AD921" s="4">
        <v>0</v>
      </c>
      <c r="AE921" s="4">
        <v>0</v>
      </c>
      <c r="AF921" s="1">
        <v>366209</v>
      </c>
      <c r="AG921" s="1">
        <v>5</v>
      </c>
      <c r="AH921"/>
    </row>
    <row r="922" spans="1:34" x14ac:dyDescent="0.25">
      <c r="A922" t="s">
        <v>964</v>
      </c>
      <c r="B922" t="s">
        <v>868</v>
      </c>
      <c r="C922" t="s">
        <v>1103</v>
      </c>
      <c r="D922" t="s">
        <v>1041</v>
      </c>
      <c r="E922" s="4">
        <v>67.880434782608702</v>
      </c>
      <c r="F922" s="4">
        <f>Nurse[[#This Row],[Total Nurse Staff Hours]]/Nurse[[#This Row],[MDS Census]]</f>
        <v>3.457000800640512</v>
      </c>
      <c r="G922" s="4">
        <f>Nurse[[#This Row],[Total Direct Care Staff Hours]]/Nurse[[#This Row],[MDS Census]]</f>
        <v>3.1463522818254601</v>
      </c>
      <c r="H922" s="4">
        <f>Nurse[[#This Row],[Total RN Hours (w/ Admin, DON)]]/Nurse[[#This Row],[MDS Census]]</f>
        <v>0.5511176941553243</v>
      </c>
      <c r="I922" s="4">
        <f>Nurse[[#This Row],[RN Hours (excl. Admin, DON)]]/Nurse[[#This Row],[MDS Census]]</f>
        <v>0.39291112890312252</v>
      </c>
      <c r="J922" s="4">
        <f>SUM(Nurse[[#This Row],[RN Hours (excl. Admin, DON)]],Nurse[[#This Row],[RN Admin Hours]],Nurse[[#This Row],[RN DON Hours]],Nurse[[#This Row],[LPN Hours (excl. Admin)]],Nurse[[#This Row],[LPN Admin Hours]],Nurse[[#This Row],[CNA Hours]],Nurse[[#This Row],[NA TR Hours]],Nurse[[#This Row],[Med Aide/Tech Hours]])</f>
        <v>234.66271739130434</v>
      </c>
      <c r="K922" s="4">
        <f>SUM(Nurse[[#This Row],[RN Hours (excl. Admin, DON)]],Nurse[[#This Row],[LPN Hours (excl. Admin)]],Nurse[[#This Row],[CNA Hours]],Nurse[[#This Row],[NA TR Hours]],Nurse[[#This Row],[Med Aide/Tech Hours]])</f>
        <v>213.57576086956522</v>
      </c>
      <c r="L922" s="4">
        <f>SUM(Nurse[[#This Row],[RN Hours (excl. Admin, DON)]],Nurse[[#This Row],[RN Admin Hours]],Nurse[[#This Row],[RN DON Hours]])</f>
        <v>37.410108695652184</v>
      </c>
      <c r="M922" s="4">
        <v>26.670978260869571</v>
      </c>
      <c r="N922" s="4">
        <v>5.5217391304347823</v>
      </c>
      <c r="O922" s="4">
        <v>5.2173913043478262</v>
      </c>
      <c r="P922" s="4">
        <f>SUM(Nurse[[#This Row],[LPN Hours (excl. Admin)]],Nurse[[#This Row],[LPN Admin Hours]])</f>
        <v>59.371847826086956</v>
      </c>
      <c r="Q922" s="4">
        <v>49.024021739130433</v>
      </c>
      <c r="R922" s="4">
        <v>10.347826086956522</v>
      </c>
      <c r="S922" s="4">
        <f>SUM(Nurse[[#This Row],[CNA Hours]],Nurse[[#This Row],[NA TR Hours]],Nurse[[#This Row],[Med Aide/Tech Hours]])</f>
        <v>137.88076086956522</v>
      </c>
      <c r="T922" s="4">
        <v>135.88076086956522</v>
      </c>
      <c r="U922" s="4">
        <v>2</v>
      </c>
      <c r="V922" s="4">
        <v>0</v>
      </c>
      <c r="W9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2.1518478260869567</v>
      </c>
      <c r="X922" s="4">
        <v>1.2633695652173915</v>
      </c>
      <c r="Y922" s="4">
        <v>0</v>
      </c>
      <c r="Z922" s="4">
        <v>0</v>
      </c>
      <c r="AA922" s="4">
        <v>0.62728260869565222</v>
      </c>
      <c r="AB922" s="4">
        <v>0</v>
      </c>
      <c r="AC922" s="4">
        <v>0.26119565217391305</v>
      </c>
      <c r="AD922" s="4">
        <v>0</v>
      </c>
      <c r="AE922" s="4">
        <v>0</v>
      </c>
      <c r="AF922" s="1">
        <v>366426</v>
      </c>
      <c r="AG922" s="1">
        <v>5</v>
      </c>
      <c r="AH922"/>
    </row>
    <row r="923" spans="1:34" x14ac:dyDescent="0.25">
      <c r="A923" t="s">
        <v>964</v>
      </c>
      <c r="B923" t="s">
        <v>569</v>
      </c>
      <c r="C923" t="s">
        <v>1364</v>
      </c>
      <c r="D923" t="s">
        <v>1066</v>
      </c>
      <c r="E923" s="4">
        <v>60.108695652173914</v>
      </c>
      <c r="F923" s="4">
        <f>Nurse[[#This Row],[Total Nurse Staff Hours]]/Nurse[[#This Row],[MDS Census]]</f>
        <v>2.7855768535262206</v>
      </c>
      <c r="G923" s="4">
        <f>Nurse[[#This Row],[Total Direct Care Staff Hours]]/Nurse[[#This Row],[MDS Census]]</f>
        <v>2.5421772151898736</v>
      </c>
      <c r="H923" s="4">
        <f>Nurse[[#This Row],[Total RN Hours (w/ Admin, DON)]]/Nurse[[#This Row],[MDS Census]]</f>
        <v>0.52160759493670883</v>
      </c>
      <c r="I923" s="4">
        <f>Nurse[[#This Row],[RN Hours (excl. Admin, DON)]]/Nurse[[#This Row],[MDS Census]]</f>
        <v>0.27820795660036163</v>
      </c>
      <c r="J923" s="4">
        <f>SUM(Nurse[[#This Row],[RN Hours (excl. Admin, DON)]],Nurse[[#This Row],[RN Admin Hours]],Nurse[[#This Row],[RN DON Hours]],Nurse[[#This Row],[LPN Hours (excl. Admin)]],Nurse[[#This Row],[LPN Admin Hours]],Nurse[[#This Row],[CNA Hours]],Nurse[[#This Row],[NA TR Hours]],Nurse[[#This Row],[Med Aide/Tech Hours]])</f>
        <v>167.43739130434784</v>
      </c>
      <c r="K923" s="4">
        <f>SUM(Nurse[[#This Row],[RN Hours (excl. Admin, DON)]],Nurse[[#This Row],[LPN Hours (excl. Admin)]],Nurse[[#This Row],[CNA Hours]],Nurse[[#This Row],[NA TR Hours]],Nurse[[#This Row],[Med Aide/Tech Hours]])</f>
        <v>152.80695652173915</v>
      </c>
      <c r="L923" s="4">
        <f>SUM(Nurse[[#This Row],[RN Hours (excl. Admin, DON)]],Nurse[[#This Row],[RN Admin Hours]],Nurse[[#This Row],[RN DON Hours]])</f>
        <v>31.353152173913042</v>
      </c>
      <c r="M923" s="4">
        <v>16.722717391304347</v>
      </c>
      <c r="N923" s="4">
        <v>9.2391304347826093</v>
      </c>
      <c r="O923" s="4">
        <v>5.3913043478260869</v>
      </c>
      <c r="P923" s="4">
        <f>SUM(Nurse[[#This Row],[LPN Hours (excl. Admin)]],Nurse[[#This Row],[LPN Admin Hours]])</f>
        <v>38.82858695652174</v>
      </c>
      <c r="Q923" s="4">
        <v>38.82858695652174</v>
      </c>
      <c r="R923" s="4">
        <v>0</v>
      </c>
      <c r="S923" s="4">
        <f>SUM(Nurse[[#This Row],[CNA Hours]],Nurse[[#This Row],[NA TR Hours]],Nurse[[#This Row],[Med Aide/Tech Hours]])</f>
        <v>97.255652173913049</v>
      </c>
      <c r="T923" s="4">
        <v>97.130652173913049</v>
      </c>
      <c r="U923" s="4">
        <v>0.125</v>
      </c>
      <c r="V923" s="4">
        <v>0</v>
      </c>
      <c r="W9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0.23271739130434782</v>
      </c>
      <c r="X923" s="4">
        <v>0.12402173913043478</v>
      </c>
      <c r="Y923" s="4">
        <v>0</v>
      </c>
      <c r="Z923" s="4">
        <v>0</v>
      </c>
      <c r="AA923" s="4">
        <v>0.10869565217391304</v>
      </c>
      <c r="AB923" s="4">
        <v>0</v>
      </c>
      <c r="AC923" s="4">
        <v>0</v>
      </c>
      <c r="AD923" s="4">
        <v>0</v>
      </c>
      <c r="AE923" s="4">
        <v>0</v>
      </c>
      <c r="AF923" s="1">
        <v>366028</v>
      </c>
      <c r="AG923" s="1">
        <v>5</v>
      </c>
      <c r="AH923"/>
    </row>
    <row r="924" spans="1:34" x14ac:dyDescent="0.25">
      <c r="A924" t="s">
        <v>964</v>
      </c>
      <c r="B924" t="s">
        <v>849</v>
      </c>
      <c r="C924" t="s">
        <v>1245</v>
      </c>
      <c r="D924" t="s">
        <v>1012</v>
      </c>
      <c r="E924" s="4">
        <v>21.028169014084508</v>
      </c>
      <c r="F924" s="4">
        <f>Nurse[[#This Row],[Total Nurse Staff Hours]]/Nurse[[#This Row],[MDS Census]]</f>
        <v>5.3698928332217006</v>
      </c>
      <c r="G924" s="4">
        <f>Nurse[[#This Row],[Total Direct Care Staff Hours]]/Nurse[[#This Row],[MDS Census]]</f>
        <v>4.9392163429336895</v>
      </c>
      <c r="H924" s="4">
        <f>Nurse[[#This Row],[Total RN Hours (w/ Admin, DON)]]/Nurse[[#This Row],[MDS Census]]</f>
        <v>2.4934695244474212</v>
      </c>
      <c r="I924" s="4">
        <f>Nurse[[#This Row],[RN Hours (excl. Admin, DON)]]/Nurse[[#This Row],[MDS Census]]</f>
        <v>2.0627930341594105</v>
      </c>
      <c r="J924" s="4">
        <f>SUM(Nurse[[#This Row],[RN Hours (excl. Admin, DON)]],Nurse[[#This Row],[RN Admin Hours]],Nurse[[#This Row],[RN DON Hours]],Nurse[[#This Row],[LPN Hours (excl. Admin)]],Nurse[[#This Row],[LPN Admin Hours]],Nurse[[#This Row],[CNA Hours]],Nurse[[#This Row],[NA TR Hours]],Nurse[[#This Row],[Med Aide/Tech Hours]])</f>
        <v>112.91901408450704</v>
      </c>
      <c r="K924" s="4">
        <f>SUM(Nurse[[#This Row],[RN Hours (excl. Admin, DON)]],Nurse[[#This Row],[LPN Hours (excl. Admin)]],Nurse[[#This Row],[CNA Hours]],Nurse[[#This Row],[NA TR Hours]],Nurse[[#This Row],[Med Aide/Tech Hours]])</f>
        <v>103.86267605633802</v>
      </c>
      <c r="L924" s="4">
        <f>SUM(Nurse[[#This Row],[RN Hours (excl. Admin, DON)]],Nurse[[#This Row],[RN Admin Hours]],Nurse[[#This Row],[RN DON Hours]])</f>
        <v>52.433098591549296</v>
      </c>
      <c r="M924" s="4">
        <v>43.37676056338028</v>
      </c>
      <c r="N924" s="4">
        <v>5.28169014084507</v>
      </c>
      <c r="O924" s="4">
        <v>3.7746478873239435</v>
      </c>
      <c r="P924" s="4">
        <f>SUM(Nurse[[#This Row],[LPN Hours (excl. Admin)]],Nurse[[#This Row],[LPN Admin Hours]])</f>
        <v>19.91549295774648</v>
      </c>
      <c r="Q924" s="4">
        <v>19.91549295774648</v>
      </c>
      <c r="R924" s="4">
        <v>0</v>
      </c>
      <c r="S924" s="4">
        <f>SUM(Nurse[[#This Row],[CNA Hours]],Nurse[[#This Row],[NA TR Hours]],Nurse[[#This Row],[Med Aide/Tech Hours]])</f>
        <v>40.570422535211264</v>
      </c>
      <c r="T924" s="4">
        <v>40.570422535211264</v>
      </c>
      <c r="U924" s="4">
        <v>0</v>
      </c>
      <c r="V924" s="4">
        <v>0</v>
      </c>
      <c r="W9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24" s="4">
        <v>0</v>
      </c>
      <c r="Y924" s="4">
        <v>0</v>
      </c>
      <c r="Z924" s="4">
        <v>0</v>
      </c>
      <c r="AA924" s="4">
        <v>0</v>
      </c>
      <c r="AB924" s="4">
        <v>0</v>
      </c>
      <c r="AC924" s="4">
        <v>0</v>
      </c>
      <c r="AD924" s="4">
        <v>0</v>
      </c>
      <c r="AE924" s="4">
        <v>0</v>
      </c>
      <c r="AF924" s="1">
        <v>366405</v>
      </c>
      <c r="AG924" s="1">
        <v>5</v>
      </c>
      <c r="AH924"/>
    </row>
    <row r="925" spans="1:34" x14ac:dyDescent="0.25">
      <c r="A925" t="s">
        <v>964</v>
      </c>
      <c r="B925" t="s">
        <v>337</v>
      </c>
      <c r="C925" t="s">
        <v>1116</v>
      </c>
      <c r="D925" t="s">
        <v>980</v>
      </c>
      <c r="E925" s="4">
        <v>22.695652173913043</v>
      </c>
      <c r="F925" s="4">
        <f>Nurse[[#This Row],[Total Nurse Staff Hours]]/Nurse[[#This Row],[MDS Census]]</f>
        <v>6.0927538314176246</v>
      </c>
      <c r="G925" s="4">
        <f>Nurse[[#This Row],[Total Direct Care Staff Hours]]/Nurse[[#This Row],[MDS Census]]</f>
        <v>5.9138745210727963</v>
      </c>
      <c r="H925" s="4">
        <f>Nurse[[#This Row],[Total RN Hours (w/ Admin, DON)]]/Nurse[[#This Row],[MDS Census]]</f>
        <v>0.96261015325670496</v>
      </c>
      <c r="I925" s="4">
        <f>Nurse[[#This Row],[RN Hours (excl. Admin, DON)]]/Nurse[[#This Row],[MDS Census]]</f>
        <v>0.78373084291187733</v>
      </c>
      <c r="J925" s="4">
        <f>SUM(Nurse[[#This Row],[RN Hours (excl. Admin, DON)]],Nurse[[#This Row],[RN Admin Hours]],Nurse[[#This Row],[RN DON Hours]],Nurse[[#This Row],[LPN Hours (excl. Admin)]],Nurse[[#This Row],[LPN Admin Hours]],Nurse[[#This Row],[CNA Hours]],Nurse[[#This Row],[NA TR Hours]],Nurse[[#This Row],[Med Aide/Tech Hours]])</f>
        <v>138.27902173913043</v>
      </c>
      <c r="K925" s="4">
        <f>SUM(Nurse[[#This Row],[RN Hours (excl. Admin, DON)]],Nurse[[#This Row],[LPN Hours (excl. Admin)]],Nurse[[#This Row],[CNA Hours]],Nurse[[#This Row],[NA TR Hours]],Nurse[[#This Row],[Med Aide/Tech Hours]])</f>
        <v>134.21923913043477</v>
      </c>
      <c r="L925" s="4">
        <f>SUM(Nurse[[#This Row],[RN Hours (excl. Admin, DON)]],Nurse[[#This Row],[RN Admin Hours]],Nurse[[#This Row],[RN DON Hours]])</f>
        <v>21.847065217391304</v>
      </c>
      <c r="M925" s="4">
        <v>17.787282608695651</v>
      </c>
      <c r="N925" s="4">
        <v>4.0597826086956523</v>
      </c>
      <c r="O925" s="4">
        <v>0</v>
      </c>
      <c r="P925" s="4">
        <f>SUM(Nurse[[#This Row],[LPN Hours (excl. Admin)]],Nurse[[#This Row],[LPN Admin Hours]])</f>
        <v>24.724456521739132</v>
      </c>
      <c r="Q925" s="4">
        <v>24.724456521739132</v>
      </c>
      <c r="R925" s="4">
        <v>0</v>
      </c>
      <c r="S925" s="4">
        <f>SUM(Nurse[[#This Row],[CNA Hours]],Nurse[[#This Row],[NA TR Hours]],Nurse[[#This Row],[Med Aide/Tech Hours]])</f>
        <v>91.707499999999982</v>
      </c>
      <c r="T925" s="4">
        <v>91.707499999999982</v>
      </c>
      <c r="U925" s="4">
        <v>0</v>
      </c>
      <c r="V925" s="4">
        <v>0</v>
      </c>
      <c r="W9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3.6543478260869566</v>
      </c>
      <c r="X925" s="4">
        <v>0</v>
      </c>
      <c r="Y925" s="4">
        <v>0.66847826086956519</v>
      </c>
      <c r="Z925" s="4">
        <v>0</v>
      </c>
      <c r="AA925" s="4">
        <v>0</v>
      </c>
      <c r="AB925" s="4">
        <v>0</v>
      </c>
      <c r="AC925" s="4">
        <v>2.9858695652173912</v>
      </c>
      <c r="AD925" s="4">
        <v>0</v>
      </c>
      <c r="AE925" s="4">
        <v>0</v>
      </c>
      <c r="AF925" s="1">
        <v>365671</v>
      </c>
      <c r="AG925" s="1">
        <v>5</v>
      </c>
      <c r="AH925"/>
    </row>
    <row r="926" spans="1:34" x14ac:dyDescent="0.25">
      <c r="A926" t="s">
        <v>964</v>
      </c>
      <c r="B926" t="s">
        <v>388</v>
      </c>
      <c r="C926" t="s">
        <v>1330</v>
      </c>
      <c r="D926" t="s">
        <v>997</v>
      </c>
      <c r="E926" s="4">
        <v>74.804347826086953</v>
      </c>
      <c r="F926" s="4">
        <f>Nurse[[#This Row],[Total Nurse Staff Hours]]/Nurse[[#This Row],[MDS Census]]</f>
        <v>3.3949011915140952</v>
      </c>
      <c r="G926" s="4">
        <f>Nurse[[#This Row],[Total Direct Care Staff Hours]]/Nurse[[#This Row],[MDS Census]]</f>
        <v>3.2452353966870104</v>
      </c>
      <c r="H926" s="4">
        <f>Nurse[[#This Row],[Total RN Hours (w/ Admin, DON)]]/Nurse[[#This Row],[MDS Census]]</f>
        <v>0.40943185120604475</v>
      </c>
      <c r="I926" s="4">
        <f>Nurse[[#This Row],[RN Hours (excl. Admin, DON)]]/Nurse[[#This Row],[MDS Census]]</f>
        <v>0.25976605637895961</v>
      </c>
      <c r="J926" s="4">
        <f>SUM(Nurse[[#This Row],[RN Hours (excl. Admin, DON)]],Nurse[[#This Row],[RN Admin Hours]],Nurse[[#This Row],[RN DON Hours]],Nurse[[#This Row],[LPN Hours (excl. Admin)]],Nurse[[#This Row],[LPN Admin Hours]],Nurse[[#This Row],[CNA Hours]],Nurse[[#This Row],[NA TR Hours]],Nurse[[#This Row],[Med Aide/Tech Hours]])</f>
        <v>253.95336956521743</v>
      </c>
      <c r="K926" s="4">
        <f>SUM(Nurse[[#This Row],[RN Hours (excl. Admin, DON)]],Nurse[[#This Row],[LPN Hours (excl. Admin)]],Nurse[[#This Row],[CNA Hours]],Nurse[[#This Row],[NA TR Hours]],Nurse[[#This Row],[Med Aide/Tech Hours]])</f>
        <v>242.7577173913044</v>
      </c>
      <c r="L926" s="4">
        <f>SUM(Nurse[[#This Row],[RN Hours (excl. Admin, DON)]],Nurse[[#This Row],[RN Admin Hours]],Nurse[[#This Row],[RN DON Hours]])</f>
        <v>30.627282608695651</v>
      </c>
      <c r="M926" s="4">
        <v>19.431630434782608</v>
      </c>
      <c r="N926" s="4">
        <v>7.4565217391304346</v>
      </c>
      <c r="O926" s="4">
        <v>3.7391304347826089</v>
      </c>
      <c r="P926" s="4">
        <f>SUM(Nurse[[#This Row],[LPN Hours (excl. Admin)]],Nurse[[#This Row],[LPN Admin Hours]])</f>
        <v>67.958695652173944</v>
      </c>
      <c r="Q926" s="4">
        <v>67.958695652173944</v>
      </c>
      <c r="R926" s="4">
        <v>0</v>
      </c>
      <c r="S926" s="4">
        <f>SUM(Nurse[[#This Row],[CNA Hours]],Nurse[[#This Row],[NA TR Hours]],Nurse[[#This Row],[Med Aide/Tech Hours]])</f>
        <v>155.36739130434785</v>
      </c>
      <c r="T926" s="4">
        <v>155.36739130434785</v>
      </c>
      <c r="U926" s="4">
        <v>0</v>
      </c>
      <c r="V926" s="4">
        <v>0</v>
      </c>
      <c r="W9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19.257826086956516</v>
      </c>
      <c r="X926" s="4">
        <v>7.4669565217391298</v>
      </c>
      <c r="Y926" s="4">
        <v>0</v>
      </c>
      <c r="Z926" s="4">
        <v>0</v>
      </c>
      <c r="AA926" s="4">
        <v>11.708260869565216</v>
      </c>
      <c r="AB926" s="4">
        <v>0</v>
      </c>
      <c r="AC926" s="4">
        <v>8.2608695652173908E-2</v>
      </c>
      <c r="AD926" s="4">
        <v>0</v>
      </c>
      <c r="AE926" s="4">
        <v>0</v>
      </c>
      <c r="AF926" s="1">
        <v>365743</v>
      </c>
      <c r="AG926" s="1">
        <v>5</v>
      </c>
      <c r="AH926"/>
    </row>
    <row r="927" spans="1:34" x14ac:dyDescent="0.25">
      <c r="A927" t="s">
        <v>964</v>
      </c>
      <c r="B927" t="s">
        <v>741</v>
      </c>
      <c r="C927" t="s">
        <v>1276</v>
      </c>
      <c r="D927" t="s">
        <v>1058</v>
      </c>
      <c r="E927" s="4">
        <v>61.326086956521742</v>
      </c>
      <c r="F927" s="4">
        <f>Nurse[[#This Row],[Total Nurse Staff Hours]]/Nurse[[#This Row],[MDS Census]]</f>
        <v>3.7606788372917399</v>
      </c>
      <c r="G927" s="4">
        <f>Nurse[[#This Row],[Total Direct Care Staff Hours]]/Nurse[[#This Row],[MDS Census]]</f>
        <v>3.3000265863169083</v>
      </c>
      <c r="H927" s="4">
        <f>Nurse[[#This Row],[Total RN Hours (w/ Admin, DON)]]/Nurse[[#This Row],[MDS Census]]</f>
        <v>0.73683977313009563</v>
      </c>
      <c r="I927" s="4">
        <f>Nurse[[#This Row],[RN Hours (excl. Admin, DON)]]/Nurse[[#This Row],[MDS Census]]</f>
        <v>0.35700992555831262</v>
      </c>
      <c r="J927" s="4">
        <f>SUM(Nurse[[#This Row],[RN Hours (excl. Admin, DON)]],Nurse[[#This Row],[RN Admin Hours]],Nurse[[#This Row],[RN DON Hours]],Nurse[[#This Row],[LPN Hours (excl. Admin)]],Nurse[[#This Row],[LPN Admin Hours]],Nurse[[#This Row],[CNA Hours]],Nurse[[#This Row],[NA TR Hours]],Nurse[[#This Row],[Med Aide/Tech Hours]])</f>
        <v>230.62771739130432</v>
      </c>
      <c r="K927" s="4">
        <f>SUM(Nurse[[#This Row],[RN Hours (excl. Admin, DON)]],Nurse[[#This Row],[LPN Hours (excl. Admin)]],Nurse[[#This Row],[CNA Hours]],Nurse[[#This Row],[NA TR Hours]],Nurse[[#This Row],[Med Aide/Tech Hours]])</f>
        <v>202.37771739130432</v>
      </c>
      <c r="L927" s="4">
        <f>SUM(Nurse[[#This Row],[RN Hours (excl. Admin, DON)]],Nurse[[#This Row],[RN Admin Hours]],Nurse[[#This Row],[RN DON Hours]])</f>
        <v>45.1875</v>
      </c>
      <c r="M927" s="4">
        <v>21.894021739130434</v>
      </c>
      <c r="N927" s="4">
        <v>18.163043478260871</v>
      </c>
      <c r="O927" s="4">
        <v>5.1304347826086953</v>
      </c>
      <c r="P927" s="4">
        <f>SUM(Nurse[[#This Row],[LPN Hours (excl. Admin)]],Nurse[[#This Row],[LPN Admin Hours]])</f>
        <v>56.247282608695656</v>
      </c>
      <c r="Q927" s="4">
        <v>51.290760869565219</v>
      </c>
      <c r="R927" s="4">
        <v>4.9565217391304346</v>
      </c>
      <c r="S927" s="4">
        <f>SUM(Nurse[[#This Row],[CNA Hours]],Nurse[[#This Row],[NA TR Hours]],Nurse[[#This Row],[Med Aide/Tech Hours]])</f>
        <v>129.19293478260869</v>
      </c>
      <c r="T927" s="4">
        <v>119.5570652173913</v>
      </c>
      <c r="U927" s="4">
        <v>9.6358695652173907</v>
      </c>
      <c r="V927" s="4">
        <v>0</v>
      </c>
      <c r="W9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0.17391304347826086</v>
      </c>
      <c r="X927" s="4">
        <v>0</v>
      </c>
      <c r="Y927" s="4">
        <v>0</v>
      </c>
      <c r="Z927" s="4">
        <v>0</v>
      </c>
      <c r="AA927" s="4">
        <v>0</v>
      </c>
      <c r="AB927" s="4">
        <v>0</v>
      </c>
      <c r="AC927" s="4">
        <v>0.17391304347826086</v>
      </c>
      <c r="AD927" s="4">
        <v>0</v>
      </c>
      <c r="AE927" s="4">
        <v>0</v>
      </c>
      <c r="AF927" s="1">
        <v>366269</v>
      </c>
      <c r="AG927" s="1">
        <v>5</v>
      </c>
      <c r="AH927"/>
    </row>
    <row r="928" spans="1:34" x14ac:dyDescent="0.25">
      <c r="A928" t="s">
        <v>964</v>
      </c>
      <c r="B928" t="s">
        <v>414</v>
      </c>
      <c r="C928" t="s">
        <v>1096</v>
      </c>
      <c r="D928" t="s">
        <v>1034</v>
      </c>
      <c r="E928" s="4">
        <v>160.69565217391303</v>
      </c>
      <c r="F928" s="4">
        <f>Nurse[[#This Row],[Total Nurse Staff Hours]]/Nurse[[#This Row],[MDS Census]]</f>
        <v>3.0955174512987016</v>
      </c>
      <c r="G928" s="4">
        <f>Nurse[[#This Row],[Total Direct Care Staff Hours]]/Nurse[[#This Row],[MDS Census]]</f>
        <v>2.9701116071428575</v>
      </c>
      <c r="H928" s="4">
        <f>Nurse[[#This Row],[Total RN Hours (w/ Admin, DON)]]/Nurse[[#This Row],[MDS Census]]</f>
        <v>0.23821360930735933</v>
      </c>
      <c r="I928" s="4">
        <f>Nurse[[#This Row],[RN Hours (excl. Admin, DON)]]/Nurse[[#This Row],[MDS Census]]</f>
        <v>0.20013189935064937</v>
      </c>
      <c r="J928" s="4">
        <f>SUM(Nurse[[#This Row],[RN Hours (excl. Admin, DON)]],Nurse[[#This Row],[RN Admin Hours]],Nurse[[#This Row],[RN DON Hours]],Nurse[[#This Row],[LPN Hours (excl. Admin)]],Nurse[[#This Row],[LPN Admin Hours]],Nurse[[#This Row],[CNA Hours]],Nurse[[#This Row],[NA TR Hours]],Nurse[[#This Row],[Med Aide/Tech Hours]])</f>
        <v>497.43619565217392</v>
      </c>
      <c r="K928" s="4">
        <f>SUM(Nurse[[#This Row],[RN Hours (excl. Admin, DON)]],Nurse[[#This Row],[LPN Hours (excl. Admin)]],Nurse[[#This Row],[CNA Hours]],Nurse[[#This Row],[NA TR Hours]],Nurse[[#This Row],[Med Aide/Tech Hours]])</f>
        <v>477.28402173913042</v>
      </c>
      <c r="L928" s="4">
        <f>SUM(Nurse[[#This Row],[RN Hours (excl. Admin, DON)]],Nurse[[#This Row],[RN Admin Hours]],Nurse[[#This Row],[RN DON Hours]])</f>
        <v>38.279891304347828</v>
      </c>
      <c r="M928" s="4">
        <v>32.160326086956523</v>
      </c>
      <c r="N928" s="4">
        <v>1.326086956521739</v>
      </c>
      <c r="O928" s="4">
        <v>4.7934782608695654</v>
      </c>
      <c r="P928" s="4">
        <f>SUM(Nurse[[#This Row],[LPN Hours (excl. Admin)]],Nurse[[#This Row],[LPN Admin Hours]])</f>
        <v>142.27369565217393</v>
      </c>
      <c r="Q928" s="4">
        <v>128.24108695652174</v>
      </c>
      <c r="R928" s="4">
        <v>14.032608695652174</v>
      </c>
      <c r="S928" s="4">
        <f>SUM(Nurse[[#This Row],[CNA Hours]],Nurse[[#This Row],[NA TR Hours]],Nurse[[#This Row],[Med Aide/Tech Hours]])</f>
        <v>316.88260869565215</v>
      </c>
      <c r="T928" s="4">
        <v>273.1603260869565</v>
      </c>
      <c r="U928" s="4">
        <v>43.72228260869565</v>
      </c>
      <c r="V928" s="4">
        <v>0</v>
      </c>
      <c r="W9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28" s="4">
        <v>0</v>
      </c>
      <c r="Y928" s="4">
        <v>0</v>
      </c>
      <c r="Z928" s="4">
        <v>0</v>
      </c>
      <c r="AA928" s="4">
        <v>0</v>
      </c>
      <c r="AB928" s="4">
        <v>0</v>
      </c>
      <c r="AC928" s="4">
        <v>0</v>
      </c>
      <c r="AD928" s="4">
        <v>0</v>
      </c>
      <c r="AE928" s="4">
        <v>0</v>
      </c>
      <c r="AF928" s="1">
        <v>365779</v>
      </c>
      <c r="AG928" s="1">
        <v>5</v>
      </c>
      <c r="AH928"/>
    </row>
    <row r="929" spans="1:34" x14ac:dyDescent="0.25">
      <c r="A929" t="s">
        <v>964</v>
      </c>
      <c r="B929" t="s">
        <v>58</v>
      </c>
      <c r="C929" t="s">
        <v>1215</v>
      </c>
      <c r="D929" t="s">
        <v>997</v>
      </c>
      <c r="E929" s="4">
        <v>34.184782608695649</v>
      </c>
      <c r="F929" s="4">
        <f>Nurse[[#This Row],[Total Nurse Staff Hours]]/Nurse[[#This Row],[MDS Census]]</f>
        <v>3.4449348171701124</v>
      </c>
      <c r="G929" s="4">
        <f>Nurse[[#This Row],[Total Direct Care Staff Hours]]/Nurse[[#This Row],[MDS Census]]</f>
        <v>3.2985119236883955</v>
      </c>
      <c r="H929" s="4">
        <f>Nurse[[#This Row],[Total RN Hours (w/ Admin, DON)]]/Nurse[[#This Row],[MDS Census]]</f>
        <v>0.51318918918918921</v>
      </c>
      <c r="I929" s="4">
        <f>Nurse[[#This Row],[RN Hours (excl. Admin, DON)]]/Nurse[[#This Row],[MDS Census]]</f>
        <v>0.36676629570747227</v>
      </c>
      <c r="J929" s="4">
        <f>SUM(Nurse[[#This Row],[RN Hours (excl. Admin, DON)]],Nurse[[#This Row],[RN Admin Hours]],Nurse[[#This Row],[RN DON Hours]],Nurse[[#This Row],[LPN Hours (excl. Admin)]],Nurse[[#This Row],[LPN Admin Hours]],Nurse[[#This Row],[CNA Hours]],Nurse[[#This Row],[NA TR Hours]],Nurse[[#This Row],[Med Aide/Tech Hours]])</f>
        <v>117.76434782608699</v>
      </c>
      <c r="K929" s="4">
        <f>SUM(Nurse[[#This Row],[RN Hours (excl. Admin, DON)]],Nurse[[#This Row],[LPN Hours (excl. Admin)]],Nurse[[#This Row],[CNA Hours]],Nurse[[#This Row],[NA TR Hours]],Nurse[[#This Row],[Med Aide/Tech Hours]])</f>
        <v>112.75891304347829</v>
      </c>
      <c r="L929" s="4">
        <f>SUM(Nurse[[#This Row],[RN Hours (excl. Admin, DON)]],Nurse[[#This Row],[RN Admin Hours]],Nurse[[#This Row],[RN DON Hours]])</f>
        <v>17.543260869565216</v>
      </c>
      <c r="M929" s="4">
        <v>12.537826086956523</v>
      </c>
      <c r="N929" s="4">
        <v>0</v>
      </c>
      <c r="O929" s="4">
        <v>5.0054347826086953</v>
      </c>
      <c r="P929" s="4">
        <f>SUM(Nurse[[#This Row],[LPN Hours (excl. Admin)]],Nurse[[#This Row],[LPN Admin Hours]])</f>
        <v>40.86010869565218</v>
      </c>
      <c r="Q929" s="4">
        <v>40.86010869565218</v>
      </c>
      <c r="R929" s="4">
        <v>0</v>
      </c>
      <c r="S929" s="4">
        <f>SUM(Nurse[[#This Row],[CNA Hours]],Nurse[[#This Row],[NA TR Hours]],Nurse[[#This Row],[Med Aide/Tech Hours]])</f>
        <v>59.360978260869594</v>
      </c>
      <c r="T929" s="4">
        <v>59.360978260869594</v>
      </c>
      <c r="U929" s="4">
        <v>0</v>
      </c>
      <c r="V929" s="4">
        <v>0</v>
      </c>
      <c r="W9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24.728260869565219</v>
      </c>
      <c r="X929" s="4">
        <v>0</v>
      </c>
      <c r="Y929" s="4">
        <v>0</v>
      </c>
      <c r="Z929" s="4">
        <v>0</v>
      </c>
      <c r="AA929" s="4">
        <v>19.826086956521738</v>
      </c>
      <c r="AB929" s="4">
        <v>0</v>
      </c>
      <c r="AC929" s="4">
        <v>4.9021739130434785</v>
      </c>
      <c r="AD929" s="4">
        <v>0</v>
      </c>
      <c r="AE929" s="4">
        <v>0</v>
      </c>
      <c r="AF929" s="1">
        <v>365187</v>
      </c>
      <c r="AG929" s="1">
        <v>5</v>
      </c>
      <c r="AH929"/>
    </row>
    <row r="930" spans="1:34" x14ac:dyDescent="0.25">
      <c r="AH930"/>
    </row>
    <row r="931" spans="1:34" x14ac:dyDescent="0.25">
      <c r="AH931"/>
    </row>
    <row r="932" spans="1:34" x14ac:dyDescent="0.25">
      <c r="AH932"/>
    </row>
    <row r="933" spans="1:34" x14ac:dyDescent="0.25">
      <c r="AH933"/>
    </row>
    <row r="934" spans="1:34" x14ac:dyDescent="0.25">
      <c r="AH934"/>
    </row>
    <row r="935" spans="1:34" x14ac:dyDescent="0.25">
      <c r="AH935"/>
    </row>
    <row r="936" spans="1:34" x14ac:dyDescent="0.25">
      <c r="AH936"/>
    </row>
    <row r="937" spans="1:34" x14ac:dyDescent="0.25">
      <c r="AH937"/>
    </row>
    <row r="938" spans="1:34" x14ac:dyDescent="0.25">
      <c r="AH938"/>
    </row>
    <row r="939" spans="1:34" x14ac:dyDescent="0.25">
      <c r="AH939"/>
    </row>
    <row r="940" spans="1:34" x14ac:dyDescent="0.25">
      <c r="AH940"/>
    </row>
    <row r="941" spans="1:34" x14ac:dyDescent="0.25">
      <c r="AH941"/>
    </row>
    <row r="942" spans="1:34" x14ac:dyDescent="0.25">
      <c r="AH942"/>
    </row>
    <row r="943" spans="1:34" x14ac:dyDescent="0.25">
      <c r="AH943"/>
    </row>
    <row r="944" spans="1:34" x14ac:dyDescent="0.25">
      <c r="AH944"/>
    </row>
    <row r="945" spans="34:34" x14ac:dyDescent="0.25">
      <c r="AH945"/>
    </row>
    <row r="946" spans="34:34" x14ac:dyDescent="0.25">
      <c r="AH946"/>
    </row>
    <row r="947" spans="34:34" x14ac:dyDescent="0.25">
      <c r="AH947"/>
    </row>
    <row r="948" spans="34:34" x14ac:dyDescent="0.25">
      <c r="AH948"/>
    </row>
    <row r="949" spans="34:34" x14ac:dyDescent="0.25">
      <c r="AH949"/>
    </row>
    <row r="950" spans="34:34" x14ac:dyDescent="0.25">
      <c r="AH950"/>
    </row>
    <row r="951" spans="34:34" x14ac:dyDescent="0.25">
      <c r="AH951"/>
    </row>
    <row r="952" spans="34:34" x14ac:dyDescent="0.25">
      <c r="AH952"/>
    </row>
    <row r="953" spans="34:34" x14ac:dyDescent="0.25">
      <c r="AH953"/>
    </row>
    <row r="954" spans="34:34" x14ac:dyDescent="0.25">
      <c r="AH954"/>
    </row>
    <row r="955" spans="34:34" x14ac:dyDescent="0.25">
      <c r="AH955"/>
    </row>
    <row r="956" spans="34:34" x14ac:dyDescent="0.25">
      <c r="AH956"/>
    </row>
    <row r="957" spans="34:34" x14ac:dyDescent="0.25">
      <c r="AH957"/>
    </row>
    <row r="958" spans="34:34" x14ac:dyDescent="0.25">
      <c r="AH958"/>
    </row>
    <row r="959" spans="34:34" x14ac:dyDescent="0.25">
      <c r="AH959"/>
    </row>
    <row r="960" spans="34:34" x14ac:dyDescent="0.25">
      <c r="AH960"/>
    </row>
    <row r="961" spans="34:34" x14ac:dyDescent="0.25">
      <c r="AH961"/>
    </row>
    <row r="962" spans="34:34" x14ac:dyDescent="0.25">
      <c r="AH962"/>
    </row>
    <row r="963" spans="34:34" x14ac:dyDescent="0.25">
      <c r="AH963"/>
    </row>
    <row r="964" spans="34:34" x14ac:dyDescent="0.25">
      <c r="AH964"/>
    </row>
    <row r="965" spans="34:34" x14ac:dyDescent="0.25">
      <c r="AH965"/>
    </row>
    <row r="966" spans="34:34" x14ac:dyDescent="0.25">
      <c r="AH966"/>
    </row>
    <row r="967" spans="34:34" x14ac:dyDescent="0.25">
      <c r="AH967"/>
    </row>
    <row r="968" spans="34:34" x14ac:dyDescent="0.25">
      <c r="AH968"/>
    </row>
    <row r="969" spans="34:34" x14ac:dyDescent="0.25">
      <c r="AH969"/>
    </row>
    <row r="970" spans="34:34" x14ac:dyDescent="0.25">
      <c r="AH970"/>
    </row>
    <row r="971" spans="34:34" x14ac:dyDescent="0.25">
      <c r="AH971"/>
    </row>
    <row r="972" spans="34:34" x14ac:dyDescent="0.25">
      <c r="AH972"/>
    </row>
    <row r="973" spans="34:34" x14ac:dyDescent="0.25">
      <c r="AH973"/>
    </row>
    <row r="974" spans="34:34" x14ac:dyDescent="0.25">
      <c r="AH974"/>
    </row>
    <row r="975" spans="34:34" x14ac:dyDescent="0.25">
      <c r="AH975"/>
    </row>
    <row r="976" spans="34:34" x14ac:dyDescent="0.25">
      <c r="AH976"/>
    </row>
    <row r="977" spans="34:34" x14ac:dyDescent="0.25">
      <c r="AH977"/>
    </row>
    <row r="978" spans="34:34" x14ac:dyDescent="0.25">
      <c r="AH978"/>
    </row>
    <row r="979" spans="34:34" x14ac:dyDescent="0.25">
      <c r="AH979"/>
    </row>
    <row r="980" spans="34:34" x14ac:dyDescent="0.25">
      <c r="AH980"/>
    </row>
    <row r="981" spans="34:34" x14ac:dyDescent="0.25">
      <c r="AH981"/>
    </row>
    <row r="982" spans="34:34" x14ac:dyDescent="0.25">
      <c r="AH982"/>
    </row>
    <row r="983" spans="34:34" x14ac:dyDescent="0.25">
      <c r="AH983"/>
    </row>
    <row r="984" spans="34:34" x14ac:dyDescent="0.25">
      <c r="AH984"/>
    </row>
    <row r="985" spans="34:34" x14ac:dyDescent="0.25">
      <c r="AH985"/>
    </row>
    <row r="986" spans="34:34" x14ac:dyDescent="0.25">
      <c r="AH986"/>
    </row>
    <row r="987" spans="34:34" x14ac:dyDescent="0.25">
      <c r="AH987"/>
    </row>
    <row r="988" spans="34:34" x14ac:dyDescent="0.25">
      <c r="AH988"/>
    </row>
    <row r="989" spans="34:34" x14ac:dyDescent="0.25">
      <c r="AH989"/>
    </row>
    <row r="990" spans="34:34" x14ac:dyDescent="0.25">
      <c r="AH990"/>
    </row>
    <row r="991" spans="34:34" x14ac:dyDescent="0.25">
      <c r="AH991"/>
    </row>
    <row r="992" spans="34:34" x14ac:dyDescent="0.25">
      <c r="AH992"/>
    </row>
    <row r="993" spans="34:34" x14ac:dyDescent="0.25">
      <c r="AH993"/>
    </row>
    <row r="994" spans="34:34" x14ac:dyDescent="0.25">
      <c r="AH994"/>
    </row>
    <row r="995" spans="34:34" x14ac:dyDescent="0.25">
      <c r="AH995"/>
    </row>
    <row r="996" spans="34:34" x14ac:dyDescent="0.25">
      <c r="AH996"/>
    </row>
    <row r="997" spans="34:34" x14ac:dyDescent="0.25">
      <c r="AH997"/>
    </row>
    <row r="998" spans="34:34" x14ac:dyDescent="0.25">
      <c r="AH998"/>
    </row>
    <row r="999" spans="34:34" x14ac:dyDescent="0.25">
      <c r="AH999"/>
    </row>
    <row r="1000" spans="34:34" x14ac:dyDescent="0.25">
      <c r="AH1000"/>
    </row>
    <row r="1001" spans="34:34" x14ac:dyDescent="0.25">
      <c r="AH1001"/>
    </row>
    <row r="1002" spans="34:34" x14ac:dyDescent="0.25">
      <c r="AH1002"/>
    </row>
    <row r="1003" spans="34:34" x14ac:dyDescent="0.25">
      <c r="AH1003"/>
    </row>
    <row r="1004" spans="34:34" x14ac:dyDescent="0.25">
      <c r="AH1004"/>
    </row>
    <row r="1005" spans="34:34" x14ac:dyDescent="0.25">
      <c r="AH1005"/>
    </row>
    <row r="1006" spans="34:34" x14ac:dyDescent="0.25">
      <c r="AH1006"/>
    </row>
    <row r="1007" spans="34:34" x14ac:dyDescent="0.25">
      <c r="AH1007"/>
    </row>
    <row r="1008" spans="34:34" x14ac:dyDescent="0.25">
      <c r="AH1008"/>
    </row>
    <row r="1009" spans="34:34" x14ac:dyDescent="0.25">
      <c r="AH1009"/>
    </row>
    <row r="1010" spans="34:34" x14ac:dyDescent="0.25">
      <c r="AH1010"/>
    </row>
    <row r="1011" spans="34:34" x14ac:dyDescent="0.25">
      <c r="AH1011"/>
    </row>
    <row r="1012" spans="34:34" x14ac:dyDescent="0.25">
      <c r="AH1012"/>
    </row>
    <row r="1013" spans="34:34" x14ac:dyDescent="0.25">
      <c r="AH1013"/>
    </row>
    <row r="1014" spans="34:34" x14ac:dyDescent="0.25">
      <c r="AH1014"/>
    </row>
    <row r="1015" spans="34:34" x14ac:dyDescent="0.25">
      <c r="AH1015"/>
    </row>
    <row r="1016" spans="34:34" x14ac:dyDescent="0.25">
      <c r="AH1016"/>
    </row>
    <row r="1017" spans="34:34" x14ac:dyDescent="0.25">
      <c r="AH1017"/>
    </row>
    <row r="1018" spans="34:34" x14ac:dyDescent="0.25">
      <c r="AH1018"/>
    </row>
    <row r="1019" spans="34:34" x14ac:dyDescent="0.25">
      <c r="AH1019"/>
    </row>
    <row r="1020" spans="34:34" x14ac:dyDescent="0.25">
      <c r="AH1020"/>
    </row>
    <row r="1021" spans="34:34" x14ac:dyDescent="0.25">
      <c r="AH1021"/>
    </row>
    <row r="1022" spans="34:34" x14ac:dyDescent="0.25">
      <c r="AH1022"/>
    </row>
    <row r="1023" spans="34:34" x14ac:dyDescent="0.25">
      <c r="AH1023"/>
    </row>
    <row r="1024" spans="34:34" x14ac:dyDescent="0.25">
      <c r="AH1024"/>
    </row>
    <row r="1025" spans="34:34" x14ac:dyDescent="0.25">
      <c r="AH1025"/>
    </row>
    <row r="1026" spans="34:34" x14ac:dyDescent="0.25">
      <c r="AH1026"/>
    </row>
    <row r="1027" spans="34:34" x14ac:dyDescent="0.25">
      <c r="AH1027"/>
    </row>
    <row r="1028" spans="34:34" x14ac:dyDescent="0.25">
      <c r="AH1028"/>
    </row>
    <row r="1029" spans="34:34" x14ac:dyDescent="0.25">
      <c r="AH1029"/>
    </row>
    <row r="1030" spans="34:34" x14ac:dyDescent="0.25">
      <c r="AH1030"/>
    </row>
    <row r="1031" spans="34:34" x14ac:dyDescent="0.25">
      <c r="AH1031"/>
    </row>
    <row r="1032" spans="34:34" x14ac:dyDescent="0.25">
      <c r="AH1032"/>
    </row>
    <row r="1033" spans="34:34" x14ac:dyDescent="0.25">
      <c r="AH1033"/>
    </row>
    <row r="1034" spans="34:34" x14ac:dyDescent="0.25">
      <c r="AH1034"/>
    </row>
    <row r="1035" spans="34:34" x14ac:dyDescent="0.25">
      <c r="AH1035"/>
    </row>
    <row r="1036" spans="34:34" x14ac:dyDescent="0.25">
      <c r="AH1036"/>
    </row>
    <row r="1037" spans="34:34" x14ac:dyDescent="0.25">
      <c r="AH1037"/>
    </row>
    <row r="1038" spans="34:34" x14ac:dyDescent="0.25">
      <c r="AH1038"/>
    </row>
    <row r="1039" spans="34:34" x14ac:dyDescent="0.25">
      <c r="AH1039"/>
    </row>
    <row r="1040" spans="34:34" x14ac:dyDescent="0.25">
      <c r="AH1040"/>
    </row>
    <row r="1041" spans="34:34" x14ac:dyDescent="0.25">
      <c r="AH1041"/>
    </row>
    <row r="1042" spans="34:34" x14ac:dyDescent="0.25">
      <c r="AH1042"/>
    </row>
    <row r="1043" spans="34:34" x14ac:dyDescent="0.25">
      <c r="AH1043"/>
    </row>
    <row r="1044" spans="34:34" x14ac:dyDescent="0.25">
      <c r="AH1044"/>
    </row>
    <row r="1045" spans="34:34" x14ac:dyDescent="0.25">
      <c r="AH1045"/>
    </row>
    <row r="1046" spans="34:34" x14ac:dyDescent="0.25">
      <c r="AH1046"/>
    </row>
    <row r="1047" spans="34:34" x14ac:dyDescent="0.25">
      <c r="AH1047"/>
    </row>
    <row r="1048" spans="34:34" x14ac:dyDescent="0.25">
      <c r="AH1048"/>
    </row>
    <row r="1049" spans="34:34" x14ac:dyDescent="0.25">
      <c r="AH1049"/>
    </row>
    <row r="1050" spans="34:34" x14ac:dyDescent="0.25">
      <c r="AH1050"/>
    </row>
    <row r="1051" spans="34:34" x14ac:dyDescent="0.25">
      <c r="AH1051"/>
    </row>
    <row r="1052" spans="34:34" x14ac:dyDescent="0.25">
      <c r="AH1052"/>
    </row>
    <row r="1053" spans="34:34" x14ac:dyDescent="0.25">
      <c r="AH1053"/>
    </row>
    <row r="1054" spans="34:34" x14ac:dyDescent="0.25">
      <c r="AH1054"/>
    </row>
    <row r="1055" spans="34:34" x14ac:dyDescent="0.25">
      <c r="AH1055"/>
    </row>
    <row r="1056" spans="34:34" x14ac:dyDescent="0.25">
      <c r="AH1056"/>
    </row>
    <row r="1057" spans="34:34" x14ac:dyDescent="0.25">
      <c r="AH1057"/>
    </row>
    <row r="1058" spans="34:34" x14ac:dyDescent="0.25">
      <c r="AH1058"/>
    </row>
    <row r="1059" spans="34:34" x14ac:dyDescent="0.25">
      <c r="AH1059"/>
    </row>
    <row r="1060" spans="34:34" x14ac:dyDescent="0.25">
      <c r="AH1060"/>
    </row>
    <row r="1061" spans="34:34" x14ac:dyDescent="0.25">
      <c r="AH1061"/>
    </row>
    <row r="1062" spans="34:34" x14ac:dyDescent="0.25">
      <c r="AH1062"/>
    </row>
    <row r="1063" spans="34:34" x14ac:dyDescent="0.25">
      <c r="AH1063"/>
    </row>
    <row r="1064" spans="34:34" x14ac:dyDescent="0.25">
      <c r="AH1064"/>
    </row>
    <row r="1065" spans="34:34" x14ac:dyDescent="0.25">
      <c r="AH1065"/>
    </row>
    <row r="1066" spans="34:34" x14ac:dyDescent="0.25">
      <c r="AH1066"/>
    </row>
    <row r="1067" spans="34:34" x14ac:dyDescent="0.25">
      <c r="AH1067"/>
    </row>
    <row r="1068" spans="34:34" x14ac:dyDescent="0.25">
      <c r="AH1068"/>
    </row>
    <row r="1069" spans="34:34" x14ac:dyDescent="0.25">
      <c r="AH1069"/>
    </row>
    <row r="1070" spans="34:34" x14ac:dyDescent="0.25">
      <c r="AH1070"/>
    </row>
    <row r="1071" spans="34:34" x14ac:dyDescent="0.25">
      <c r="AH1071"/>
    </row>
    <row r="1072" spans="34:34" x14ac:dyDescent="0.25">
      <c r="AH1072"/>
    </row>
    <row r="1073" spans="34:34" x14ac:dyDescent="0.25">
      <c r="AH1073"/>
    </row>
    <row r="1074" spans="34:34" x14ac:dyDescent="0.25">
      <c r="AH1074"/>
    </row>
    <row r="1075" spans="34:34" x14ac:dyDescent="0.25">
      <c r="AH1075"/>
    </row>
    <row r="1076" spans="34:34" x14ac:dyDescent="0.25">
      <c r="AH1076"/>
    </row>
    <row r="1077" spans="34:34" x14ac:dyDescent="0.25">
      <c r="AH1077"/>
    </row>
    <row r="1078" spans="34:34" x14ac:dyDescent="0.25">
      <c r="AH1078"/>
    </row>
    <row r="1079" spans="34:34" x14ac:dyDescent="0.25">
      <c r="AH1079"/>
    </row>
    <row r="1080" spans="34:34" x14ac:dyDescent="0.25">
      <c r="AH1080"/>
    </row>
    <row r="1081" spans="34:34" x14ac:dyDescent="0.25">
      <c r="AH1081"/>
    </row>
    <row r="1082" spans="34:34" x14ac:dyDescent="0.25">
      <c r="AH1082"/>
    </row>
    <row r="1083" spans="34:34" x14ac:dyDescent="0.25">
      <c r="AH1083"/>
    </row>
    <row r="1084" spans="34:34" x14ac:dyDescent="0.25">
      <c r="AH1084"/>
    </row>
    <row r="1085" spans="34:34" x14ac:dyDescent="0.25">
      <c r="AH1085"/>
    </row>
    <row r="1086" spans="34:34" x14ac:dyDescent="0.25">
      <c r="AH1086"/>
    </row>
    <row r="1087" spans="34:34" x14ac:dyDescent="0.25">
      <c r="AH1087"/>
    </row>
    <row r="1088" spans="34:34" x14ac:dyDescent="0.25">
      <c r="AH1088"/>
    </row>
    <row r="1089" spans="34:34" x14ac:dyDescent="0.25">
      <c r="AH1089"/>
    </row>
    <row r="1090" spans="34:34" x14ac:dyDescent="0.25">
      <c r="AH1090"/>
    </row>
    <row r="1091" spans="34:34" x14ac:dyDescent="0.25">
      <c r="AH1091"/>
    </row>
    <row r="1092" spans="34:34" x14ac:dyDescent="0.25">
      <c r="AH1092"/>
    </row>
    <row r="1093" spans="34:34" x14ac:dyDescent="0.25">
      <c r="AH1093"/>
    </row>
    <row r="1094" spans="34:34" x14ac:dyDescent="0.25">
      <c r="AH1094"/>
    </row>
    <row r="1095" spans="34:34" x14ac:dyDescent="0.25">
      <c r="AH1095"/>
    </row>
    <row r="1096" spans="34:34" x14ac:dyDescent="0.25">
      <c r="AH1096"/>
    </row>
    <row r="1097" spans="34:34" x14ac:dyDescent="0.25">
      <c r="AH1097"/>
    </row>
    <row r="1098" spans="34:34" x14ac:dyDescent="0.25">
      <c r="AH1098"/>
    </row>
    <row r="1099" spans="34:34" x14ac:dyDescent="0.25">
      <c r="AH1099"/>
    </row>
    <row r="1100" spans="34:34" x14ac:dyDescent="0.25">
      <c r="AH1100"/>
    </row>
    <row r="1101" spans="34:34" x14ac:dyDescent="0.25">
      <c r="AH1101"/>
    </row>
    <row r="1102" spans="34:34" x14ac:dyDescent="0.25">
      <c r="AH1102"/>
    </row>
    <row r="1103" spans="34:34" x14ac:dyDescent="0.25">
      <c r="AH1103"/>
    </row>
    <row r="1104" spans="34:34" x14ac:dyDescent="0.25">
      <c r="AH1104"/>
    </row>
    <row r="1105" spans="34:34" x14ac:dyDescent="0.25">
      <c r="AH1105"/>
    </row>
    <row r="1106" spans="34:34" x14ac:dyDescent="0.25">
      <c r="AH1106"/>
    </row>
    <row r="1107" spans="34:34" x14ac:dyDescent="0.25">
      <c r="AH1107"/>
    </row>
    <row r="1108" spans="34:34" x14ac:dyDescent="0.25">
      <c r="AH1108"/>
    </row>
    <row r="1109" spans="34:34" x14ac:dyDescent="0.25">
      <c r="AH1109"/>
    </row>
    <row r="1110" spans="34:34" x14ac:dyDescent="0.25">
      <c r="AH1110"/>
    </row>
    <row r="1111" spans="34:34" x14ac:dyDescent="0.25">
      <c r="AH1111"/>
    </row>
    <row r="1112" spans="34:34" x14ac:dyDescent="0.25">
      <c r="AH1112"/>
    </row>
    <row r="1113" spans="34:34" x14ac:dyDescent="0.25">
      <c r="AH1113"/>
    </row>
    <row r="1120" spans="34:34" x14ac:dyDescent="0.25">
      <c r="AH1120"/>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25C00-EEDA-4BFC-B490-8333FA07D573}">
  <sheetPr>
    <outlinePr summaryRight="0"/>
  </sheetPr>
  <dimension ref="A1:AY1120"/>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10" customWidth="1"/>
    <col min="9" max="10" width="15.7109375" customWidth="1"/>
    <col min="11" max="11" width="15.7109375" style="10" customWidth="1" collapsed="1"/>
    <col min="12" max="13" width="15.7109375" hidden="1" customWidth="1" outlineLevel="1"/>
    <col min="14" max="14" width="15.7109375" style="10" hidden="1" customWidth="1" outlineLevel="1"/>
    <col min="15" max="16" width="15.7109375" hidden="1" customWidth="1" outlineLevel="1"/>
    <col min="17" max="17" width="15.7109375" style="8" hidden="1" customWidth="1" outlineLevel="1"/>
    <col min="18" max="18" width="9.140625" hidden="1" customWidth="1" outlineLevel="1"/>
    <col min="19" max="19" width="15.7109375" hidden="1" customWidth="1" outlineLevel="1"/>
    <col min="20" max="20" width="15.7109375" style="10" hidden="1" customWidth="1" outlineLevel="1"/>
    <col min="21" max="21" width="9.140625" hidden="1" customWidth="1" outlineLevel="1"/>
    <col min="22" max="22" width="15.7109375" hidden="1" customWidth="1" outlineLevel="1"/>
    <col min="23" max="23" width="15.7109375" style="10" hidden="1" customWidth="1" outlineLevel="1"/>
    <col min="24" max="25" width="15.7109375" hidden="1" customWidth="1" outlineLevel="1"/>
    <col min="26" max="26" width="15.7109375" style="10" hidden="1" customWidth="1" outlineLevel="1"/>
    <col min="27" max="27" width="9.140625" hidden="1" customWidth="1" outlineLevel="1"/>
    <col min="28" max="28" width="15.7109375" hidden="1" customWidth="1" outlineLevel="1"/>
    <col min="29" max="29" width="15.7109375" style="10" hidden="1" customWidth="1" outlineLevel="1"/>
    <col min="30" max="31" width="15.7109375" hidden="1" customWidth="1" outlineLevel="1"/>
    <col min="32" max="32" width="15.7109375" style="10" hidden="1" customWidth="1" outlineLevel="1"/>
    <col min="33" max="33" width="9.140625" hidden="1" customWidth="1" outlineLevel="1"/>
    <col min="34" max="34" width="15.7109375" hidden="1" customWidth="1" outlineLevel="1"/>
    <col min="35" max="35" width="15.7109375" style="10" hidden="1" customWidth="1" outlineLevel="1"/>
    <col min="36" max="36" width="9.140625" hidden="1" customWidth="1" outlineLevel="1"/>
    <col min="37" max="37" width="15.7109375" hidden="1" customWidth="1" outlineLevel="1"/>
    <col min="38" max="38" width="15.7109375" style="10" hidden="1" customWidth="1" outlineLevel="1"/>
    <col min="39" max="39" width="15.7109375" customWidth="1"/>
    <col min="44" max="48" width="15.7109375" customWidth="1"/>
    <col min="49" max="49" width="10.85546875" bestFit="1" customWidth="1"/>
    <col min="50" max="50" width="10.85546875" style="6" customWidth="1"/>
    <col min="51" max="51" width="15.7109375" style="5"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 customFormat="1" ht="189.95" customHeight="1" x14ac:dyDescent="0.25">
      <c r="A1" s="2" t="s">
        <v>1425</v>
      </c>
      <c r="B1" s="2" t="s">
        <v>1427</v>
      </c>
      <c r="C1" s="2" t="s">
        <v>1428</v>
      </c>
      <c r="D1" s="2" t="s">
        <v>1429</v>
      </c>
      <c r="E1" s="2" t="s">
        <v>1430</v>
      </c>
      <c r="F1" s="2" t="s">
        <v>1435</v>
      </c>
      <c r="G1" s="2" t="s">
        <v>1461</v>
      </c>
      <c r="H1" s="9" t="s">
        <v>1462</v>
      </c>
      <c r="I1" s="2" t="s">
        <v>1436</v>
      </c>
      <c r="J1" s="2" t="s">
        <v>1459</v>
      </c>
      <c r="K1" s="9" t="s">
        <v>1463</v>
      </c>
      <c r="L1" s="2" t="s">
        <v>1437</v>
      </c>
      <c r="M1" s="2" t="s">
        <v>1460</v>
      </c>
      <c r="N1" s="9" t="s">
        <v>1471</v>
      </c>
      <c r="O1" s="2" t="s">
        <v>1438</v>
      </c>
      <c r="P1" s="2" t="s">
        <v>1449</v>
      </c>
      <c r="Q1" s="7" t="s">
        <v>1465</v>
      </c>
      <c r="R1" s="2" t="s">
        <v>1439</v>
      </c>
      <c r="S1" s="2" t="s">
        <v>1450</v>
      </c>
      <c r="T1" s="9" t="s">
        <v>1464</v>
      </c>
      <c r="U1" s="2" t="s">
        <v>1440</v>
      </c>
      <c r="V1" s="2" t="s">
        <v>1451</v>
      </c>
      <c r="W1" s="9" t="s">
        <v>1466</v>
      </c>
      <c r="X1" s="2" t="s">
        <v>1442</v>
      </c>
      <c r="Y1" s="2" t="s">
        <v>1452</v>
      </c>
      <c r="Z1" s="9" t="s">
        <v>1467</v>
      </c>
      <c r="AA1" s="2" t="s">
        <v>1443</v>
      </c>
      <c r="AB1" s="2" t="s">
        <v>1453</v>
      </c>
      <c r="AC1" s="9" t="s">
        <v>1472</v>
      </c>
      <c r="AD1" s="2" t="s">
        <v>1445</v>
      </c>
      <c r="AE1" s="2" t="s">
        <v>1454</v>
      </c>
      <c r="AF1" s="9" t="s">
        <v>1468</v>
      </c>
      <c r="AG1" s="2" t="s">
        <v>1446</v>
      </c>
      <c r="AH1" s="2" t="s">
        <v>1455</v>
      </c>
      <c r="AI1" s="9" t="s">
        <v>1469</v>
      </c>
      <c r="AJ1" s="2" t="s">
        <v>1447</v>
      </c>
      <c r="AK1" s="2" t="s">
        <v>1456</v>
      </c>
      <c r="AL1" s="9" t="s">
        <v>1470</v>
      </c>
      <c r="AM1" s="2" t="s">
        <v>1457</v>
      </c>
      <c r="AN1" s="3" t="s">
        <v>1458</v>
      </c>
    </row>
    <row r="2" spans="1:51" x14ac:dyDescent="0.25">
      <c r="A2" t="s">
        <v>964</v>
      </c>
      <c r="B2" t="s">
        <v>280</v>
      </c>
      <c r="C2" t="s">
        <v>1299</v>
      </c>
      <c r="D2" t="s">
        <v>1050</v>
      </c>
      <c r="E2" s="4">
        <v>68.826086956521735</v>
      </c>
      <c r="F2" s="4">
        <v>245.81793478260869</v>
      </c>
      <c r="G2" s="4">
        <v>0</v>
      </c>
      <c r="H2" s="10">
        <v>0</v>
      </c>
      <c r="I2" s="4">
        <v>208.34510869565216</v>
      </c>
      <c r="J2" s="4">
        <v>0</v>
      </c>
      <c r="K2" s="10">
        <v>0</v>
      </c>
      <c r="L2" s="4">
        <v>37.521739130434781</v>
      </c>
      <c r="M2" s="4">
        <v>0</v>
      </c>
      <c r="N2" s="10">
        <v>0</v>
      </c>
      <c r="O2" s="4">
        <v>27.173913043478262</v>
      </c>
      <c r="P2" s="4">
        <v>0</v>
      </c>
      <c r="Q2" s="8">
        <v>0</v>
      </c>
      <c r="R2" s="4">
        <v>8.6086956521739122</v>
      </c>
      <c r="S2" s="4">
        <v>0</v>
      </c>
      <c r="T2" s="10">
        <v>0</v>
      </c>
      <c r="U2" s="4">
        <v>1.7391304347826086</v>
      </c>
      <c r="V2" s="4">
        <v>0</v>
      </c>
      <c r="W2" s="10">
        <v>0</v>
      </c>
      <c r="X2" s="4">
        <v>40.744565217391305</v>
      </c>
      <c r="Y2" s="4">
        <v>0</v>
      </c>
      <c r="Z2" s="10">
        <v>0</v>
      </c>
      <c r="AA2" s="4">
        <v>27.125</v>
      </c>
      <c r="AB2" s="4">
        <v>0</v>
      </c>
      <c r="AC2" s="10">
        <v>0</v>
      </c>
      <c r="AD2" s="4">
        <v>138.25</v>
      </c>
      <c r="AE2" s="4">
        <v>0</v>
      </c>
      <c r="AF2" s="10">
        <v>0</v>
      </c>
      <c r="AG2" s="4">
        <v>2.1766304347826089</v>
      </c>
      <c r="AH2" s="4">
        <v>0</v>
      </c>
      <c r="AI2" s="10">
        <v>0</v>
      </c>
      <c r="AJ2" s="4">
        <v>0</v>
      </c>
      <c r="AK2" s="4">
        <v>0</v>
      </c>
      <c r="AL2" s="10" t="s">
        <v>1473</v>
      </c>
      <c r="AM2" s="1">
        <v>365587</v>
      </c>
      <c r="AN2" s="1">
        <v>5</v>
      </c>
      <c r="AX2"/>
      <c r="AY2"/>
    </row>
    <row r="3" spans="1:51" x14ac:dyDescent="0.25">
      <c r="A3" t="s">
        <v>964</v>
      </c>
      <c r="B3" t="s">
        <v>633</v>
      </c>
      <c r="C3" t="s">
        <v>1379</v>
      </c>
      <c r="D3" t="s">
        <v>1012</v>
      </c>
      <c r="E3" s="4">
        <v>64.021739130434781</v>
      </c>
      <c r="F3" s="4">
        <v>168.44945652173914</v>
      </c>
      <c r="G3" s="4">
        <v>0</v>
      </c>
      <c r="H3" s="10">
        <v>0</v>
      </c>
      <c r="I3" s="4">
        <v>162.28369565217395</v>
      </c>
      <c r="J3" s="4">
        <v>0</v>
      </c>
      <c r="K3" s="10">
        <v>0</v>
      </c>
      <c r="L3" s="4">
        <v>20.76576086956522</v>
      </c>
      <c r="M3" s="4">
        <v>0</v>
      </c>
      <c r="N3" s="10">
        <v>0</v>
      </c>
      <c r="O3" s="4">
        <v>14.686956521739134</v>
      </c>
      <c r="P3" s="4">
        <v>0</v>
      </c>
      <c r="Q3" s="8">
        <v>0</v>
      </c>
      <c r="R3" s="4">
        <v>0</v>
      </c>
      <c r="S3" s="4">
        <v>0</v>
      </c>
      <c r="T3" s="10" t="s">
        <v>1473</v>
      </c>
      <c r="U3" s="4">
        <v>6.0788043478260869</v>
      </c>
      <c r="V3" s="4">
        <v>0</v>
      </c>
      <c r="W3" s="10">
        <v>0</v>
      </c>
      <c r="X3" s="4">
        <v>38.152608695652177</v>
      </c>
      <c r="Y3" s="4">
        <v>0</v>
      </c>
      <c r="Z3" s="10">
        <v>0</v>
      </c>
      <c r="AA3" s="4">
        <v>8.6956521739130432E-2</v>
      </c>
      <c r="AB3" s="4">
        <v>0</v>
      </c>
      <c r="AC3" s="10">
        <v>0</v>
      </c>
      <c r="AD3" s="4">
        <v>109.44413043478262</v>
      </c>
      <c r="AE3" s="4">
        <v>0</v>
      </c>
      <c r="AF3" s="10">
        <v>0</v>
      </c>
      <c r="AG3" s="4">
        <v>0</v>
      </c>
      <c r="AH3" s="4">
        <v>0</v>
      </c>
      <c r="AI3" s="10" t="s">
        <v>1473</v>
      </c>
      <c r="AJ3" s="4">
        <v>0</v>
      </c>
      <c r="AK3" s="4">
        <v>0</v>
      </c>
      <c r="AL3" s="10" t="s">
        <v>1473</v>
      </c>
      <c r="AM3" s="1">
        <v>366123</v>
      </c>
      <c r="AN3" s="1">
        <v>5</v>
      </c>
      <c r="AX3"/>
      <c r="AY3"/>
    </row>
    <row r="4" spans="1:51" x14ac:dyDescent="0.25">
      <c r="A4" t="s">
        <v>964</v>
      </c>
      <c r="B4" t="s">
        <v>646</v>
      </c>
      <c r="C4" t="s">
        <v>1130</v>
      </c>
      <c r="D4" t="s">
        <v>1004</v>
      </c>
      <c r="E4" s="4">
        <v>62.706521739130437</v>
      </c>
      <c r="F4" s="4">
        <v>279.8478260869565</v>
      </c>
      <c r="G4" s="4">
        <v>0.88858695652173902</v>
      </c>
      <c r="H4" s="10">
        <v>3.1752505243532974E-3</v>
      </c>
      <c r="I4" s="4">
        <v>239.94293478260872</v>
      </c>
      <c r="J4" s="4">
        <v>0.80163043478260865</v>
      </c>
      <c r="K4" s="10">
        <v>3.340921188235427E-3</v>
      </c>
      <c r="L4" s="4">
        <v>56.125</v>
      </c>
      <c r="M4" s="4">
        <v>8.6956521739130432E-2</v>
      </c>
      <c r="N4" s="10">
        <v>1.5493366902294954E-3</v>
      </c>
      <c r="O4" s="4">
        <v>38.342391304347828</v>
      </c>
      <c r="P4" s="4">
        <v>0</v>
      </c>
      <c r="Q4" s="8">
        <v>0</v>
      </c>
      <c r="R4" s="4">
        <v>12.043478260869565</v>
      </c>
      <c r="S4" s="4">
        <v>8.6956521739130432E-2</v>
      </c>
      <c r="T4" s="10">
        <v>7.2202166064981952E-3</v>
      </c>
      <c r="U4" s="4">
        <v>5.7391304347826084</v>
      </c>
      <c r="V4" s="4">
        <v>0</v>
      </c>
      <c r="W4" s="10">
        <v>0</v>
      </c>
      <c r="X4" s="4">
        <v>47.894021739130437</v>
      </c>
      <c r="Y4" s="4">
        <v>0.80163043478260865</v>
      </c>
      <c r="Z4" s="10">
        <v>1.6737588652482267E-2</v>
      </c>
      <c r="AA4" s="4">
        <v>22.122282608695652</v>
      </c>
      <c r="AB4" s="4">
        <v>0</v>
      </c>
      <c r="AC4" s="10">
        <v>0</v>
      </c>
      <c r="AD4" s="4">
        <v>126.00271739130434</v>
      </c>
      <c r="AE4" s="4">
        <v>0</v>
      </c>
      <c r="AF4" s="10">
        <v>0</v>
      </c>
      <c r="AG4" s="4">
        <v>27.703804347826086</v>
      </c>
      <c r="AH4" s="4">
        <v>0</v>
      </c>
      <c r="AI4" s="10">
        <v>0</v>
      </c>
      <c r="AJ4" s="4">
        <v>0</v>
      </c>
      <c r="AK4" s="4">
        <v>0</v>
      </c>
      <c r="AL4" s="10" t="s">
        <v>1473</v>
      </c>
      <c r="AM4" s="1">
        <v>366143</v>
      </c>
      <c r="AN4" s="1">
        <v>5</v>
      </c>
      <c r="AX4"/>
      <c r="AY4"/>
    </row>
    <row r="5" spans="1:51" x14ac:dyDescent="0.25">
      <c r="A5" t="s">
        <v>964</v>
      </c>
      <c r="B5" t="s">
        <v>542</v>
      </c>
      <c r="C5" t="s">
        <v>1289</v>
      </c>
      <c r="D5" t="s">
        <v>1047</v>
      </c>
      <c r="E5" s="4">
        <v>41.271739130434781</v>
      </c>
      <c r="F5" s="4">
        <v>143.54358695652172</v>
      </c>
      <c r="G5" s="4">
        <v>0</v>
      </c>
      <c r="H5" s="10">
        <v>0</v>
      </c>
      <c r="I5" s="4">
        <v>137.4566304347826</v>
      </c>
      <c r="J5" s="4">
        <v>0</v>
      </c>
      <c r="K5" s="10">
        <v>0</v>
      </c>
      <c r="L5" s="4">
        <v>11.146739130434783</v>
      </c>
      <c r="M5" s="4">
        <v>0</v>
      </c>
      <c r="N5" s="10">
        <v>0</v>
      </c>
      <c r="O5" s="4">
        <v>5.0597826086956523</v>
      </c>
      <c r="P5" s="4">
        <v>0</v>
      </c>
      <c r="Q5" s="8">
        <v>0</v>
      </c>
      <c r="R5" s="4">
        <v>1.0434782608695652</v>
      </c>
      <c r="S5" s="4">
        <v>0</v>
      </c>
      <c r="T5" s="10">
        <v>0</v>
      </c>
      <c r="U5" s="4">
        <v>5.0434782608695654</v>
      </c>
      <c r="V5" s="4">
        <v>0</v>
      </c>
      <c r="W5" s="10">
        <v>0</v>
      </c>
      <c r="X5" s="4">
        <v>50.503804347826083</v>
      </c>
      <c r="Y5" s="4">
        <v>0</v>
      </c>
      <c r="Z5" s="10">
        <v>0</v>
      </c>
      <c r="AA5" s="4">
        <v>0</v>
      </c>
      <c r="AB5" s="4">
        <v>0</v>
      </c>
      <c r="AC5" s="10" t="s">
        <v>1473</v>
      </c>
      <c r="AD5" s="4">
        <v>61.769999999999989</v>
      </c>
      <c r="AE5" s="4">
        <v>0</v>
      </c>
      <c r="AF5" s="10">
        <v>0</v>
      </c>
      <c r="AG5" s="4">
        <v>20.123043478260875</v>
      </c>
      <c r="AH5" s="4">
        <v>0</v>
      </c>
      <c r="AI5" s="10">
        <v>0</v>
      </c>
      <c r="AJ5" s="4">
        <v>0</v>
      </c>
      <c r="AK5" s="4">
        <v>0</v>
      </c>
      <c r="AL5" s="10" t="s">
        <v>1473</v>
      </c>
      <c r="AM5" s="1">
        <v>365991</v>
      </c>
      <c r="AN5" s="1">
        <v>5</v>
      </c>
      <c r="AX5"/>
      <c r="AY5"/>
    </row>
    <row r="6" spans="1:51" x14ac:dyDescent="0.25">
      <c r="A6" t="s">
        <v>964</v>
      </c>
      <c r="B6" t="s">
        <v>579</v>
      </c>
      <c r="C6" t="s">
        <v>1356</v>
      </c>
      <c r="D6" t="s">
        <v>1026</v>
      </c>
      <c r="E6" s="4">
        <v>62.271739130434781</v>
      </c>
      <c r="F6" s="4">
        <v>200.95152173913044</v>
      </c>
      <c r="G6" s="4">
        <v>56.404565217391287</v>
      </c>
      <c r="H6" s="10">
        <v>0.28068742515229167</v>
      </c>
      <c r="I6" s="4">
        <v>189.12543478260872</v>
      </c>
      <c r="J6" s="4">
        <v>56.404565217391287</v>
      </c>
      <c r="K6" s="10">
        <v>0.29823891895992638</v>
      </c>
      <c r="L6" s="4">
        <v>21.249239130434781</v>
      </c>
      <c r="M6" s="4">
        <v>3.9856521739130422</v>
      </c>
      <c r="N6" s="10">
        <v>0.18756681824924673</v>
      </c>
      <c r="O6" s="4">
        <v>14.727499999999997</v>
      </c>
      <c r="P6" s="4">
        <v>3.9856521739130422</v>
      </c>
      <c r="Q6" s="8">
        <v>0.2706265268316444</v>
      </c>
      <c r="R6" s="4">
        <v>0.34782608695652173</v>
      </c>
      <c r="S6" s="4">
        <v>0</v>
      </c>
      <c r="T6" s="10">
        <v>0</v>
      </c>
      <c r="U6" s="4">
        <v>6.1739130434782608</v>
      </c>
      <c r="V6" s="4">
        <v>0</v>
      </c>
      <c r="W6" s="10">
        <v>0</v>
      </c>
      <c r="X6" s="4">
        <v>60.489347826086963</v>
      </c>
      <c r="Y6" s="4">
        <v>14.295760869565212</v>
      </c>
      <c r="Z6" s="10">
        <v>0.23633517938839382</v>
      </c>
      <c r="AA6" s="4">
        <v>5.3043478260869561</v>
      </c>
      <c r="AB6" s="4">
        <v>0</v>
      </c>
      <c r="AC6" s="10">
        <v>0</v>
      </c>
      <c r="AD6" s="4">
        <v>113.90858695652176</v>
      </c>
      <c r="AE6" s="4">
        <v>38.123152173913034</v>
      </c>
      <c r="AF6" s="10">
        <v>0.33468198660443765</v>
      </c>
      <c r="AG6" s="4">
        <v>0</v>
      </c>
      <c r="AH6" s="4">
        <v>0</v>
      </c>
      <c r="AI6" s="10" t="s">
        <v>1473</v>
      </c>
      <c r="AJ6" s="4">
        <v>0</v>
      </c>
      <c r="AK6" s="4">
        <v>0</v>
      </c>
      <c r="AL6" s="10" t="s">
        <v>1473</v>
      </c>
      <c r="AM6" s="1">
        <v>366041</v>
      </c>
      <c r="AN6" s="1">
        <v>5</v>
      </c>
      <c r="AX6"/>
      <c r="AY6"/>
    </row>
    <row r="7" spans="1:51" x14ac:dyDescent="0.25">
      <c r="A7" t="s">
        <v>964</v>
      </c>
      <c r="B7" t="s">
        <v>525</v>
      </c>
      <c r="C7" t="s">
        <v>1357</v>
      </c>
      <c r="D7" t="s">
        <v>1029</v>
      </c>
      <c r="E7" s="4">
        <v>81.565217391304344</v>
      </c>
      <c r="F7" s="4">
        <v>266.88586956521738</v>
      </c>
      <c r="G7" s="4">
        <v>0</v>
      </c>
      <c r="H7" s="10">
        <v>0</v>
      </c>
      <c r="I7" s="4">
        <v>252.07065217391303</v>
      </c>
      <c r="J7" s="4">
        <v>0</v>
      </c>
      <c r="K7" s="10">
        <v>0</v>
      </c>
      <c r="L7" s="4">
        <v>52.019021739130437</v>
      </c>
      <c r="M7" s="4">
        <v>0</v>
      </c>
      <c r="N7" s="10">
        <v>0</v>
      </c>
      <c r="O7" s="4">
        <v>40.116847826086953</v>
      </c>
      <c r="P7" s="4">
        <v>0</v>
      </c>
      <c r="Q7" s="8">
        <v>0</v>
      </c>
      <c r="R7" s="4">
        <v>6.9456521739130439</v>
      </c>
      <c r="S7" s="4">
        <v>0</v>
      </c>
      <c r="T7" s="10">
        <v>0</v>
      </c>
      <c r="U7" s="4">
        <v>4.9565217391304346</v>
      </c>
      <c r="V7" s="4">
        <v>0</v>
      </c>
      <c r="W7" s="10">
        <v>0</v>
      </c>
      <c r="X7" s="4">
        <v>53.146739130434781</v>
      </c>
      <c r="Y7" s="4">
        <v>0</v>
      </c>
      <c r="Z7" s="10">
        <v>0</v>
      </c>
      <c r="AA7" s="4">
        <v>2.9130434782608696</v>
      </c>
      <c r="AB7" s="4">
        <v>0</v>
      </c>
      <c r="AC7" s="10">
        <v>0</v>
      </c>
      <c r="AD7" s="4">
        <v>140.21739130434781</v>
      </c>
      <c r="AE7" s="4">
        <v>0</v>
      </c>
      <c r="AF7" s="10">
        <v>0</v>
      </c>
      <c r="AG7" s="4">
        <v>18.589673913043477</v>
      </c>
      <c r="AH7" s="4">
        <v>0</v>
      </c>
      <c r="AI7" s="10">
        <v>0</v>
      </c>
      <c r="AJ7" s="4">
        <v>0</v>
      </c>
      <c r="AK7" s="4">
        <v>0</v>
      </c>
      <c r="AL7" s="10" t="s">
        <v>1473</v>
      </c>
      <c r="AM7" s="1">
        <v>365968</v>
      </c>
      <c r="AN7" s="1">
        <v>5</v>
      </c>
      <c r="AX7"/>
      <c r="AY7"/>
    </row>
    <row r="8" spans="1:51" x14ac:dyDescent="0.25">
      <c r="A8" t="s">
        <v>964</v>
      </c>
      <c r="B8" t="s">
        <v>357</v>
      </c>
      <c r="C8" t="s">
        <v>1140</v>
      </c>
      <c r="D8" t="s">
        <v>1026</v>
      </c>
      <c r="E8" s="4">
        <v>53.847826086956523</v>
      </c>
      <c r="F8" s="4">
        <v>242.52543478260867</v>
      </c>
      <c r="G8" s="4">
        <v>44.366521739130441</v>
      </c>
      <c r="H8" s="10">
        <v>0.18293554149856092</v>
      </c>
      <c r="I8" s="4">
        <v>226.77543478260867</v>
      </c>
      <c r="J8" s="4">
        <v>40.746956521739136</v>
      </c>
      <c r="K8" s="10">
        <v>0.17967976364283</v>
      </c>
      <c r="L8" s="4">
        <v>38.067934782608702</v>
      </c>
      <c r="M8" s="4">
        <v>6.0283695652173916</v>
      </c>
      <c r="N8" s="10">
        <v>0.15835819830109213</v>
      </c>
      <c r="O8" s="4">
        <v>23.709239130434788</v>
      </c>
      <c r="P8" s="4">
        <v>2.4088043478260874</v>
      </c>
      <c r="Q8" s="8">
        <v>0.10159770773638968</v>
      </c>
      <c r="R8" s="4">
        <v>6.7391304347826084</v>
      </c>
      <c r="S8" s="4">
        <v>0</v>
      </c>
      <c r="T8" s="10">
        <v>0</v>
      </c>
      <c r="U8" s="4">
        <v>7.6195652173913047</v>
      </c>
      <c r="V8" s="4">
        <v>3.6195652173913042</v>
      </c>
      <c r="W8" s="10">
        <v>0.47503566333808839</v>
      </c>
      <c r="X8" s="4">
        <v>70.626956521739103</v>
      </c>
      <c r="Y8" s="4">
        <v>34.82532608695653</v>
      </c>
      <c r="Z8" s="10">
        <v>0.49308830228635481</v>
      </c>
      <c r="AA8" s="4">
        <v>1.3913043478260869</v>
      </c>
      <c r="AB8" s="4">
        <v>0</v>
      </c>
      <c r="AC8" s="10">
        <v>0</v>
      </c>
      <c r="AD8" s="4">
        <v>124.64032608695652</v>
      </c>
      <c r="AE8" s="4">
        <v>3.5128260869565224</v>
      </c>
      <c r="AF8" s="10">
        <v>2.8183704241160006E-2</v>
      </c>
      <c r="AG8" s="4">
        <v>0</v>
      </c>
      <c r="AH8" s="4">
        <v>0</v>
      </c>
      <c r="AI8" s="10" t="s">
        <v>1473</v>
      </c>
      <c r="AJ8" s="4">
        <v>7.7989130434782608</v>
      </c>
      <c r="AK8" s="4">
        <v>0</v>
      </c>
      <c r="AL8" s="10" t="s">
        <v>1473</v>
      </c>
      <c r="AM8" s="1">
        <v>365704</v>
      </c>
      <c r="AN8" s="1">
        <v>5</v>
      </c>
      <c r="AX8"/>
      <c r="AY8"/>
    </row>
    <row r="9" spans="1:51" x14ac:dyDescent="0.25">
      <c r="A9" t="s">
        <v>964</v>
      </c>
      <c r="B9" t="s">
        <v>772</v>
      </c>
      <c r="C9" t="s">
        <v>1129</v>
      </c>
      <c r="D9" t="s">
        <v>1032</v>
      </c>
      <c r="E9" s="4">
        <v>66.543478260869563</v>
      </c>
      <c r="F9" s="4">
        <v>205.22782608695647</v>
      </c>
      <c r="G9" s="4">
        <v>0</v>
      </c>
      <c r="H9" s="10">
        <v>0</v>
      </c>
      <c r="I9" s="4">
        <v>195.96695652173906</v>
      </c>
      <c r="J9" s="4">
        <v>0</v>
      </c>
      <c r="K9" s="10">
        <v>0</v>
      </c>
      <c r="L9" s="4">
        <v>14.879673913043479</v>
      </c>
      <c r="M9" s="4">
        <v>0</v>
      </c>
      <c r="N9" s="10">
        <v>0</v>
      </c>
      <c r="O9" s="4">
        <v>5.6188043478260878</v>
      </c>
      <c r="P9" s="4">
        <v>0</v>
      </c>
      <c r="Q9" s="8">
        <v>0</v>
      </c>
      <c r="R9" s="4">
        <v>4.2173913043478262</v>
      </c>
      <c r="S9" s="4">
        <v>0</v>
      </c>
      <c r="T9" s="10">
        <v>0</v>
      </c>
      <c r="U9" s="4">
        <v>5.0434782608695654</v>
      </c>
      <c r="V9" s="4">
        <v>0</v>
      </c>
      <c r="W9" s="10">
        <v>0</v>
      </c>
      <c r="X9" s="4">
        <v>66.143586956521744</v>
      </c>
      <c r="Y9" s="4">
        <v>0</v>
      </c>
      <c r="Z9" s="10">
        <v>0</v>
      </c>
      <c r="AA9" s="4">
        <v>0</v>
      </c>
      <c r="AB9" s="4">
        <v>0</v>
      </c>
      <c r="AC9" s="10" t="s">
        <v>1473</v>
      </c>
      <c r="AD9" s="4">
        <v>119.27239130434778</v>
      </c>
      <c r="AE9" s="4">
        <v>0</v>
      </c>
      <c r="AF9" s="10">
        <v>0</v>
      </c>
      <c r="AG9" s="4">
        <v>4.9321739130434796</v>
      </c>
      <c r="AH9" s="4">
        <v>0</v>
      </c>
      <c r="AI9" s="10">
        <v>0</v>
      </c>
      <c r="AJ9" s="4">
        <v>0</v>
      </c>
      <c r="AK9" s="4">
        <v>0</v>
      </c>
      <c r="AL9" s="10" t="s">
        <v>1473</v>
      </c>
      <c r="AM9" s="1">
        <v>366308</v>
      </c>
      <c r="AN9" s="1">
        <v>5</v>
      </c>
      <c r="AX9"/>
      <c r="AY9"/>
    </row>
    <row r="10" spans="1:51" x14ac:dyDescent="0.25">
      <c r="A10" t="s">
        <v>964</v>
      </c>
      <c r="B10" t="s">
        <v>234</v>
      </c>
      <c r="C10" t="s">
        <v>1098</v>
      </c>
      <c r="D10" t="s">
        <v>999</v>
      </c>
      <c r="E10" s="4">
        <v>93.923913043478265</v>
      </c>
      <c r="F10" s="4">
        <v>315.64706521739129</v>
      </c>
      <c r="G10" s="4">
        <v>69.059565217391295</v>
      </c>
      <c r="H10" s="10">
        <v>0.21878728753530099</v>
      </c>
      <c r="I10" s="4">
        <v>304.89706521739129</v>
      </c>
      <c r="J10" s="4">
        <v>69.059565217391295</v>
      </c>
      <c r="K10" s="10">
        <v>0.22650124614401224</v>
      </c>
      <c r="L10" s="4">
        <v>44.80869565217391</v>
      </c>
      <c r="M10" s="4">
        <v>4.4173913043478263</v>
      </c>
      <c r="N10" s="10">
        <v>9.8583349505142651E-2</v>
      </c>
      <c r="O10" s="4">
        <v>38.759782608695652</v>
      </c>
      <c r="P10" s="4">
        <v>4.4173913043478263</v>
      </c>
      <c r="Q10" s="8">
        <v>0.11396842311898821</v>
      </c>
      <c r="R10" s="4">
        <v>0.65760869565217395</v>
      </c>
      <c r="S10" s="4">
        <v>0</v>
      </c>
      <c r="T10" s="10">
        <v>0</v>
      </c>
      <c r="U10" s="4">
        <v>5.3913043478260869</v>
      </c>
      <c r="V10" s="4">
        <v>0</v>
      </c>
      <c r="W10" s="10">
        <v>0</v>
      </c>
      <c r="X10" s="4">
        <v>65.765434782608722</v>
      </c>
      <c r="Y10" s="4">
        <v>21.759999999999994</v>
      </c>
      <c r="Z10" s="10">
        <v>0.33087289807980252</v>
      </c>
      <c r="AA10" s="4">
        <v>4.7010869565217392</v>
      </c>
      <c r="AB10" s="4">
        <v>0</v>
      </c>
      <c r="AC10" s="10">
        <v>0</v>
      </c>
      <c r="AD10" s="4">
        <v>163.62565217391301</v>
      </c>
      <c r="AE10" s="4">
        <v>42.882173913043474</v>
      </c>
      <c r="AF10" s="10">
        <v>0.26207488461201206</v>
      </c>
      <c r="AG10" s="4">
        <v>36.746195652173917</v>
      </c>
      <c r="AH10" s="4">
        <v>0</v>
      </c>
      <c r="AI10" s="10">
        <v>0</v>
      </c>
      <c r="AJ10" s="4">
        <v>0</v>
      </c>
      <c r="AK10" s="4">
        <v>0</v>
      </c>
      <c r="AL10" s="10" t="s">
        <v>1473</v>
      </c>
      <c r="AM10" s="1">
        <v>365514</v>
      </c>
      <c r="AN10" s="1">
        <v>5</v>
      </c>
      <c r="AX10"/>
      <c r="AY10"/>
    </row>
    <row r="11" spans="1:51" x14ac:dyDescent="0.25">
      <c r="A11" t="s">
        <v>964</v>
      </c>
      <c r="B11" t="s">
        <v>42</v>
      </c>
      <c r="C11" t="s">
        <v>1221</v>
      </c>
      <c r="D11" t="s">
        <v>1032</v>
      </c>
      <c r="E11" s="4">
        <v>111.8695652173913</v>
      </c>
      <c r="F11" s="4">
        <v>419.23369565217382</v>
      </c>
      <c r="G11" s="4">
        <v>27.598152173913039</v>
      </c>
      <c r="H11" s="10">
        <v>6.5829995203463887E-2</v>
      </c>
      <c r="I11" s="4">
        <v>382.72521739130428</v>
      </c>
      <c r="J11" s="4">
        <v>27.598152173913039</v>
      </c>
      <c r="K11" s="10">
        <v>7.2109573448086273E-2</v>
      </c>
      <c r="L11" s="4">
        <v>71.557934782608712</v>
      </c>
      <c r="M11" s="4">
        <v>4.4543478260869582</v>
      </c>
      <c r="N11" s="10">
        <v>6.2248132783864714E-2</v>
      </c>
      <c r="O11" s="4">
        <v>51.397282608695662</v>
      </c>
      <c r="P11" s="4">
        <v>4.4543478260869582</v>
      </c>
      <c r="Q11" s="8">
        <v>8.6665045309873026E-2</v>
      </c>
      <c r="R11" s="4">
        <v>15.464999999999998</v>
      </c>
      <c r="S11" s="4">
        <v>0</v>
      </c>
      <c r="T11" s="10">
        <v>0</v>
      </c>
      <c r="U11" s="4">
        <v>4.6956521739130439</v>
      </c>
      <c r="V11" s="4">
        <v>0</v>
      </c>
      <c r="W11" s="10">
        <v>0</v>
      </c>
      <c r="X11" s="4">
        <v>89.740760869565193</v>
      </c>
      <c r="Y11" s="4">
        <v>1.7904347826086959</v>
      </c>
      <c r="Z11" s="10">
        <v>1.9951187902351588E-2</v>
      </c>
      <c r="AA11" s="4">
        <v>16.347826086956523</v>
      </c>
      <c r="AB11" s="4">
        <v>0</v>
      </c>
      <c r="AC11" s="10">
        <v>0</v>
      </c>
      <c r="AD11" s="4">
        <v>161.7497826086956</v>
      </c>
      <c r="AE11" s="4">
        <v>20.486304347826081</v>
      </c>
      <c r="AF11" s="10">
        <v>0.12665429292963234</v>
      </c>
      <c r="AG11" s="4">
        <v>77.723804347826075</v>
      </c>
      <c r="AH11" s="4">
        <v>0.86706521739130427</v>
      </c>
      <c r="AI11" s="10">
        <v>1.1155722814481043E-2</v>
      </c>
      <c r="AJ11" s="4">
        <v>2.1135869565217393</v>
      </c>
      <c r="AK11" s="4">
        <v>0</v>
      </c>
      <c r="AL11" s="10" t="s">
        <v>1473</v>
      </c>
      <c r="AM11" s="1">
        <v>365109</v>
      </c>
      <c r="AN11" s="1">
        <v>5</v>
      </c>
      <c r="AX11"/>
      <c r="AY11"/>
    </row>
    <row r="12" spans="1:51" x14ac:dyDescent="0.25">
      <c r="A12" t="s">
        <v>964</v>
      </c>
      <c r="B12" t="s">
        <v>637</v>
      </c>
      <c r="C12" t="s">
        <v>1181</v>
      </c>
      <c r="D12" t="s">
        <v>1065</v>
      </c>
      <c r="E12" s="4">
        <v>40.336956521739133</v>
      </c>
      <c r="F12" s="4">
        <v>133.47858695652175</v>
      </c>
      <c r="G12" s="4">
        <v>3.8016304347826084</v>
      </c>
      <c r="H12" s="10">
        <v>2.8481200778825454E-2</v>
      </c>
      <c r="I12" s="4">
        <v>122.2421739130435</v>
      </c>
      <c r="J12" s="4">
        <v>3.8016304347826084</v>
      </c>
      <c r="K12" s="10">
        <v>3.1099172348545468E-2</v>
      </c>
      <c r="L12" s="4">
        <v>29.375869565217393</v>
      </c>
      <c r="M12" s="4">
        <v>0</v>
      </c>
      <c r="N12" s="10">
        <v>0</v>
      </c>
      <c r="O12" s="4">
        <v>18.139456521739131</v>
      </c>
      <c r="P12" s="4">
        <v>0</v>
      </c>
      <c r="Q12" s="8">
        <v>0</v>
      </c>
      <c r="R12" s="4">
        <v>6.3233695652173916</v>
      </c>
      <c r="S12" s="4">
        <v>0</v>
      </c>
      <c r="T12" s="10">
        <v>0</v>
      </c>
      <c r="U12" s="4">
        <v>4.9130434782608692</v>
      </c>
      <c r="V12" s="4">
        <v>0</v>
      </c>
      <c r="W12" s="10">
        <v>0</v>
      </c>
      <c r="X12" s="4">
        <v>39.073369565217391</v>
      </c>
      <c r="Y12" s="4">
        <v>0.61141304347826086</v>
      </c>
      <c r="Z12" s="10">
        <v>1.5647819737116628E-2</v>
      </c>
      <c r="AA12" s="4">
        <v>0</v>
      </c>
      <c r="AB12" s="4">
        <v>0</v>
      </c>
      <c r="AC12" s="10" t="s">
        <v>1473</v>
      </c>
      <c r="AD12" s="4">
        <v>58.553804347826095</v>
      </c>
      <c r="AE12" s="4">
        <v>3.1902173913043477</v>
      </c>
      <c r="AF12" s="10">
        <v>5.4483520359387028E-2</v>
      </c>
      <c r="AG12" s="4">
        <v>6.4755434782608692</v>
      </c>
      <c r="AH12" s="4">
        <v>0</v>
      </c>
      <c r="AI12" s="10">
        <v>0</v>
      </c>
      <c r="AJ12" s="4">
        <v>0</v>
      </c>
      <c r="AK12" s="4">
        <v>0</v>
      </c>
      <c r="AL12" s="10" t="s">
        <v>1473</v>
      </c>
      <c r="AM12" s="1">
        <v>366128</v>
      </c>
      <c r="AN12" s="1">
        <v>5</v>
      </c>
      <c r="AX12"/>
      <c r="AY12"/>
    </row>
    <row r="13" spans="1:51" x14ac:dyDescent="0.25">
      <c r="A13" t="s">
        <v>964</v>
      </c>
      <c r="B13" t="s">
        <v>485</v>
      </c>
      <c r="C13" t="s">
        <v>1347</v>
      </c>
      <c r="D13" t="s">
        <v>1067</v>
      </c>
      <c r="E13" s="4">
        <v>60.836956521739133</v>
      </c>
      <c r="F13" s="4">
        <v>228.2255434782609</v>
      </c>
      <c r="G13" s="4">
        <v>0</v>
      </c>
      <c r="H13" s="10">
        <v>0</v>
      </c>
      <c r="I13" s="4">
        <v>207.84510869565219</v>
      </c>
      <c r="J13" s="4">
        <v>0</v>
      </c>
      <c r="K13" s="10">
        <v>0</v>
      </c>
      <c r="L13" s="4">
        <v>43.144021739130437</v>
      </c>
      <c r="M13" s="4">
        <v>0</v>
      </c>
      <c r="N13" s="10">
        <v>0</v>
      </c>
      <c r="O13" s="4">
        <v>22.763586956521738</v>
      </c>
      <c r="P13" s="4">
        <v>0</v>
      </c>
      <c r="Q13" s="8">
        <v>0</v>
      </c>
      <c r="R13" s="4">
        <v>15.945652173913043</v>
      </c>
      <c r="S13" s="4">
        <v>0</v>
      </c>
      <c r="T13" s="10">
        <v>0</v>
      </c>
      <c r="U13" s="4">
        <v>4.4347826086956523</v>
      </c>
      <c r="V13" s="4">
        <v>0</v>
      </c>
      <c r="W13" s="10">
        <v>0</v>
      </c>
      <c r="X13" s="4">
        <v>51.809782608695649</v>
      </c>
      <c r="Y13" s="4">
        <v>0</v>
      </c>
      <c r="Z13" s="10">
        <v>0</v>
      </c>
      <c r="AA13" s="4">
        <v>0</v>
      </c>
      <c r="AB13" s="4">
        <v>0</v>
      </c>
      <c r="AC13" s="10" t="s">
        <v>1473</v>
      </c>
      <c r="AD13" s="4">
        <v>126.02989130434783</v>
      </c>
      <c r="AE13" s="4">
        <v>0</v>
      </c>
      <c r="AF13" s="10">
        <v>0</v>
      </c>
      <c r="AG13" s="4">
        <v>7.2418478260869561</v>
      </c>
      <c r="AH13" s="4">
        <v>0</v>
      </c>
      <c r="AI13" s="10">
        <v>0</v>
      </c>
      <c r="AJ13" s="4">
        <v>0</v>
      </c>
      <c r="AK13" s="4">
        <v>0</v>
      </c>
      <c r="AL13" s="10" t="s">
        <v>1473</v>
      </c>
      <c r="AM13" s="1">
        <v>365890</v>
      </c>
      <c r="AN13" s="1">
        <v>5</v>
      </c>
      <c r="AX13"/>
      <c r="AY13"/>
    </row>
    <row r="14" spans="1:51" x14ac:dyDescent="0.25">
      <c r="A14" t="s">
        <v>964</v>
      </c>
      <c r="B14" t="s">
        <v>213</v>
      </c>
      <c r="C14" t="s">
        <v>1109</v>
      </c>
      <c r="D14" t="s">
        <v>1055</v>
      </c>
      <c r="E14" s="4">
        <v>49.956521739130437</v>
      </c>
      <c r="F14" s="4">
        <v>153.17358695652175</v>
      </c>
      <c r="G14" s="4">
        <v>11.388586956521738</v>
      </c>
      <c r="H14" s="10">
        <v>7.4350853713143011E-2</v>
      </c>
      <c r="I14" s="4">
        <v>145.48880434782609</v>
      </c>
      <c r="J14" s="4">
        <v>11.388586956521738</v>
      </c>
      <c r="K14" s="10">
        <v>7.8278098494057133E-2</v>
      </c>
      <c r="L14" s="4">
        <v>27.307934782608694</v>
      </c>
      <c r="M14" s="4">
        <v>0</v>
      </c>
      <c r="N14" s="10">
        <v>0</v>
      </c>
      <c r="O14" s="4">
        <v>19.623152173913041</v>
      </c>
      <c r="P14" s="4">
        <v>0</v>
      </c>
      <c r="Q14" s="8">
        <v>0</v>
      </c>
      <c r="R14" s="4">
        <v>4.2445652173913047</v>
      </c>
      <c r="S14" s="4">
        <v>0</v>
      </c>
      <c r="T14" s="10">
        <v>0</v>
      </c>
      <c r="U14" s="4">
        <v>3.4402173913043477</v>
      </c>
      <c r="V14" s="4">
        <v>0</v>
      </c>
      <c r="W14" s="10">
        <v>0</v>
      </c>
      <c r="X14" s="4">
        <v>35.692065217391303</v>
      </c>
      <c r="Y14" s="4">
        <v>2.25</v>
      </c>
      <c r="Z14" s="10">
        <v>6.3039221359028161E-2</v>
      </c>
      <c r="AA14" s="4">
        <v>0</v>
      </c>
      <c r="AB14" s="4">
        <v>0</v>
      </c>
      <c r="AC14" s="10" t="s">
        <v>1473</v>
      </c>
      <c r="AD14" s="4">
        <v>75.882826086956527</v>
      </c>
      <c r="AE14" s="4">
        <v>9.1385869565217384</v>
      </c>
      <c r="AF14" s="10">
        <v>0.12043023998670718</v>
      </c>
      <c r="AG14" s="4">
        <v>14.290760869565217</v>
      </c>
      <c r="AH14" s="4">
        <v>0</v>
      </c>
      <c r="AI14" s="10">
        <v>0</v>
      </c>
      <c r="AJ14" s="4">
        <v>0</v>
      </c>
      <c r="AK14" s="4">
        <v>0</v>
      </c>
      <c r="AL14" s="10" t="s">
        <v>1473</v>
      </c>
      <c r="AM14" s="1">
        <v>365481</v>
      </c>
      <c r="AN14" s="1">
        <v>5</v>
      </c>
      <c r="AX14"/>
      <c r="AY14"/>
    </row>
    <row r="15" spans="1:51" x14ac:dyDescent="0.25">
      <c r="A15" t="s">
        <v>964</v>
      </c>
      <c r="B15" t="s">
        <v>686</v>
      </c>
      <c r="C15" t="s">
        <v>1109</v>
      </c>
      <c r="D15" t="s">
        <v>1055</v>
      </c>
      <c r="E15" s="4">
        <v>26.184782608695652</v>
      </c>
      <c r="F15" s="4">
        <v>100.73782608695653</v>
      </c>
      <c r="G15" s="4">
        <v>4.2853260869565215</v>
      </c>
      <c r="H15" s="10">
        <v>4.2539394122496188E-2</v>
      </c>
      <c r="I15" s="4">
        <v>91.558478260869563</v>
      </c>
      <c r="J15" s="4">
        <v>4.2853260869565215</v>
      </c>
      <c r="K15" s="10">
        <v>4.6804251974860447E-2</v>
      </c>
      <c r="L15" s="4">
        <v>28.793804347826089</v>
      </c>
      <c r="M15" s="4">
        <v>0.2391304347826087</v>
      </c>
      <c r="N15" s="10">
        <v>8.3049267090217916E-3</v>
      </c>
      <c r="O15" s="4">
        <v>19.614456521739132</v>
      </c>
      <c r="P15" s="4">
        <v>0.2391304347826087</v>
      </c>
      <c r="Q15" s="8">
        <v>1.2191540179437304E-2</v>
      </c>
      <c r="R15" s="4">
        <v>4.4157608695652177</v>
      </c>
      <c r="S15" s="4">
        <v>0</v>
      </c>
      <c r="T15" s="10">
        <v>0</v>
      </c>
      <c r="U15" s="4">
        <v>4.7635869565217392</v>
      </c>
      <c r="V15" s="4">
        <v>0</v>
      </c>
      <c r="W15" s="10">
        <v>0</v>
      </c>
      <c r="X15" s="4">
        <v>21.354130434782611</v>
      </c>
      <c r="Y15" s="4">
        <v>0.2608695652173913</v>
      </c>
      <c r="Z15" s="10">
        <v>1.2216351586598661E-2</v>
      </c>
      <c r="AA15" s="4">
        <v>0</v>
      </c>
      <c r="AB15" s="4">
        <v>0</v>
      </c>
      <c r="AC15" s="10" t="s">
        <v>1473</v>
      </c>
      <c r="AD15" s="4">
        <v>39.391521739130432</v>
      </c>
      <c r="AE15" s="4">
        <v>3.785326086956522</v>
      </c>
      <c r="AF15" s="10">
        <v>9.6094944288386941E-2</v>
      </c>
      <c r="AG15" s="4">
        <v>11.198369565217391</v>
      </c>
      <c r="AH15" s="4">
        <v>0</v>
      </c>
      <c r="AI15" s="10">
        <v>0</v>
      </c>
      <c r="AJ15" s="4">
        <v>0</v>
      </c>
      <c r="AK15" s="4">
        <v>0</v>
      </c>
      <c r="AL15" s="10" t="s">
        <v>1473</v>
      </c>
      <c r="AM15" s="1">
        <v>366196</v>
      </c>
      <c r="AN15" s="1">
        <v>5</v>
      </c>
      <c r="AX15"/>
      <c r="AY15"/>
    </row>
    <row r="16" spans="1:51" x14ac:dyDescent="0.25">
      <c r="A16" t="s">
        <v>964</v>
      </c>
      <c r="B16" t="s">
        <v>161</v>
      </c>
      <c r="C16" t="s">
        <v>1203</v>
      </c>
      <c r="D16" t="s">
        <v>1017</v>
      </c>
      <c r="E16" s="4">
        <v>75.804347826086953</v>
      </c>
      <c r="F16" s="4">
        <v>238.31978260869565</v>
      </c>
      <c r="G16" s="4">
        <v>0</v>
      </c>
      <c r="H16" s="10">
        <v>0</v>
      </c>
      <c r="I16" s="4">
        <v>225.82521739130436</v>
      </c>
      <c r="J16" s="4">
        <v>0</v>
      </c>
      <c r="K16" s="10">
        <v>0</v>
      </c>
      <c r="L16" s="4">
        <v>28.092391304347828</v>
      </c>
      <c r="M16" s="4">
        <v>0</v>
      </c>
      <c r="N16" s="10">
        <v>0</v>
      </c>
      <c r="O16" s="4">
        <v>15.597826086956522</v>
      </c>
      <c r="P16" s="4">
        <v>0</v>
      </c>
      <c r="Q16" s="8">
        <v>0</v>
      </c>
      <c r="R16" s="4">
        <v>8.25</v>
      </c>
      <c r="S16" s="4">
        <v>0</v>
      </c>
      <c r="T16" s="10">
        <v>0</v>
      </c>
      <c r="U16" s="4">
        <v>4.2445652173913047</v>
      </c>
      <c r="V16" s="4">
        <v>0</v>
      </c>
      <c r="W16" s="10">
        <v>0</v>
      </c>
      <c r="X16" s="4">
        <v>53.083369565217389</v>
      </c>
      <c r="Y16" s="4">
        <v>0</v>
      </c>
      <c r="Z16" s="10">
        <v>0</v>
      </c>
      <c r="AA16" s="4">
        <v>0</v>
      </c>
      <c r="AB16" s="4">
        <v>0</v>
      </c>
      <c r="AC16" s="10" t="s">
        <v>1473</v>
      </c>
      <c r="AD16" s="4">
        <v>141.98097826086956</v>
      </c>
      <c r="AE16" s="4">
        <v>0</v>
      </c>
      <c r="AF16" s="10">
        <v>0</v>
      </c>
      <c r="AG16" s="4">
        <v>15.163043478260869</v>
      </c>
      <c r="AH16" s="4">
        <v>0</v>
      </c>
      <c r="AI16" s="10">
        <v>0</v>
      </c>
      <c r="AJ16" s="4">
        <v>0</v>
      </c>
      <c r="AK16" s="4">
        <v>0</v>
      </c>
      <c r="AL16" s="10" t="s">
        <v>1473</v>
      </c>
      <c r="AM16" s="1">
        <v>365402</v>
      </c>
      <c r="AN16" s="1">
        <v>5</v>
      </c>
      <c r="AX16"/>
      <c r="AY16"/>
    </row>
    <row r="17" spans="1:51" x14ac:dyDescent="0.25">
      <c r="A17" t="s">
        <v>964</v>
      </c>
      <c r="B17" t="s">
        <v>307</v>
      </c>
      <c r="C17" t="s">
        <v>1304</v>
      </c>
      <c r="D17" t="s">
        <v>996</v>
      </c>
      <c r="E17" s="4">
        <v>68.760869565217391</v>
      </c>
      <c r="F17" s="4">
        <v>205.09510869565216</v>
      </c>
      <c r="G17" s="4">
        <v>0</v>
      </c>
      <c r="H17" s="10">
        <v>0</v>
      </c>
      <c r="I17" s="4">
        <v>190.01358695652172</v>
      </c>
      <c r="J17" s="4">
        <v>0</v>
      </c>
      <c r="K17" s="10">
        <v>0</v>
      </c>
      <c r="L17" s="4">
        <v>41.671195652173914</v>
      </c>
      <c r="M17" s="4">
        <v>0</v>
      </c>
      <c r="N17" s="10">
        <v>0</v>
      </c>
      <c r="O17" s="4">
        <v>26.589673913043477</v>
      </c>
      <c r="P17" s="4">
        <v>0</v>
      </c>
      <c r="Q17" s="8">
        <v>0</v>
      </c>
      <c r="R17" s="4">
        <v>10.831521739130435</v>
      </c>
      <c r="S17" s="4">
        <v>0</v>
      </c>
      <c r="T17" s="10">
        <v>0</v>
      </c>
      <c r="U17" s="4">
        <v>4.25</v>
      </c>
      <c r="V17" s="4">
        <v>0</v>
      </c>
      <c r="W17" s="10">
        <v>0</v>
      </c>
      <c r="X17" s="4">
        <v>35.527173913043477</v>
      </c>
      <c r="Y17" s="4">
        <v>0</v>
      </c>
      <c r="Z17" s="10">
        <v>0</v>
      </c>
      <c r="AA17" s="4">
        <v>0</v>
      </c>
      <c r="AB17" s="4">
        <v>0</v>
      </c>
      <c r="AC17" s="10" t="s">
        <v>1473</v>
      </c>
      <c r="AD17" s="4">
        <v>113.04347826086956</v>
      </c>
      <c r="AE17" s="4">
        <v>0</v>
      </c>
      <c r="AF17" s="10">
        <v>0</v>
      </c>
      <c r="AG17" s="4">
        <v>14.853260869565217</v>
      </c>
      <c r="AH17" s="4">
        <v>0</v>
      </c>
      <c r="AI17" s="10">
        <v>0</v>
      </c>
      <c r="AJ17" s="4">
        <v>0</v>
      </c>
      <c r="AK17" s="4">
        <v>0</v>
      </c>
      <c r="AL17" s="10" t="s">
        <v>1473</v>
      </c>
      <c r="AM17" s="1">
        <v>365625</v>
      </c>
      <c r="AN17" s="1">
        <v>5</v>
      </c>
      <c r="AX17"/>
      <c r="AY17"/>
    </row>
    <row r="18" spans="1:51" x14ac:dyDescent="0.25">
      <c r="A18" t="s">
        <v>964</v>
      </c>
      <c r="B18" t="s">
        <v>816</v>
      </c>
      <c r="C18" t="s">
        <v>1408</v>
      </c>
      <c r="D18" t="s">
        <v>980</v>
      </c>
      <c r="E18" s="4">
        <v>63</v>
      </c>
      <c r="F18" s="4">
        <v>214.75543478260869</v>
      </c>
      <c r="G18" s="4">
        <v>23.350543478260867</v>
      </c>
      <c r="H18" s="10">
        <v>0.10873086169808932</v>
      </c>
      <c r="I18" s="4">
        <v>197.74728260869563</v>
      </c>
      <c r="J18" s="4">
        <v>23.350543478260867</v>
      </c>
      <c r="K18" s="10">
        <v>0.11808275274491213</v>
      </c>
      <c r="L18" s="4">
        <v>57.622065217391302</v>
      </c>
      <c r="M18" s="4">
        <v>2.2391304347826089</v>
      </c>
      <c r="N18" s="10">
        <v>3.8858906329285847E-2</v>
      </c>
      <c r="O18" s="4">
        <v>40.613913043478263</v>
      </c>
      <c r="P18" s="4">
        <v>2.2391304347826089</v>
      </c>
      <c r="Q18" s="8">
        <v>5.5132102941806191E-2</v>
      </c>
      <c r="R18" s="4">
        <v>15.135869565217391</v>
      </c>
      <c r="S18" s="4">
        <v>0</v>
      </c>
      <c r="T18" s="10">
        <v>0</v>
      </c>
      <c r="U18" s="4">
        <v>1.8722826086956521</v>
      </c>
      <c r="V18" s="4">
        <v>0</v>
      </c>
      <c r="W18" s="10">
        <v>0</v>
      </c>
      <c r="X18" s="4">
        <v>29.096956521739131</v>
      </c>
      <c r="Y18" s="4">
        <v>0.40217391304347827</v>
      </c>
      <c r="Z18" s="10">
        <v>1.3821854967649389E-2</v>
      </c>
      <c r="AA18" s="4">
        <v>0</v>
      </c>
      <c r="AB18" s="4">
        <v>0</v>
      </c>
      <c r="AC18" s="10" t="s">
        <v>1473</v>
      </c>
      <c r="AD18" s="4">
        <v>102.12336956521737</v>
      </c>
      <c r="AE18" s="4">
        <v>20.709239130434781</v>
      </c>
      <c r="AF18" s="10">
        <v>0.20278648480365288</v>
      </c>
      <c r="AG18" s="4">
        <v>25.913043478260871</v>
      </c>
      <c r="AH18" s="4">
        <v>0</v>
      </c>
      <c r="AI18" s="10">
        <v>0</v>
      </c>
      <c r="AJ18" s="4">
        <v>0</v>
      </c>
      <c r="AK18" s="4">
        <v>0</v>
      </c>
      <c r="AL18" s="10" t="s">
        <v>1473</v>
      </c>
      <c r="AM18" s="1">
        <v>366367</v>
      </c>
      <c r="AN18" s="1">
        <v>5</v>
      </c>
      <c r="AX18"/>
      <c r="AY18"/>
    </row>
    <row r="19" spans="1:51" x14ac:dyDescent="0.25">
      <c r="A19" t="s">
        <v>964</v>
      </c>
      <c r="B19" t="s">
        <v>92</v>
      </c>
      <c r="C19" t="s">
        <v>1237</v>
      </c>
      <c r="D19" t="s">
        <v>1034</v>
      </c>
      <c r="E19" s="4">
        <v>54.293478260869563</v>
      </c>
      <c r="F19" s="4">
        <v>198.86934782608694</v>
      </c>
      <c r="G19" s="4">
        <v>20.35869565217391</v>
      </c>
      <c r="H19" s="10">
        <v>0.10237221509861728</v>
      </c>
      <c r="I19" s="4">
        <v>188.42913043478262</v>
      </c>
      <c r="J19" s="4">
        <v>20.35869565217391</v>
      </c>
      <c r="K19" s="10">
        <v>0.10804431143527607</v>
      </c>
      <c r="L19" s="4">
        <v>41.119891304347831</v>
      </c>
      <c r="M19" s="4">
        <v>0</v>
      </c>
      <c r="N19" s="10">
        <v>0</v>
      </c>
      <c r="O19" s="4">
        <v>30.67967391304348</v>
      </c>
      <c r="P19" s="4">
        <v>0</v>
      </c>
      <c r="Q19" s="8">
        <v>0</v>
      </c>
      <c r="R19" s="4">
        <v>5.6902173913043477</v>
      </c>
      <c r="S19" s="4">
        <v>0</v>
      </c>
      <c r="T19" s="10">
        <v>0</v>
      </c>
      <c r="U19" s="4">
        <v>4.75</v>
      </c>
      <c r="V19" s="4">
        <v>0</v>
      </c>
      <c r="W19" s="10">
        <v>0</v>
      </c>
      <c r="X19" s="4">
        <v>32.506630434782622</v>
      </c>
      <c r="Y19" s="4">
        <v>3.5842391304347827</v>
      </c>
      <c r="Z19" s="10">
        <v>0.11026178605702511</v>
      </c>
      <c r="AA19" s="4">
        <v>0</v>
      </c>
      <c r="AB19" s="4">
        <v>0</v>
      </c>
      <c r="AC19" s="10" t="s">
        <v>1473</v>
      </c>
      <c r="AD19" s="4">
        <v>41.248260869565208</v>
      </c>
      <c r="AE19" s="4">
        <v>16.774456521739129</v>
      </c>
      <c r="AF19" s="10">
        <v>0.40667063697020173</v>
      </c>
      <c r="AG19" s="4">
        <v>83.994565217391298</v>
      </c>
      <c r="AH19" s="4">
        <v>0</v>
      </c>
      <c r="AI19" s="10">
        <v>0</v>
      </c>
      <c r="AJ19" s="4">
        <v>0</v>
      </c>
      <c r="AK19" s="4">
        <v>0</v>
      </c>
      <c r="AL19" s="10" t="s">
        <v>1473</v>
      </c>
      <c r="AM19" s="1">
        <v>365287</v>
      </c>
      <c r="AN19" s="1">
        <v>5</v>
      </c>
      <c r="AX19"/>
      <c r="AY19"/>
    </row>
    <row r="20" spans="1:51" x14ac:dyDescent="0.25">
      <c r="A20" t="s">
        <v>964</v>
      </c>
      <c r="B20" t="s">
        <v>568</v>
      </c>
      <c r="C20" t="s">
        <v>1199</v>
      </c>
      <c r="D20" t="s">
        <v>1017</v>
      </c>
      <c r="E20" s="4">
        <v>71.086956521739125</v>
      </c>
      <c r="F20" s="4">
        <v>240.7771739130435</v>
      </c>
      <c r="G20" s="4">
        <v>15.190217391304348</v>
      </c>
      <c r="H20" s="10">
        <v>6.3088278446154888E-2</v>
      </c>
      <c r="I20" s="4">
        <v>221.625</v>
      </c>
      <c r="J20" s="4">
        <v>15.190217391304348</v>
      </c>
      <c r="K20" s="10">
        <v>6.8540179994605072E-2</v>
      </c>
      <c r="L20" s="4">
        <v>41.908152173913045</v>
      </c>
      <c r="M20" s="4">
        <v>0</v>
      </c>
      <c r="N20" s="10">
        <v>0</v>
      </c>
      <c r="O20" s="4">
        <v>27.231521739130436</v>
      </c>
      <c r="P20" s="4">
        <v>0</v>
      </c>
      <c r="Q20" s="8">
        <v>0</v>
      </c>
      <c r="R20" s="4">
        <v>9.5298913043478262</v>
      </c>
      <c r="S20" s="4">
        <v>0</v>
      </c>
      <c r="T20" s="10">
        <v>0</v>
      </c>
      <c r="U20" s="4">
        <v>5.1467391304347823</v>
      </c>
      <c r="V20" s="4">
        <v>0</v>
      </c>
      <c r="W20" s="10">
        <v>0</v>
      </c>
      <c r="X20" s="4">
        <v>43.024673913043479</v>
      </c>
      <c r="Y20" s="4">
        <v>0.41032608695652173</v>
      </c>
      <c r="Z20" s="10">
        <v>9.5369946971783116E-3</v>
      </c>
      <c r="AA20" s="4">
        <v>4.4755434782608692</v>
      </c>
      <c r="AB20" s="4">
        <v>0</v>
      </c>
      <c r="AC20" s="10">
        <v>0</v>
      </c>
      <c r="AD20" s="4">
        <v>114.25467391304348</v>
      </c>
      <c r="AE20" s="4">
        <v>14.779891304347826</v>
      </c>
      <c r="AF20" s="10">
        <v>0.12935918328904822</v>
      </c>
      <c r="AG20" s="4">
        <v>37.114130434782609</v>
      </c>
      <c r="AH20" s="4">
        <v>0</v>
      </c>
      <c r="AI20" s="10">
        <v>0</v>
      </c>
      <c r="AJ20" s="4">
        <v>0</v>
      </c>
      <c r="AK20" s="4">
        <v>0</v>
      </c>
      <c r="AL20" s="10" t="s">
        <v>1473</v>
      </c>
      <c r="AM20" s="1">
        <v>366027</v>
      </c>
      <c r="AN20" s="1">
        <v>5</v>
      </c>
      <c r="AX20"/>
      <c r="AY20"/>
    </row>
    <row r="21" spans="1:51" x14ac:dyDescent="0.25">
      <c r="A21" t="s">
        <v>964</v>
      </c>
      <c r="B21" t="s">
        <v>543</v>
      </c>
      <c r="C21" t="s">
        <v>1097</v>
      </c>
      <c r="D21" t="s">
        <v>1017</v>
      </c>
      <c r="E21" s="4">
        <v>71.282608695652172</v>
      </c>
      <c r="F21" s="4">
        <v>213.58510869565214</v>
      </c>
      <c r="G21" s="4">
        <v>2.6277173913043477</v>
      </c>
      <c r="H21" s="10">
        <v>1.2302905419537982E-2</v>
      </c>
      <c r="I21" s="4">
        <v>193.2807608695652</v>
      </c>
      <c r="J21" s="4">
        <v>2.6277173913043477</v>
      </c>
      <c r="K21" s="10">
        <v>1.3595338612505012E-2</v>
      </c>
      <c r="L21" s="4">
        <v>39.813478260869566</v>
      </c>
      <c r="M21" s="4">
        <v>8.9673913043478257E-2</v>
      </c>
      <c r="N21" s="10">
        <v>2.2523506350263728E-3</v>
      </c>
      <c r="O21" s="4">
        <v>19.509130434782609</v>
      </c>
      <c r="P21" s="4">
        <v>8.9673913043478257E-2</v>
      </c>
      <c r="Q21" s="8">
        <v>4.5965099953199171E-3</v>
      </c>
      <c r="R21" s="4">
        <v>14.652173913043478</v>
      </c>
      <c r="S21" s="4">
        <v>0</v>
      </c>
      <c r="T21" s="10">
        <v>0</v>
      </c>
      <c r="U21" s="4">
        <v>5.6521739130434785</v>
      </c>
      <c r="V21" s="4">
        <v>0</v>
      </c>
      <c r="W21" s="10">
        <v>0</v>
      </c>
      <c r="X21" s="4">
        <v>40.645760869565216</v>
      </c>
      <c r="Y21" s="4">
        <v>0</v>
      </c>
      <c r="Z21" s="10">
        <v>0</v>
      </c>
      <c r="AA21" s="4">
        <v>0</v>
      </c>
      <c r="AB21" s="4">
        <v>0</v>
      </c>
      <c r="AC21" s="10" t="s">
        <v>1473</v>
      </c>
      <c r="AD21" s="4">
        <v>74.821521739130432</v>
      </c>
      <c r="AE21" s="4">
        <v>2.5380434782608696</v>
      </c>
      <c r="AF21" s="10">
        <v>3.3921302578019001E-2</v>
      </c>
      <c r="AG21" s="4">
        <v>58.304347826086953</v>
      </c>
      <c r="AH21" s="4">
        <v>0</v>
      </c>
      <c r="AI21" s="10">
        <v>0</v>
      </c>
      <c r="AJ21" s="4">
        <v>0</v>
      </c>
      <c r="AK21" s="4">
        <v>0</v>
      </c>
      <c r="AL21" s="10" t="s">
        <v>1473</v>
      </c>
      <c r="AM21" s="1">
        <v>365993</v>
      </c>
      <c r="AN21" s="1">
        <v>5</v>
      </c>
      <c r="AX21"/>
      <c r="AY21"/>
    </row>
    <row r="22" spans="1:51" x14ac:dyDescent="0.25">
      <c r="A22" t="s">
        <v>964</v>
      </c>
      <c r="B22" t="s">
        <v>739</v>
      </c>
      <c r="C22" t="s">
        <v>1394</v>
      </c>
      <c r="D22" t="s">
        <v>1032</v>
      </c>
      <c r="E22" s="4">
        <v>41.108695652173914</v>
      </c>
      <c r="F22" s="4">
        <v>141.60032608695653</v>
      </c>
      <c r="G22" s="4">
        <v>19.649456521739129</v>
      </c>
      <c r="H22" s="10">
        <v>0.13876702875438598</v>
      </c>
      <c r="I22" s="4">
        <v>127.69815217391306</v>
      </c>
      <c r="J22" s="4">
        <v>19.649456521739129</v>
      </c>
      <c r="K22" s="10">
        <v>0.1538742431838668</v>
      </c>
      <c r="L22" s="4">
        <v>45.350760869565221</v>
      </c>
      <c r="M22" s="4">
        <v>13.961956521739131</v>
      </c>
      <c r="N22" s="10">
        <v>0.30786598182763819</v>
      </c>
      <c r="O22" s="4">
        <v>31.448586956521741</v>
      </c>
      <c r="P22" s="4">
        <v>13.961956521739131</v>
      </c>
      <c r="Q22" s="8">
        <v>0.44396133095079271</v>
      </c>
      <c r="R22" s="4">
        <v>8.4239130434782616</v>
      </c>
      <c r="S22" s="4">
        <v>0</v>
      </c>
      <c r="T22" s="10">
        <v>0</v>
      </c>
      <c r="U22" s="4">
        <v>5.4782608695652177</v>
      </c>
      <c r="V22" s="4">
        <v>0</v>
      </c>
      <c r="W22" s="10">
        <v>0</v>
      </c>
      <c r="X22" s="4">
        <v>12.863804347826088</v>
      </c>
      <c r="Y22" s="4">
        <v>4.2255434782608692</v>
      </c>
      <c r="Z22" s="10">
        <v>0.32848318926546505</v>
      </c>
      <c r="AA22" s="4">
        <v>0</v>
      </c>
      <c r="AB22" s="4">
        <v>0</v>
      </c>
      <c r="AC22" s="10" t="s">
        <v>1473</v>
      </c>
      <c r="AD22" s="4">
        <v>33.747173913043476</v>
      </c>
      <c r="AE22" s="4">
        <v>1.4619565217391304</v>
      </c>
      <c r="AF22" s="10">
        <v>4.3320857785192964E-2</v>
      </c>
      <c r="AG22" s="4">
        <v>49.638586956521742</v>
      </c>
      <c r="AH22" s="4">
        <v>0</v>
      </c>
      <c r="AI22" s="10">
        <v>0</v>
      </c>
      <c r="AJ22" s="4">
        <v>0</v>
      </c>
      <c r="AK22" s="4">
        <v>0</v>
      </c>
      <c r="AL22" s="10" t="s">
        <v>1473</v>
      </c>
      <c r="AM22" s="1">
        <v>366267</v>
      </c>
      <c r="AN22" s="1">
        <v>5</v>
      </c>
      <c r="AX22"/>
      <c r="AY22"/>
    </row>
    <row r="23" spans="1:51" x14ac:dyDescent="0.25">
      <c r="A23" t="s">
        <v>964</v>
      </c>
      <c r="B23" t="s">
        <v>556</v>
      </c>
      <c r="C23" t="s">
        <v>1318</v>
      </c>
      <c r="D23" t="s">
        <v>1003</v>
      </c>
      <c r="E23" s="4">
        <v>91.739130434782609</v>
      </c>
      <c r="F23" s="4">
        <v>310.1229347826087</v>
      </c>
      <c r="G23" s="4">
        <v>0.89673913043478259</v>
      </c>
      <c r="H23" s="10">
        <v>2.8915601842326904E-3</v>
      </c>
      <c r="I23" s="4">
        <v>293.35391304347831</v>
      </c>
      <c r="J23" s="4">
        <v>0.89673913043478259</v>
      </c>
      <c r="K23" s="10">
        <v>3.056850754541924E-3</v>
      </c>
      <c r="L23" s="4">
        <v>39.074347826086964</v>
      </c>
      <c r="M23" s="4">
        <v>0.13043478260869565</v>
      </c>
      <c r="N23" s="10">
        <v>3.3381179690890267E-3</v>
      </c>
      <c r="O23" s="4">
        <v>22.305326086956523</v>
      </c>
      <c r="P23" s="4">
        <v>0.13043478260869565</v>
      </c>
      <c r="Q23" s="8">
        <v>5.847696738447144E-3</v>
      </c>
      <c r="R23" s="4">
        <v>12.5625</v>
      </c>
      <c r="S23" s="4">
        <v>0</v>
      </c>
      <c r="T23" s="10">
        <v>0</v>
      </c>
      <c r="U23" s="4">
        <v>4.2065217391304346</v>
      </c>
      <c r="V23" s="4">
        <v>0</v>
      </c>
      <c r="W23" s="10">
        <v>0</v>
      </c>
      <c r="X23" s="4">
        <v>76.933152173913044</v>
      </c>
      <c r="Y23" s="4">
        <v>7.0652173913043473E-2</v>
      </c>
      <c r="Z23" s="10">
        <v>9.1835797593902097E-4</v>
      </c>
      <c r="AA23" s="4">
        <v>0</v>
      </c>
      <c r="AB23" s="4">
        <v>0</v>
      </c>
      <c r="AC23" s="10" t="s">
        <v>1473</v>
      </c>
      <c r="AD23" s="4">
        <v>116.20239130434784</v>
      </c>
      <c r="AE23" s="4">
        <v>0.69565217391304346</v>
      </c>
      <c r="AF23" s="10">
        <v>5.9865564391962294E-3</v>
      </c>
      <c r="AG23" s="4">
        <v>77.913043478260875</v>
      </c>
      <c r="AH23" s="4">
        <v>0</v>
      </c>
      <c r="AI23" s="10">
        <v>0</v>
      </c>
      <c r="AJ23" s="4">
        <v>0</v>
      </c>
      <c r="AK23" s="4">
        <v>0</v>
      </c>
      <c r="AL23" s="10" t="s">
        <v>1473</v>
      </c>
      <c r="AM23" s="1">
        <v>366011</v>
      </c>
      <c r="AN23" s="1">
        <v>5</v>
      </c>
      <c r="AX23"/>
      <c r="AY23"/>
    </row>
    <row r="24" spans="1:51" x14ac:dyDescent="0.25">
      <c r="A24" t="s">
        <v>964</v>
      </c>
      <c r="B24" t="s">
        <v>214</v>
      </c>
      <c r="C24" t="s">
        <v>1277</v>
      </c>
      <c r="D24" t="s">
        <v>1017</v>
      </c>
      <c r="E24" s="4">
        <v>98.315217391304344</v>
      </c>
      <c r="F24" s="4">
        <v>345.83282608695646</v>
      </c>
      <c r="G24" s="4">
        <v>19.442934782608695</v>
      </c>
      <c r="H24" s="10">
        <v>5.6220616771988988E-2</v>
      </c>
      <c r="I24" s="4">
        <v>324.81565217391301</v>
      </c>
      <c r="J24" s="4">
        <v>19.442934782608695</v>
      </c>
      <c r="K24" s="10">
        <v>5.9858367823353985E-2</v>
      </c>
      <c r="L24" s="4">
        <v>50.221195652173918</v>
      </c>
      <c r="M24" s="4">
        <v>1.1902173913043479</v>
      </c>
      <c r="N24" s="10">
        <v>2.3699503284383215E-2</v>
      </c>
      <c r="O24" s="4">
        <v>29.20402173913044</v>
      </c>
      <c r="P24" s="4">
        <v>1.1902173913043479</v>
      </c>
      <c r="Q24" s="8">
        <v>4.0755256311481809E-2</v>
      </c>
      <c r="R24" s="4">
        <v>17.432065217391305</v>
      </c>
      <c r="S24" s="4">
        <v>0</v>
      </c>
      <c r="T24" s="10">
        <v>0</v>
      </c>
      <c r="U24" s="4">
        <v>3.5851086956521736</v>
      </c>
      <c r="V24" s="4">
        <v>0</v>
      </c>
      <c r="W24" s="10">
        <v>0</v>
      </c>
      <c r="X24" s="4">
        <v>72.134782608695645</v>
      </c>
      <c r="Y24" s="4">
        <v>9.6086956521739122</v>
      </c>
      <c r="Z24" s="10">
        <v>0.13320474956301609</v>
      </c>
      <c r="AA24" s="4">
        <v>0</v>
      </c>
      <c r="AB24" s="4">
        <v>0</v>
      </c>
      <c r="AC24" s="10" t="s">
        <v>1473</v>
      </c>
      <c r="AD24" s="4">
        <v>183.35728260869561</v>
      </c>
      <c r="AE24" s="4">
        <v>8.6440217391304355</v>
      </c>
      <c r="AF24" s="10">
        <v>4.7143051075738934E-2</v>
      </c>
      <c r="AG24" s="4">
        <v>40.119565217391305</v>
      </c>
      <c r="AH24" s="4">
        <v>0</v>
      </c>
      <c r="AI24" s="10">
        <v>0</v>
      </c>
      <c r="AJ24" s="4">
        <v>0</v>
      </c>
      <c r="AK24" s="4">
        <v>0</v>
      </c>
      <c r="AL24" s="10" t="s">
        <v>1473</v>
      </c>
      <c r="AM24" s="1">
        <v>365482</v>
      </c>
      <c r="AN24" s="1">
        <v>5</v>
      </c>
      <c r="AX24"/>
      <c r="AY24"/>
    </row>
    <row r="25" spans="1:51" x14ac:dyDescent="0.25">
      <c r="A25" t="s">
        <v>964</v>
      </c>
      <c r="B25" t="s">
        <v>763</v>
      </c>
      <c r="C25" t="s">
        <v>1126</v>
      </c>
      <c r="D25" t="s">
        <v>1017</v>
      </c>
      <c r="E25" s="4">
        <v>63.836956521739133</v>
      </c>
      <c r="F25" s="4">
        <v>212.32119565217391</v>
      </c>
      <c r="G25" s="4">
        <v>16.160326086956523</v>
      </c>
      <c r="H25" s="10">
        <v>7.611263697586973E-2</v>
      </c>
      <c r="I25" s="4">
        <v>197.73695652173913</v>
      </c>
      <c r="J25" s="4">
        <v>16.160326086956523</v>
      </c>
      <c r="K25" s="10">
        <v>8.1726382216163337E-2</v>
      </c>
      <c r="L25" s="4">
        <v>54.811956521739134</v>
      </c>
      <c r="M25" s="4">
        <v>8.6956521739130432E-2</v>
      </c>
      <c r="N25" s="10">
        <v>1.5864517024609831E-3</v>
      </c>
      <c r="O25" s="4">
        <v>40.227717391304353</v>
      </c>
      <c r="P25" s="4">
        <v>8.6956521739130432E-2</v>
      </c>
      <c r="Q25" s="8">
        <v>2.1616071549196824E-3</v>
      </c>
      <c r="R25" s="4">
        <v>11.105978260869565</v>
      </c>
      <c r="S25" s="4">
        <v>0</v>
      </c>
      <c r="T25" s="10">
        <v>0</v>
      </c>
      <c r="U25" s="4">
        <v>3.4782608695652173</v>
      </c>
      <c r="V25" s="4">
        <v>0</v>
      </c>
      <c r="W25" s="10">
        <v>0</v>
      </c>
      <c r="X25" s="4">
        <v>27.636086956521741</v>
      </c>
      <c r="Y25" s="4">
        <v>0.91847826086956519</v>
      </c>
      <c r="Z25" s="10">
        <v>3.323474348284379E-2</v>
      </c>
      <c r="AA25" s="4">
        <v>0</v>
      </c>
      <c r="AB25" s="4">
        <v>0</v>
      </c>
      <c r="AC25" s="10" t="s">
        <v>1473</v>
      </c>
      <c r="AD25" s="4">
        <v>74.666630434782604</v>
      </c>
      <c r="AE25" s="4">
        <v>15.154891304347826</v>
      </c>
      <c r="AF25" s="10">
        <v>0.20296739274427056</v>
      </c>
      <c r="AG25" s="4">
        <v>55.206521739130437</v>
      </c>
      <c r="AH25" s="4">
        <v>0</v>
      </c>
      <c r="AI25" s="10">
        <v>0</v>
      </c>
      <c r="AJ25" s="4">
        <v>0</v>
      </c>
      <c r="AK25" s="4">
        <v>0</v>
      </c>
      <c r="AL25" s="10" t="s">
        <v>1473</v>
      </c>
      <c r="AM25" s="1">
        <v>366298</v>
      </c>
      <c r="AN25" s="1">
        <v>5</v>
      </c>
      <c r="AX25"/>
      <c r="AY25"/>
    </row>
    <row r="26" spans="1:51" x14ac:dyDescent="0.25">
      <c r="A26" t="s">
        <v>964</v>
      </c>
      <c r="B26" t="s">
        <v>82</v>
      </c>
      <c r="C26" t="s">
        <v>1234</v>
      </c>
      <c r="D26" t="s">
        <v>1036</v>
      </c>
      <c r="E26" s="4">
        <v>71.456521739130437</v>
      </c>
      <c r="F26" s="4">
        <v>203.95782608695652</v>
      </c>
      <c r="G26" s="4">
        <v>8.5461956521739122</v>
      </c>
      <c r="H26" s="10">
        <v>4.1901778500670422E-2</v>
      </c>
      <c r="I26" s="4">
        <v>186.17217391304348</v>
      </c>
      <c r="J26" s="4">
        <v>8.5461956521739122</v>
      </c>
      <c r="K26" s="10">
        <v>4.5904795934572015E-2</v>
      </c>
      <c r="L26" s="4">
        <v>43.794130434782609</v>
      </c>
      <c r="M26" s="4">
        <v>0.76630434782608692</v>
      </c>
      <c r="N26" s="10">
        <v>1.7497877916933476E-2</v>
      </c>
      <c r="O26" s="4">
        <v>26.008478260869566</v>
      </c>
      <c r="P26" s="4">
        <v>0.76630434782608692</v>
      </c>
      <c r="Q26" s="8">
        <v>2.9463636439622527E-2</v>
      </c>
      <c r="R26" s="4">
        <v>13.329021739130434</v>
      </c>
      <c r="S26" s="4">
        <v>0</v>
      </c>
      <c r="T26" s="10">
        <v>0</v>
      </c>
      <c r="U26" s="4">
        <v>4.4566304347826087</v>
      </c>
      <c r="V26" s="4">
        <v>0</v>
      </c>
      <c r="W26" s="10">
        <v>0</v>
      </c>
      <c r="X26" s="4">
        <v>45.305652173913039</v>
      </c>
      <c r="Y26" s="4">
        <v>8.6956521739130432E-2</v>
      </c>
      <c r="Z26" s="10">
        <v>1.9193305375085172E-3</v>
      </c>
      <c r="AA26" s="4">
        <v>0</v>
      </c>
      <c r="AB26" s="4">
        <v>0</v>
      </c>
      <c r="AC26" s="10" t="s">
        <v>1473</v>
      </c>
      <c r="AD26" s="4">
        <v>100.94826086956522</v>
      </c>
      <c r="AE26" s="4">
        <v>7.1222826086956523</v>
      </c>
      <c r="AF26" s="10">
        <v>7.0553792084623632E-2</v>
      </c>
      <c r="AG26" s="4">
        <v>13.754891304347826</v>
      </c>
      <c r="AH26" s="4">
        <v>0.57065217391304346</v>
      </c>
      <c r="AI26" s="10">
        <v>4.1487217985696788E-2</v>
      </c>
      <c r="AJ26" s="4">
        <v>0.15489130434782608</v>
      </c>
      <c r="AK26" s="4">
        <v>0</v>
      </c>
      <c r="AL26" s="10" t="s">
        <v>1473</v>
      </c>
      <c r="AM26" s="1">
        <v>365268</v>
      </c>
      <c r="AN26" s="1">
        <v>5</v>
      </c>
      <c r="AX26"/>
      <c r="AY26"/>
    </row>
    <row r="27" spans="1:51" x14ac:dyDescent="0.25">
      <c r="A27" t="s">
        <v>964</v>
      </c>
      <c r="B27" t="s">
        <v>101</v>
      </c>
      <c r="C27" t="s">
        <v>1242</v>
      </c>
      <c r="D27" t="s">
        <v>1035</v>
      </c>
      <c r="E27" s="4">
        <v>64.989130434782609</v>
      </c>
      <c r="F27" s="4">
        <v>247.02945652173912</v>
      </c>
      <c r="G27" s="4">
        <v>6.6793478260869561</v>
      </c>
      <c r="H27" s="10">
        <v>2.703866947745626E-2</v>
      </c>
      <c r="I27" s="4">
        <v>219.24184782608697</v>
      </c>
      <c r="J27" s="4">
        <v>6.6793478260869561</v>
      </c>
      <c r="K27" s="10">
        <v>3.0465661060224834E-2</v>
      </c>
      <c r="L27" s="4">
        <v>69.002282608695651</v>
      </c>
      <c r="M27" s="4">
        <v>0</v>
      </c>
      <c r="N27" s="10">
        <v>0</v>
      </c>
      <c r="O27" s="4">
        <v>44.089673913043477</v>
      </c>
      <c r="P27" s="4">
        <v>0</v>
      </c>
      <c r="Q27" s="8">
        <v>0</v>
      </c>
      <c r="R27" s="4">
        <v>19.978260869565219</v>
      </c>
      <c r="S27" s="4">
        <v>0</v>
      </c>
      <c r="T27" s="10">
        <v>0</v>
      </c>
      <c r="U27" s="4">
        <v>4.9343478260869569</v>
      </c>
      <c r="V27" s="4">
        <v>0</v>
      </c>
      <c r="W27" s="10">
        <v>0</v>
      </c>
      <c r="X27" s="4">
        <v>29.358695652173914</v>
      </c>
      <c r="Y27" s="4">
        <v>0</v>
      </c>
      <c r="Z27" s="10">
        <v>0</v>
      </c>
      <c r="AA27" s="4">
        <v>2.875</v>
      </c>
      <c r="AB27" s="4">
        <v>0</v>
      </c>
      <c r="AC27" s="10">
        <v>0</v>
      </c>
      <c r="AD27" s="4">
        <v>131.97826086956522</v>
      </c>
      <c r="AE27" s="4">
        <v>6.6793478260869561</v>
      </c>
      <c r="AF27" s="10">
        <v>5.0609454785043646E-2</v>
      </c>
      <c r="AG27" s="4">
        <v>13.815217391304348</v>
      </c>
      <c r="AH27" s="4">
        <v>0</v>
      </c>
      <c r="AI27" s="10">
        <v>0</v>
      </c>
      <c r="AJ27" s="4">
        <v>0</v>
      </c>
      <c r="AK27" s="4">
        <v>0</v>
      </c>
      <c r="AL27" s="10" t="s">
        <v>1473</v>
      </c>
      <c r="AM27" s="1">
        <v>365300</v>
      </c>
      <c r="AN27" s="1">
        <v>5</v>
      </c>
      <c r="AX27"/>
      <c r="AY27"/>
    </row>
    <row r="28" spans="1:51" x14ac:dyDescent="0.25">
      <c r="A28" t="s">
        <v>964</v>
      </c>
      <c r="B28" t="s">
        <v>393</v>
      </c>
      <c r="C28" t="s">
        <v>1176</v>
      </c>
      <c r="D28" t="s">
        <v>984</v>
      </c>
      <c r="E28" s="4">
        <v>66.913043478260875</v>
      </c>
      <c r="F28" s="4">
        <v>193.84119565217389</v>
      </c>
      <c r="G28" s="4">
        <v>6.1114130434782608</v>
      </c>
      <c r="H28" s="10">
        <v>3.1527937200947216E-2</v>
      </c>
      <c r="I28" s="4">
        <v>173.84391304347827</v>
      </c>
      <c r="J28" s="4">
        <v>6.1114130434782608</v>
      </c>
      <c r="K28" s="10">
        <v>3.515459895308385E-2</v>
      </c>
      <c r="L28" s="4">
        <v>27.813369565217393</v>
      </c>
      <c r="M28" s="4">
        <v>0</v>
      </c>
      <c r="N28" s="10">
        <v>0</v>
      </c>
      <c r="O28" s="4">
        <v>17.291630434782608</v>
      </c>
      <c r="P28" s="4">
        <v>0</v>
      </c>
      <c r="Q28" s="8">
        <v>0</v>
      </c>
      <c r="R28" s="4">
        <v>5.4782608695652177</v>
      </c>
      <c r="S28" s="4">
        <v>0</v>
      </c>
      <c r="T28" s="10">
        <v>0</v>
      </c>
      <c r="U28" s="4">
        <v>5.0434782608695654</v>
      </c>
      <c r="V28" s="4">
        <v>0</v>
      </c>
      <c r="W28" s="10">
        <v>0</v>
      </c>
      <c r="X28" s="4">
        <v>38.82413043478261</v>
      </c>
      <c r="Y28" s="4">
        <v>0.1358695652173913</v>
      </c>
      <c r="Z28" s="10">
        <v>3.4996164420379523E-3</v>
      </c>
      <c r="AA28" s="4">
        <v>9.4755434782608692</v>
      </c>
      <c r="AB28" s="4">
        <v>0</v>
      </c>
      <c r="AC28" s="10">
        <v>0</v>
      </c>
      <c r="AD28" s="4">
        <v>92.847717391304343</v>
      </c>
      <c r="AE28" s="4">
        <v>5.9755434782608692</v>
      </c>
      <c r="AF28" s="10">
        <v>6.4358539403581605E-2</v>
      </c>
      <c r="AG28" s="4">
        <v>24.880434782608695</v>
      </c>
      <c r="AH28" s="4">
        <v>0</v>
      </c>
      <c r="AI28" s="10">
        <v>0</v>
      </c>
      <c r="AJ28" s="4">
        <v>0</v>
      </c>
      <c r="AK28" s="4">
        <v>0</v>
      </c>
      <c r="AL28" s="10" t="s">
        <v>1473</v>
      </c>
      <c r="AM28" s="1">
        <v>365750</v>
      </c>
      <c r="AN28" s="1">
        <v>5</v>
      </c>
      <c r="AX28"/>
      <c r="AY28"/>
    </row>
    <row r="29" spans="1:51" x14ac:dyDescent="0.25">
      <c r="A29" t="s">
        <v>964</v>
      </c>
      <c r="B29" t="s">
        <v>818</v>
      </c>
      <c r="C29" t="s">
        <v>1409</v>
      </c>
      <c r="D29" t="s">
        <v>984</v>
      </c>
      <c r="E29" s="4">
        <v>42.358695652173914</v>
      </c>
      <c r="F29" s="4">
        <v>164.63206521739127</v>
      </c>
      <c r="G29" s="4">
        <v>11.315217391304348</v>
      </c>
      <c r="H29" s="10">
        <v>6.8730337412477777E-2</v>
      </c>
      <c r="I29" s="4">
        <v>150.25760869565215</v>
      </c>
      <c r="J29" s="4">
        <v>11.315217391304348</v>
      </c>
      <c r="K29" s="10">
        <v>7.530545367738016E-2</v>
      </c>
      <c r="L29" s="4">
        <v>47.322826086956503</v>
      </c>
      <c r="M29" s="4">
        <v>0.65217391304347827</v>
      </c>
      <c r="N29" s="10">
        <v>1.3781381353791033E-2</v>
      </c>
      <c r="O29" s="4">
        <v>34.461956521739118</v>
      </c>
      <c r="P29" s="4">
        <v>0.65217391304347827</v>
      </c>
      <c r="Q29" s="8">
        <v>1.8924459864374712E-2</v>
      </c>
      <c r="R29" s="4">
        <v>8.3119565217391305</v>
      </c>
      <c r="S29" s="4">
        <v>0</v>
      </c>
      <c r="T29" s="10">
        <v>0</v>
      </c>
      <c r="U29" s="4">
        <v>4.5489130434782608</v>
      </c>
      <c r="V29" s="4">
        <v>0</v>
      </c>
      <c r="W29" s="10">
        <v>0</v>
      </c>
      <c r="X29" s="4">
        <v>22.043478260869563</v>
      </c>
      <c r="Y29" s="4">
        <v>0.13043478260869565</v>
      </c>
      <c r="Z29" s="10">
        <v>5.9171597633136102E-3</v>
      </c>
      <c r="AA29" s="4">
        <v>1.513586956521739</v>
      </c>
      <c r="AB29" s="4">
        <v>0</v>
      </c>
      <c r="AC29" s="10">
        <v>0</v>
      </c>
      <c r="AD29" s="4">
        <v>73.931521739130432</v>
      </c>
      <c r="AE29" s="4">
        <v>10.532608695652174</v>
      </c>
      <c r="AF29" s="10">
        <v>0.14246438390402399</v>
      </c>
      <c r="AG29" s="4">
        <v>19.820652173913043</v>
      </c>
      <c r="AH29" s="4">
        <v>0</v>
      </c>
      <c r="AI29" s="10">
        <v>0</v>
      </c>
      <c r="AJ29" s="4">
        <v>0</v>
      </c>
      <c r="AK29" s="4">
        <v>0</v>
      </c>
      <c r="AL29" s="10" t="s">
        <v>1473</v>
      </c>
      <c r="AM29" s="1">
        <v>366369</v>
      </c>
      <c r="AN29" s="1">
        <v>5</v>
      </c>
      <c r="AX29"/>
      <c r="AY29"/>
    </row>
    <row r="30" spans="1:51" x14ac:dyDescent="0.25">
      <c r="A30" t="s">
        <v>964</v>
      </c>
      <c r="B30" t="s">
        <v>876</v>
      </c>
      <c r="C30" t="s">
        <v>1326</v>
      </c>
      <c r="D30" t="s">
        <v>1034</v>
      </c>
      <c r="E30" s="4">
        <v>58.413043478260867</v>
      </c>
      <c r="F30" s="4">
        <v>195.66478260869567</v>
      </c>
      <c r="G30" s="4">
        <v>20.203804347826086</v>
      </c>
      <c r="H30" s="10">
        <v>0.10325723453377447</v>
      </c>
      <c r="I30" s="4">
        <v>187.11032608695655</v>
      </c>
      <c r="J30" s="4">
        <v>20.203804347826086</v>
      </c>
      <c r="K30" s="10">
        <v>0.10797802970230884</v>
      </c>
      <c r="L30" s="4">
        <v>55.970434782608706</v>
      </c>
      <c r="M30" s="4">
        <v>0.12771739130434784</v>
      </c>
      <c r="N30" s="10">
        <v>2.2818724171146257E-3</v>
      </c>
      <c r="O30" s="4">
        <v>47.415978260869572</v>
      </c>
      <c r="P30" s="4">
        <v>0.12771739130434784</v>
      </c>
      <c r="Q30" s="8">
        <v>2.6935517517255921E-3</v>
      </c>
      <c r="R30" s="4">
        <v>5.5979347826086956</v>
      </c>
      <c r="S30" s="4">
        <v>0</v>
      </c>
      <c r="T30" s="10">
        <v>0</v>
      </c>
      <c r="U30" s="4">
        <v>2.9565217391304346</v>
      </c>
      <c r="V30" s="4">
        <v>0</v>
      </c>
      <c r="W30" s="10">
        <v>0</v>
      </c>
      <c r="X30" s="4">
        <v>30.743369565217396</v>
      </c>
      <c r="Y30" s="4">
        <v>5.375</v>
      </c>
      <c r="Z30" s="10">
        <v>0.17483444645186835</v>
      </c>
      <c r="AA30" s="4">
        <v>0</v>
      </c>
      <c r="AB30" s="4">
        <v>0</v>
      </c>
      <c r="AC30" s="10" t="s">
        <v>1473</v>
      </c>
      <c r="AD30" s="4">
        <v>74.926413043478263</v>
      </c>
      <c r="AE30" s="4">
        <v>14.701086956521738</v>
      </c>
      <c r="AF30" s="10">
        <v>0.19620700310304456</v>
      </c>
      <c r="AG30" s="4">
        <v>34.024565217391306</v>
      </c>
      <c r="AH30" s="4">
        <v>0</v>
      </c>
      <c r="AI30" s="10">
        <v>0</v>
      </c>
      <c r="AJ30" s="4">
        <v>0</v>
      </c>
      <c r="AK30" s="4">
        <v>0</v>
      </c>
      <c r="AL30" s="10" t="s">
        <v>1473</v>
      </c>
      <c r="AM30" s="1">
        <v>366434</v>
      </c>
      <c r="AN30" s="1">
        <v>5</v>
      </c>
      <c r="AX30"/>
      <c r="AY30"/>
    </row>
    <row r="31" spans="1:51" x14ac:dyDescent="0.25">
      <c r="A31" t="s">
        <v>964</v>
      </c>
      <c r="B31" t="s">
        <v>871</v>
      </c>
      <c r="C31" t="s">
        <v>1261</v>
      </c>
      <c r="D31" t="s">
        <v>1053</v>
      </c>
      <c r="E31" s="4">
        <v>78.967391304347828</v>
      </c>
      <c r="F31" s="4">
        <v>293.69749999999999</v>
      </c>
      <c r="G31" s="4">
        <v>33.195652173913047</v>
      </c>
      <c r="H31" s="10">
        <v>0.11302667599796745</v>
      </c>
      <c r="I31" s="4">
        <v>263.88228260869568</v>
      </c>
      <c r="J31" s="4">
        <v>33.195652173913047</v>
      </c>
      <c r="K31" s="10">
        <v>0.12579719959122088</v>
      </c>
      <c r="L31" s="4">
        <v>51.105978260869563</v>
      </c>
      <c r="M31" s="4">
        <v>5.0760869565217392</v>
      </c>
      <c r="N31" s="10">
        <v>9.932471951932792E-2</v>
      </c>
      <c r="O31" s="4">
        <v>28.309782608695652</v>
      </c>
      <c r="P31" s="4">
        <v>5.0760869565217392</v>
      </c>
      <c r="Q31" s="8">
        <v>0.17930504895373392</v>
      </c>
      <c r="R31" s="4">
        <v>17.317934782608695</v>
      </c>
      <c r="S31" s="4">
        <v>0</v>
      </c>
      <c r="T31" s="10">
        <v>0</v>
      </c>
      <c r="U31" s="4">
        <v>5.4782608695652177</v>
      </c>
      <c r="V31" s="4">
        <v>0</v>
      </c>
      <c r="W31" s="10">
        <v>0</v>
      </c>
      <c r="X31" s="4">
        <v>58.261956521739137</v>
      </c>
      <c r="Y31" s="4">
        <v>12.595108695652174</v>
      </c>
      <c r="Z31" s="10">
        <v>0.21618066827111432</v>
      </c>
      <c r="AA31" s="4">
        <v>7.0190217391304346</v>
      </c>
      <c r="AB31" s="4">
        <v>0</v>
      </c>
      <c r="AC31" s="10">
        <v>0</v>
      </c>
      <c r="AD31" s="4">
        <v>131.33521739130435</v>
      </c>
      <c r="AE31" s="4">
        <v>15.524456521739131</v>
      </c>
      <c r="AF31" s="10">
        <v>0.11820482601772431</v>
      </c>
      <c r="AG31" s="4">
        <v>45.975326086956514</v>
      </c>
      <c r="AH31" s="4">
        <v>0</v>
      </c>
      <c r="AI31" s="10">
        <v>0</v>
      </c>
      <c r="AJ31" s="4">
        <v>0</v>
      </c>
      <c r="AK31" s="4">
        <v>0</v>
      </c>
      <c r="AL31" s="10" t="s">
        <v>1473</v>
      </c>
      <c r="AM31" s="1">
        <v>366429</v>
      </c>
      <c r="AN31" s="1">
        <v>5</v>
      </c>
      <c r="AX31"/>
      <c r="AY31"/>
    </row>
    <row r="32" spans="1:51" x14ac:dyDescent="0.25">
      <c r="A32" t="s">
        <v>964</v>
      </c>
      <c r="B32" t="s">
        <v>728</v>
      </c>
      <c r="C32" t="s">
        <v>1224</v>
      </c>
      <c r="D32" t="s">
        <v>1040</v>
      </c>
      <c r="E32" s="4">
        <v>35.760869565217391</v>
      </c>
      <c r="F32" s="4">
        <v>112.04891304347827</v>
      </c>
      <c r="G32" s="4">
        <v>8.6956521739130432E-2</v>
      </c>
      <c r="H32" s="10">
        <v>7.7605859242372796E-4</v>
      </c>
      <c r="I32" s="4">
        <v>100.24456521739131</v>
      </c>
      <c r="J32" s="4">
        <v>8.6956521739130432E-2</v>
      </c>
      <c r="K32" s="10">
        <v>8.6744375169422604E-4</v>
      </c>
      <c r="L32" s="4">
        <v>24.519021739130434</v>
      </c>
      <c r="M32" s="4">
        <v>0</v>
      </c>
      <c r="N32" s="10">
        <v>0</v>
      </c>
      <c r="O32" s="4">
        <v>12.714673913043478</v>
      </c>
      <c r="P32" s="4">
        <v>0</v>
      </c>
      <c r="Q32" s="8">
        <v>0</v>
      </c>
      <c r="R32" s="4">
        <v>6.3695652173913047</v>
      </c>
      <c r="S32" s="4">
        <v>0</v>
      </c>
      <c r="T32" s="10">
        <v>0</v>
      </c>
      <c r="U32" s="4">
        <v>5.4347826086956523</v>
      </c>
      <c r="V32" s="4">
        <v>0</v>
      </c>
      <c r="W32" s="10">
        <v>0</v>
      </c>
      <c r="X32" s="4">
        <v>34.614130434782609</v>
      </c>
      <c r="Y32" s="4">
        <v>0</v>
      </c>
      <c r="Z32" s="10">
        <v>0</v>
      </c>
      <c r="AA32" s="4">
        <v>0</v>
      </c>
      <c r="AB32" s="4">
        <v>0</v>
      </c>
      <c r="AC32" s="10" t="s">
        <v>1473</v>
      </c>
      <c r="AD32" s="4">
        <v>52.915760869565219</v>
      </c>
      <c r="AE32" s="4">
        <v>8.6956521739130432E-2</v>
      </c>
      <c r="AF32" s="10">
        <v>1.6433009808452729E-3</v>
      </c>
      <c r="AG32" s="4">
        <v>0</v>
      </c>
      <c r="AH32" s="4">
        <v>0</v>
      </c>
      <c r="AI32" s="10" t="s">
        <v>1473</v>
      </c>
      <c r="AJ32" s="4">
        <v>0</v>
      </c>
      <c r="AK32" s="4">
        <v>0</v>
      </c>
      <c r="AL32" s="10" t="s">
        <v>1473</v>
      </c>
      <c r="AM32" s="1">
        <v>366253</v>
      </c>
      <c r="AN32" s="1">
        <v>5</v>
      </c>
      <c r="AX32"/>
      <c r="AY32"/>
    </row>
    <row r="33" spans="1:51" x14ac:dyDescent="0.25">
      <c r="A33" t="s">
        <v>964</v>
      </c>
      <c r="B33" t="s">
        <v>502</v>
      </c>
      <c r="C33" t="s">
        <v>1182</v>
      </c>
      <c r="D33" t="s">
        <v>1041</v>
      </c>
      <c r="E33" s="4">
        <v>80.663043478260875</v>
      </c>
      <c r="F33" s="4">
        <v>280.45771739130436</v>
      </c>
      <c r="G33" s="4">
        <v>108.77804347826086</v>
      </c>
      <c r="H33" s="10">
        <v>0.38785897742471442</v>
      </c>
      <c r="I33" s="4">
        <v>274.71858695652173</v>
      </c>
      <c r="J33" s="4">
        <v>108.77804347826086</v>
      </c>
      <c r="K33" s="10">
        <v>0.3959617173463279</v>
      </c>
      <c r="L33" s="4">
        <v>22.762391304347826</v>
      </c>
      <c r="M33" s="4">
        <v>2.7826086956521738</v>
      </c>
      <c r="N33" s="10">
        <v>0.12224588613941761</v>
      </c>
      <c r="O33" s="4">
        <v>17.023260869565217</v>
      </c>
      <c r="P33" s="4">
        <v>2.7826086956521738</v>
      </c>
      <c r="Q33" s="8">
        <v>0.16345920543501857</v>
      </c>
      <c r="R33" s="4">
        <v>0</v>
      </c>
      <c r="S33" s="4">
        <v>0</v>
      </c>
      <c r="T33" s="10" t="s">
        <v>1473</v>
      </c>
      <c r="U33" s="4">
        <v>5.7391304347826084</v>
      </c>
      <c r="V33" s="4">
        <v>0</v>
      </c>
      <c r="W33" s="10">
        <v>0</v>
      </c>
      <c r="X33" s="4">
        <v>94.970978260869586</v>
      </c>
      <c r="Y33" s="4">
        <v>32.532608695652165</v>
      </c>
      <c r="Z33" s="10">
        <v>0.34255315983258028</v>
      </c>
      <c r="AA33" s="4">
        <v>0</v>
      </c>
      <c r="AB33" s="4">
        <v>0</v>
      </c>
      <c r="AC33" s="10" t="s">
        <v>1473</v>
      </c>
      <c r="AD33" s="4">
        <v>161.52217391304347</v>
      </c>
      <c r="AE33" s="4">
        <v>73.462826086956525</v>
      </c>
      <c r="AF33" s="10">
        <v>0.45481573400879138</v>
      </c>
      <c r="AG33" s="4">
        <v>1.2021739130434783</v>
      </c>
      <c r="AH33" s="4">
        <v>0</v>
      </c>
      <c r="AI33" s="10">
        <v>0</v>
      </c>
      <c r="AJ33" s="4">
        <v>0</v>
      </c>
      <c r="AK33" s="4">
        <v>0</v>
      </c>
      <c r="AL33" s="10" t="s">
        <v>1473</v>
      </c>
      <c r="AM33" s="1">
        <v>365924</v>
      </c>
      <c r="AN33" s="1">
        <v>5</v>
      </c>
      <c r="AX33"/>
      <c r="AY33"/>
    </row>
    <row r="34" spans="1:51" x14ac:dyDescent="0.25">
      <c r="A34" t="s">
        <v>964</v>
      </c>
      <c r="B34" t="s">
        <v>753</v>
      </c>
      <c r="C34" t="s">
        <v>1238</v>
      </c>
      <c r="D34" t="s">
        <v>1017</v>
      </c>
      <c r="E34" s="4">
        <v>68.5</v>
      </c>
      <c r="F34" s="4">
        <v>228.51630434782609</v>
      </c>
      <c r="G34" s="4">
        <v>0</v>
      </c>
      <c r="H34" s="10">
        <v>0</v>
      </c>
      <c r="I34" s="4">
        <v>211.79619565217394</v>
      </c>
      <c r="J34" s="4">
        <v>0</v>
      </c>
      <c r="K34" s="10">
        <v>0</v>
      </c>
      <c r="L34" s="4">
        <v>39.3125</v>
      </c>
      <c r="M34" s="4">
        <v>0</v>
      </c>
      <c r="N34" s="10">
        <v>0</v>
      </c>
      <c r="O34" s="4">
        <v>22.592391304347824</v>
      </c>
      <c r="P34" s="4">
        <v>0</v>
      </c>
      <c r="Q34" s="8">
        <v>0</v>
      </c>
      <c r="R34" s="4">
        <v>11.584239130434783</v>
      </c>
      <c r="S34" s="4">
        <v>0</v>
      </c>
      <c r="T34" s="10">
        <v>0</v>
      </c>
      <c r="U34" s="4">
        <v>5.1358695652173916</v>
      </c>
      <c r="V34" s="4">
        <v>0</v>
      </c>
      <c r="W34" s="10">
        <v>0</v>
      </c>
      <c r="X34" s="4">
        <v>60.192934782608695</v>
      </c>
      <c r="Y34" s="4">
        <v>0</v>
      </c>
      <c r="Z34" s="10">
        <v>0</v>
      </c>
      <c r="AA34" s="4">
        <v>0</v>
      </c>
      <c r="AB34" s="4">
        <v>0</v>
      </c>
      <c r="AC34" s="10" t="s">
        <v>1473</v>
      </c>
      <c r="AD34" s="4">
        <v>129.0108695652174</v>
      </c>
      <c r="AE34" s="4">
        <v>0</v>
      </c>
      <c r="AF34" s="10">
        <v>0</v>
      </c>
      <c r="AG34" s="4">
        <v>0</v>
      </c>
      <c r="AH34" s="4">
        <v>0</v>
      </c>
      <c r="AI34" s="10" t="s">
        <v>1473</v>
      </c>
      <c r="AJ34" s="4">
        <v>0</v>
      </c>
      <c r="AK34" s="4">
        <v>0</v>
      </c>
      <c r="AL34" s="10" t="s">
        <v>1473</v>
      </c>
      <c r="AM34" s="1">
        <v>366284</v>
      </c>
      <c r="AN34" s="1">
        <v>5</v>
      </c>
      <c r="AX34"/>
      <c r="AY34"/>
    </row>
    <row r="35" spans="1:51" x14ac:dyDescent="0.25">
      <c r="A35" t="s">
        <v>964</v>
      </c>
      <c r="B35" t="s">
        <v>526</v>
      </c>
      <c r="C35" t="s">
        <v>1287</v>
      </c>
      <c r="D35" t="s">
        <v>1041</v>
      </c>
      <c r="E35" s="4">
        <v>78.836956521739125</v>
      </c>
      <c r="F35" s="4">
        <v>266.73423913043473</v>
      </c>
      <c r="G35" s="4">
        <v>126.08413043478265</v>
      </c>
      <c r="H35" s="10">
        <v>0.47269570957902673</v>
      </c>
      <c r="I35" s="4">
        <v>259.20749999999992</v>
      </c>
      <c r="J35" s="4">
        <v>125.82293478260874</v>
      </c>
      <c r="K35" s="10">
        <v>0.48541394358808593</v>
      </c>
      <c r="L35" s="4">
        <v>14.284673913043481</v>
      </c>
      <c r="M35" s="4">
        <v>0</v>
      </c>
      <c r="N35" s="10">
        <v>0</v>
      </c>
      <c r="O35" s="4">
        <v>8.5455434782608712</v>
      </c>
      <c r="P35" s="4">
        <v>0</v>
      </c>
      <c r="Q35" s="8">
        <v>0</v>
      </c>
      <c r="R35" s="4">
        <v>0</v>
      </c>
      <c r="S35" s="4">
        <v>0</v>
      </c>
      <c r="T35" s="10" t="s">
        <v>1473</v>
      </c>
      <c r="U35" s="4">
        <v>5.7391304347826084</v>
      </c>
      <c r="V35" s="4">
        <v>0</v>
      </c>
      <c r="W35" s="10">
        <v>0</v>
      </c>
      <c r="X35" s="4">
        <v>95.61989130434776</v>
      </c>
      <c r="Y35" s="4">
        <v>42.116521739130441</v>
      </c>
      <c r="Z35" s="10">
        <v>0.44045774539816318</v>
      </c>
      <c r="AA35" s="4">
        <v>1.7876086956521737</v>
      </c>
      <c r="AB35" s="4">
        <v>0.26119565217391305</v>
      </c>
      <c r="AC35" s="10">
        <v>0.14611455673112006</v>
      </c>
      <c r="AD35" s="4">
        <v>155.0420652173913</v>
      </c>
      <c r="AE35" s="4">
        <v>83.706413043478307</v>
      </c>
      <c r="AF35" s="10">
        <v>0.53989485322005915</v>
      </c>
      <c r="AG35" s="4">
        <v>0</v>
      </c>
      <c r="AH35" s="4">
        <v>0</v>
      </c>
      <c r="AI35" s="10" t="s">
        <v>1473</v>
      </c>
      <c r="AJ35" s="4">
        <v>0</v>
      </c>
      <c r="AK35" s="4">
        <v>0</v>
      </c>
      <c r="AL35" s="10" t="s">
        <v>1473</v>
      </c>
      <c r="AM35" s="1">
        <v>365969</v>
      </c>
      <c r="AN35" s="1">
        <v>5</v>
      </c>
      <c r="AX35"/>
      <c r="AY35"/>
    </row>
    <row r="36" spans="1:51" x14ac:dyDescent="0.25">
      <c r="A36" t="s">
        <v>964</v>
      </c>
      <c r="B36" t="s">
        <v>661</v>
      </c>
      <c r="C36" t="s">
        <v>1213</v>
      </c>
      <c r="D36" t="s">
        <v>1008</v>
      </c>
      <c r="E36" s="4">
        <v>95.032608695652172</v>
      </c>
      <c r="F36" s="4">
        <v>285.42456521739132</v>
      </c>
      <c r="G36" s="4">
        <v>26.544239130434775</v>
      </c>
      <c r="H36" s="10">
        <v>9.2999140106309941E-2</v>
      </c>
      <c r="I36" s="4">
        <v>279.5917391304348</v>
      </c>
      <c r="J36" s="4">
        <v>26.544239130434775</v>
      </c>
      <c r="K36" s="10">
        <v>9.4939282587499438E-2</v>
      </c>
      <c r="L36" s="4">
        <v>38.408913043478272</v>
      </c>
      <c r="M36" s="4">
        <v>0</v>
      </c>
      <c r="N36" s="10">
        <v>0</v>
      </c>
      <c r="O36" s="4">
        <v>32.656304347826101</v>
      </c>
      <c r="P36" s="4">
        <v>0</v>
      </c>
      <c r="Q36" s="8">
        <v>0</v>
      </c>
      <c r="R36" s="4">
        <v>0</v>
      </c>
      <c r="S36" s="4">
        <v>0</v>
      </c>
      <c r="T36" s="10" t="s">
        <v>1473</v>
      </c>
      <c r="U36" s="4">
        <v>5.7526086956521727</v>
      </c>
      <c r="V36" s="4">
        <v>0</v>
      </c>
      <c r="W36" s="10">
        <v>0</v>
      </c>
      <c r="X36" s="4">
        <v>101.70173913043482</v>
      </c>
      <c r="Y36" s="4">
        <v>4.0121739130434779</v>
      </c>
      <c r="Z36" s="10">
        <v>3.9450396299494671E-2</v>
      </c>
      <c r="AA36" s="4">
        <v>8.0217391304347824E-2</v>
      </c>
      <c r="AB36" s="4">
        <v>0</v>
      </c>
      <c r="AC36" s="10">
        <v>0</v>
      </c>
      <c r="AD36" s="4">
        <v>145.23369565217391</v>
      </c>
      <c r="AE36" s="4">
        <v>22.532065217391299</v>
      </c>
      <c r="AF36" s="10">
        <v>0.15514350933652657</v>
      </c>
      <c r="AG36" s="4">
        <v>0</v>
      </c>
      <c r="AH36" s="4">
        <v>0</v>
      </c>
      <c r="AI36" s="10" t="s">
        <v>1473</v>
      </c>
      <c r="AJ36" s="4">
        <v>0</v>
      </c>
      <c r="AK36" s="4">
        <v>0</v>
      </c>
      <c r="AL36" s="10" t="s">
        <v>1473</v>
      </c>
      <c r="AM36" s="1">
        <v>366167</v>
      </c>
      <c r="AN36" s="1">
        <v>5</v>
      </c>
      <c r="AX36"/>
      <c r="AY36"/>
    </row>
    <row r="37" spans="1:51" x14ac:dyDescent="0.25">
      <c r="A37" t="s">
        <v>964</v>
      </c>
      <c r="B37" t="s">
        <v>167</v>
      </c>
      <c r="C37" t="s">
        <v>1167</v>
      </c>
      <c r="D37" t="s">
        <v>1045</v>
      </c>
      <c r="E37" s="4">
        <v>63.652173913043477</v>
      </c>
      <c r="F37" s="4">
        <v>262.60413043478258</v>
      </c>
      <c r="G37" s="4">
        <v>0</v>
      </c>
      <c r="H37" s="10">
        <v>0</v>
      </c>
      <c r="I37" s="4">
        <v>223.37858695652173</v>
      </c>
      <c r="J37" s="4">
        <v>0</v>
      </c>
      <c r="K37" s="10">
        <v>0</v>
      </c>
      <c r="L37" s="4">
        <v>39.399456521739125</v>
      </c>
      <c r="M37" s="4">
        <v>0</v>
      </c>
      <c r="N37" s="10">
        <v>0</v>
      </c>
      <c r="O37" s="4">
        <v>21.184782608695649</v>
      </c>
      <c r="P37" s="4">
        <v>0</v>
      </c>
      <c r="Q37" s="8">
        <v>0</v>
      </c>
      <c r="R37" s="4">
        <v>11.505434782608695</v>
      </c>
      <c r="S37" s="4">
        <v>0</v>
      </c>
      <c r="T37" s="10">
        <v>0</v>
      </c>
      <c r="U37" s="4">
        <v>6.7092391304347823</v>
      </c>
      <c r="V37" s="4">
        <v>0</v>
      </c>
      <c r="W37" s="10">
        <v>0</v>
      </c>
      <c r="X37" s="4">
        <v>53.959239130434781</v>
      </c>
      <c r="Y37" s="4">
        <v>0</v>
      </c>
      <c r="Z37" s="10">
        <v>0</v>
      </c>
      <c r="AA37" s="4">
        <v>21.010869565217391</v>
      </c>
      <c r="AB37" s="4">
        <v>0</v>
      </c>
      <c r="AC37" s="10">
        <v>0</v>
      </c>
      <c r="AD37" s="4">
        <v>148.23456521739129</v>
      </c>
      <c r="AE37" s="4">
        <v>0</v>
      </c>
      <c r="AF37" s="10">
        <v>0</v>
      </c>
      <c r="AG37" s="4">
        <v>0</v>
      </c>
      <c r="AH37" s="4">
        <v>0</v>
      </c>
      <c r="AI37" s="10" t="s">
        <v>1473</v>
      </c>
      <c r="AJ37" s="4">
        <v>0</v>
      </c>
      <c r="AK37" s="4">
        <v>0</v>
      </c>
      <c r="AL37" s="10" t="s">
        <v>1473</v>
      </c>
      <c r="AM37" s="1">
        <v>365411</v>
      </c>
      <c r="AN37" s="1">
        <v>5</v>
      </c>
      <c r="AX37"/>
      <c r="AY37"/>
    </row>
    <row r="38" spans="1:51" x14ac:dyDescent="0.25">
      <c r="A38" t="s">
        <v>964</v>
      </c>
      <c r="B38" t="s">
        <v>33</v>
      </c>
      <c r="C38" t="s">
        <v>1092</v>
      </c>
      <c r="D38" t="s">
        <v>1035</v>
      </c>
      <c r="E38" s="4">
        <v>87.75</v>
      </c>
      <c r="F38" s="4">
        <v>346.07076086956516</v>
      </c>
      <c r="G38" s="4">
        <v>13.195760869565218</v>
      </c>
      <c r="H38" s="10">
        <v>3.81302391349344E-2</v>
      </c>
      <c r="I38" s="4">
        <v>321.20010869565215</v>
      </c>
      <c r="J38" s="4">
        <v>10.561521739130434</v>
      </c>
      <c r="K38" s="10">
        <v>3.2881438870052904E-2</v>
      </c>
      <c r="L38" s="4">
        <v>52.143260869565218</v>
      </c>
      <c r="M38" s="4">
        <v>9.7065217391304345E-2</v>
      </c>
      <c r="N38" s="10">
        <v>1.8615103039702492E-3</v>
      </c>
      <c r="O38" s="4">
        <v>41.164999999999999</v>
      </c>
      <c r="P38" s="4">
        <v>9.7065217391304345E-2</v>
      </c>
      <c r="Q38" s="8">
        <v>2.3579549955375766E-3</v>
      </c>
      <c r="R38" s="4">
        <v>6.4945652173913047</v>
      </c>
      <c r="S38" s="4">
        <v>0</v>
      </c>
      <c r="T38" s="10">
        <v>0</v>
      </c>
      <c r="U38" s="4">
        <v>4.4836956521739131</v>
      </c>
      <c r="V38" s="4">
        <v>0</v>
      </c>
      <c r="W38" s="10">
        <v>0</v>
      </c>
      <c r="X38" s="4">
        <v>65.625</v>
      </c>
      <c r="Y38" s="4">
        <v>0</v>
      </c>
      <c r="Z38" s="10">
        <v>0</v>
      </c>
      <c r="AA38" s="4">
        <v>13.892391304347825</v>
      </c>
      <c r="AB38" s="4">
        <v>2.634239130434783</v>
      </c>
      <c r="AC38" s="10">
        <v>0.1896174008293561</v>
      </c>
      <c r="AD38" s="4">
        <v>206.80413043478259</v>
      </c>
      <c r="AE38" s="4">
        <v>10.301413043478261</v>
      </c>
      <c r="AF38" s="10">
        <v>4.9812414393371592E-2</v>
      </c>
      <c r="AG38" s="4">
        <v>7.4429347826086953</v>
      </c>
      <c r="AH38" s="4">
        <v>0</v>
      </c>
      <c r="AI38" s="10">
        <v>0</v>
      </c>
      <c r="AJ38" s="4">
        <v>0.16304347826086957</v>
      </c>
      <c r="AK38" s="4">
        <v>0.16304347826086957</v>
      </c>
      <c r="AL38" s="10">
        <v>1</v>
      </c>
      <c r="AM38" s="1">
        <v>365072</v>
      </c>
      <c r="AN38" s="1">
        <v>5</v>
      </c>
      <c r="AX38"/>
      <c r="AY38"/>
    </row>
    <row r="39" spans="1:51" x14ac:dyDescent="0.25">
      <c r="A39" t="s">
        <v>964</v>
      </c>
      <c r="B39" t="s">
        <v>209</v>
      </c>
      <c r="C39" t="s">
        <v>1134</v>
      </c>
      <c r="D39" t="s">
        <v>1005</v>
      </c>
      <c r="E39" s="4">
        <v>74.608695652173907</v>
      </c>
      <c r="F39" s="4">
        <v>248.47869565217397</v>
      </c>
      <c r="G39" s="4">
        <v>15.474673913043478</v>
      </c>
      <c r="H39" s="10">
        <v>6.2277668805478893E-2</v>
      </c>
      <c r="I39" s="4">
        <v>228.46380434782611</v>
      </c>
      <c r="J39" s="4">
        <v>15.406739130434783</v>
      </c>
      <c r="K39" s="10">
        <v>6.7436236450736417E-2</v>
      </c>
      <c r="L39" s="4">
        <v>28.336521739130433</v>
      </c>
      <c r="M39" s="4">
        <v>0.53532608695652173</v>
      </c>
      <c r="N39" s="10">
        <v>1.8891735968330929E-2</v>
      </c>
      <c r="O39" s="4">
        <v>14.12869565217391</v>
      </c>
      <c r="P39" s="4">
        <v>0.53532608695652173</v>
      </c>
      <c r="Q39" s="8">
        <v>3.7889278680452984E-2</v>
      </c>
      <c r="R39" s="4">
        <v>8.8165217391304349</v>
      </c>
      <c r="S39" s="4">
        <v>0</v>
      </c>
      <c r="T39" s="10">
        <v>0</v>
      </c>
      <c r="U39" s="4">
        <v>5.3913043478260869</v>
      </c>
      <c r="V39" s="4">
        <v>0</v>
      </c>
      <c r="W39" s="10">
        <v>0</v>
      </c>
      <c r="X39" s="4">
        <v>51.046413043478275</v>
      </c>
      <c r="Y39" s="4">
        <v>7.7967391304347835</v>
      </c>
      <c r="Z39" s="10">
        <v>0.15273823694123206</v>
      </c>
      <c r="AA39" s="4">
        <v>5.8070652173913047</v>
      </c>
      <c r="AB39" s="4">
        <v>6.7934782608695649E-2</v>
      </c>
      <c r="AC39" s="10">
        <v>1.1698642957416938E-2</v>
      </c>
      <c r="AD39" s="4">
        <v>163.28869565217394</v>
      </c>
      <c r="AE39" s="4">
        <v>7.0746739130434779</v>
      </c>
      <c r="AF39" s="10">
        <v>4.3326170772491499E-2</v>
      </c>
      <c r="AG39" s="4">
        <v>0</v>
      </c>
      <c r="AH39" s="4">
        <v>0</v>
      </c>
      <c r="AI39" s="10" t="s">
        <v>1473</v>
      </c>
      <c r="AJ39" s="4">
        <v>0</v>
      </c>
      <c r="AK39" s="4">
        <v>0</v>
      </c>
      <c r="AL39" s="10" t="s">
        <v>1473</v>
      </c>
      <c r="AM39" s="1">
        <v>365474</v>
      </c>
      <c r="AN39" s="1">
        <v>5</v>
      </c>
      <c r="AX39"/>
      <c r="AY39"/>
    </row>
    <row r="40" spans="1:51" x14ac:dyDescent="0.25">
      <c r="A40" t="s">
        <v>964</v>
      </c>
      <c r="B40" t="s">
        <v>165</v>
      </c>
      <c r="C40" t="s">
        <v>1265</v>
      </c>
      <c r="D40" t="s">
        <v>1021</v>
      </c>
      <c r="E40" s="4">
        <v>68.815217391304344</v>
      </c>
      <c r="F40" s="4">
        <v>193.05315217391302</v>
      </c>
      <c r="G40" s="4">
        <v>3.8785869565217399</v>
      </c>
      <c r="H40" s="10">
        <v>2.0090772478180998E-2</v>
      </c>
      <c r="I40" s="4">
        <v>177.44445652173908</v>
      </c>
      <c r="J40" s="4">
        <v>3.7318478260869572</v>
      </c>
      <c r="K40" s="10">
        <v>2.1031075860235515E-2</v>
      </c>
      <c r="L40" s="4">
        <v>31.464130434782611</v>
      </c>
      <c r="M40" s="4">
        <v>0.28804347826086957</v>
      </c>
      <c r="N40" s="10">
        <v>9.1546619684250517E-3</v>
      </c>
      <c r="O40" s="4">
        <v>17.702065217391304</v>
      </c>
      <c r="P40" s="4">
        <v>0.28804347826086957</v>
      </c>
      <c r="Q40" s="8">
        <v>1.6271744269582892E-2</v>
      </c>
      <c r="R40" s="4">
        <v>8.2838043478260879</v>
      </c>
      <c r="S40" s="4">
        <v>0</v>
      </c>
      <c r="T40" s="10">
        <v>0</v>
      </c>
      <c r="U40" s="4">
        <v>5.4782608695652177</v>
      </c>
      <c r="V40" s="4">
        <v>0</v>
      </c>
      <c r="W40" s="10">
        <v>0</v>
      </c>
      <c r="X40" s="4">
        <v>47.696086956521732</v>
      </c>
      <c r="Y40" s="4">
        <v>0</v>
      </c>
      <c r="Z40" s="10">
        <v>0</v>
      </c>
      <c r="AA40" s="4">
        <v>1.8466304347826086</v>
      </c>
      <c r="AB40" s="4">
        <v>0.14673913043478262</v>
      </c>
      <c r="AC40" s="10">
        <v>7.9463182058979356E-2</v>
      </c>
      <c r="AD40" s="4">
        <v>112.04630434782607</v>
      </c>
      <c r="AE40" s="4">
        <v>3.4438043478260876</v>
      </c>
      <c r="AF40" s="10">
        <v>3.0735546057239545E-2</v>
      </c>
      <c r="AG40" s="4">
        <v>0</v>
      </c>
      <c r="AH40" s="4">
        <v>0</v>
      </c>
      <c r="AI40" s="10" t="s">
        <v>1473</v>
      </c>
      <c r="AJ40" s="4">
        <v>0</v>
      </c>
      <c r="AK40" s="4">
        <v>0</v>
      </c>
      <c r="AL40" s="10" t="s">
        <v>1473</v>
      </c>
      <c r="AM40" s="1">
        <v>365408</v>
      </c>
      <c r="AN40" s="1">
        <v>5</v>
      </c>
      <c r="AX40"/>
      <c r="AY40"/>
    </row>
    <row r="41" spans="1:51" x14ac:dyDescent="0.25">
      <c r="A41" t="s">
        <v>964</v>
      </c>
      <c r="B41" t="s">
        <v>348</v>
      </c>
      <c r="C41" t="s">
        <v>1208</v>
      </c>
      <c r="D41" t="s">
        <v>1034</v>
      </c>
      <c r="E41" s="4">
        <v>57.934782608695649</v>
      </c>
      <c r="F41" s="4">
        <v>181.25217391304346</v>
      </c>
      <c r="G41" s="4">
        <v>3.0832608695652168</v>
      </c>
      <c r="H41" s="10">
        <v>1.7010890424102858E-2</v>
      </c>
      <c r="I41" s="4">
        <v>167.56945652173914</v>
      </c>
      <c r="J41" s="4">
        <v>3.0832608695652168</v>
      </c>
      <c r="K41" s="10">
        <v>1.8399897771138374E-2</v>
      </c>
      <c r="L41" s="4">
        <v>34.119239130434785</v>
      </c>
      <c r="M41" s="4">
        <v>0.26630434782608697</v>
      </c>
      <c r="N41" s="10">
        <v>7.8051080449956511E-3</v>
      </c>
      <c r="O41" s="4">
        <v>23.534347826086961</v>
      </c>
      <c r="P41" s="4">
        <v>0.26630434782608697</v>
      </c>
      <c r="Q41" s="8">
        <v>1.1315560974708564E-2</v>
      </c>
      <c r="R41" s="4">
        <v>5.1861956521739128</v>
      </c>
      <c r="S41" s="4">
        <v>0</v>
      </c>
      <c r="T41" s="10">
        <v>0</v>
      </c>
      <c r="U41" s="4">
        <v>5.3986956521739131</v>
      </c>
      <c r="V41" s="4">
        <v>0</v>
      </c>
      <c r="W41" s="10">
        <v>0</v>
      </c>
      <c r="X41" s="4">
        <v>34.159456521739124</v>
      </c>
      <c r="Y41" s="4">
        <v>2.8169565217391299</v>
      </c>
      <c r="Z41" s="10">
        <v>8.2464910410574452E-2</v>
      </c>
      <c r="AA41" s="4">
        <v>3.097826086956522</v>
      </c>
      <c r="AB41" s="4">
        <v>0</v>
      </c>
      <c r="AC41" s="10">
        <v>0</v>
      </c>
      <c r="AD41" s="4">
        <v>109.87565217391305</v>
      </c>
      <c r="AE41" s="4">
        <v>0</v>
      </c>
      <c r="AF41" s="10">
        <v>0</v>
      </c>
      <c r="AG41" s="4">
        <v>0</v>
      </c>
      <c r="AH41" s="4">
        <v>0</v>
      </c>
      <c r="AI41" s="10" t="s">
        <v>1473</v>
      </c>
      <c r="AJ41" s="4">
        <v>0</v>
      </c>
      <c r="AK41" s="4">
        <v>0</v>
      </c>
      <c r="AL41" s="10" t="s">
        <v>1473</v>
      </c>
      <c r="AM41" s="1">
        <v>365689</v>
      </c>
      <c r="AN41" s="1">
        <v>5</v>
      </c>
      <c r="AX41"/>
      <c r="AY41"/>
    </row>
    <row r="42" spans="1:51" x14ac:dyDescent="0.25">
      <c r="A42" t="s">
        <v>964</v>
      </c>
      <c r="B42" t="s">
        <v>130</v>
      </c>
      <c r="C42" t="s">
        <v>1251</v>
      </c>
      <c r="D42" t="s">
        <v>1050</v>
      </c>
      <c r="E42" s="4">
        <v>79.902173913043484</v>
      </c>
      <c r="F42" s="4">
        <v>298.44423913043482</v>
      </c>
      <c r="G42" s="4">
        <v>9.7826086956521743E-2</v>
      </c>
      <c r="H42" s="10">
        <v>3.2778681619572802E-4</v>
      </c>
      <c r="I42" s="4">
        <v>270.79750000000001</v>
      </c>
      <c r="J42" s="4">
        <v>0</v>
      </c>
      <c r="K42" s="10">
        <v>0</v>
      </c>
      <c r="L42" s="4">
        <v>52.587717391304352</v>
      </c>
      <c r="M42" s="4">
        <v>0</v>
      </c>
      <c r="N42" s="10">
        <v>0</v>
      </c>
      <c r="O42" s="4">
        <v>34.951847826086961</v>
      </c>
      <c r="P42" s="4">
        <v>0</v>
      </c>
      <c r="Q42" s="8">
        <v>0</v>
      </c>
      <c r="R42" s="4">
        <v>11.983695652173912</v>
      </c>
      <c r="S42" s="4">
        <v>0</v>
      </c>
      <c r="T42" s="10">
        <v>0</v>
      </c>
      <c r="U42" s="4">
        <v>5.6521739130434785</v>
      </c>
      <c r="V42" s="4">
        <v>0</v>
      </c>
      <c r="W42" s="10">
        <v>0</v>
      </c>
      <c r="X42" s="4">
        <v>51.650434782608706</v>
      </c>
      <c r="Y42" s="4">
        <v>0</v>
      </c>
      <c r="Z42" s="10">
        <v>0</v>
      </c>
      <c r="AA42" s="4">
        <v>10.010869565217391</v>
      </c>
      <c r="AB42" s="4">
        <v>9.7826086956521743E-2</v>
      </c>
      <c r="AC42" s="10">
        <v>9.77198697068404E-3</v>
      </c>
      <c r="AD42" s="4">
        <v>184.19521739130437</v>
      </c>
      <c r="AE42" s="4">
        <v>0</v>
      </c>
      <c r="AF42" s="10">
        <v>0</v>
      </c>
      <c r="AG42" s="4">
        <v>0</v>
      </c>
      <c r="AH42" s="4">
        <v>0</v>
      </c>
      <c r="AI42" s="10" t="s">
        <v>1473</v>
      </c>
      <c r="AJ42" s="4">
        <v>0</v>
      </c>
      <c r="AK42" s="4">
        <v>0</v>
      </c>
      <c r="AL42" s="10" t="s">
        <v>1473</v>
      </c>
      <c r="AM42" s="1">
        <v>365348</v>
      </c>
      <c r="AN42" s="1">
        <v>5</v>
      </c>
      <c r="AX42"/>
      <c r="AY42"/>
    </row>
    <row r="43" spans="1:51" x14ac:dyDescent="0.25">
      <c r="A43" t="s">
        <v>964</v>
      </c>
      <c r="B43" t="s">
        <v>347</v>
      </c>
      <c r="C43" t="s">
        <v>1117</v>
      </c>
      <c r="D43" t="s">
        <v>986</v>
      </c>
      <c r="E43" s="4">
        <v>106.66304347826087</v>
      </c>
      <c r="F43" s="4">
        <v>455.83217391304339</v>
      </c>
      <c r="G43" s="4">
        <v>9.2391304347826081E-2</v>
      </c>
      <c r="H43" s="10">
        <v>2.0268710642933042E-4</v>
      </c>
      <c r="I43" s="4">
        <v>426.39195652173908</v>
      </c>
      <c r="J43" s="4">
        <v>0</v>
      </c>
      <c r="K43" s="10">
        <v>0</v>
      </c>
      <c r="L43" s="4">
        <v>59.895543478260869</v>
      </c>
      <c r="M43" s="4">
        <v>0</v>
      </c>
      <c r="N43" s="10">
        <v>0</v>
      </c>
      <c r="O43" s="4">
        <v>37.593152173913047</v>
      </c>
      <c r="P43" s="4">
        <v>0</v>
      </c>
      <c r="Q43" s="8">
        <v>0</v>
      </c>
      <c r="R43" s="4">
        <v>16.617717391304346</v>
      </c>
      <c r="S43" s="4">
        <v>0</v>
      </c>
      <c r="T43" s="10">
        <v>0</v>
      </c>
      <c r="U43" s="4">
        <v>5.6846739130434782</v>
      </c>
      <c r="V43" s="4">
        <v>0</v>
      </c>
      <c r="W43" s="10">
        <v>0</v>
      </c>
      <c r="X43" s="4">
        <v>92.581847826086957</v>
      </c>
      <c r="Y43" s="4">
        <v>0</v>
      </c>
      <c r="Z43" s="10">
        <v>0</v>
      </c>
      <c r="AA43" s="4">
        <v>7.1378260869565224</v>
      </c>
      <c r="AB43" s="4">
        <v>9.2391304347826081E-2</v>
      </c>
      <c r="AC43" s="10">
        <v>1.2943899616251444E-2</v>
      </c>
      <c r="AD43" s="4">
        <v>296.0484782608695</v>
      </c>
      <c r="AE43" s="4">
        <v>0</v>
      </c>
      <c r="AF43" s="10">
        <v>0</v>
      </c>
      <c r="AG43" s="4">
        <v>0.16847826086956522</v>
      </c>
      <c r="AH43" s="4">
        <v>0</v>
      </c>
      <c r="AI43" s="10">
        <v>0</v>
      </c>
      <c r="AJ43" s="4">
        <v>0</v>
      </c>
      <c r="AK43" s="4">
        <v>0</v>
      </c>
      <c r="AL43" s="10" t="s">
        <v>1473</v>
      </c>
      <c r="AM43" s="1">
        <v>365687</v>
      </c>
      <c r="AN43" s="1">
        <v>5</v>
      </c>
      <c r="AX43"/>
      <c r="AY43"/>
    </row>
    <row r="44" spans="1:51" x14ac:dyDescent="0.25">
      <c r="A44" t="s">
        <v>964</v>
      </c>
      <c r="B44" t="s">
        <v>403</v>
      </c>
      <c r="C44" t="s">
        <v>1106</v>
      </c>
      <c r="D44" t="s">
        <v>1014</v>
      </c>
      <c r="E44" s="4">
        <v>79.782608695652172</v>
      </c>
      <c r="F44" s="4">
        <v>259.53228260869565</v>
      </c>
      <c r="G44" s="4">
        <v>0.10597826086956522</v>
      </c>
      <c r="H44" s="10">
        <v>4.08343269686229E-4</v>
      </c>
      <c r="I44" s="4">
        <v>224.24967391304347</v>
      </c>
      <c r="J44" s="4">
        <v>0</v>
      </c>
      <c r="K44" s="10">
        <v>0</v>
      </c>
      <c r="L44" s="4">
        <v>49.857608695652168</v>
      </c>
      <c r="M44" s="4">
        <v>0</v>
      </c>
      <c r="N44" s="10">
        <v>0</v>
      </c>
      <c r="O44" s="4">
        <v>20.430978260869562</v>
      </c>
      <c r="P44" s="4">
        <v>0</v>
      </c>
      <c r="Q44" s="8">
        <v>0</v>
      </c>
      <c r="R44" s="4">
        <v>23.701086956521738</v>
      </c>
      <c r="S44" s="4">
        <v>0</v>
      </c>
      <c r="T44" s="10">
        <v>0</v>
      </c>
      <c r="U44" s="4">
        <v>5.7255434782608692</v>
      </c>
      <c r="V44" s="4">
        <v>0</v>
      </c>
      <c r="W44" s="10">
        <v>0</v>
      </c>
      <c r="X44" s="4">
        <v>40.68858695652176</v>
      </c>
      <c r="Y44" s="4">
        <v>0</v>
      </c>
      <c r="Z44" s="10">
        <v>0</v>
      </c>
      <c r="AA44" s="4">
        <v>5.8559782608695654</v>
      </c>
      <c r="AB44" s="4">
        <v>0.10597826086956522</v>
      </c>
      <c r="AC44" s="10">
        <v>1.8097447795823667E-2</v>
      </c>
      <c r="AD44" s="4">
        <v>163.13010869565215</v>
      </c>
      <c r="AE44" s="4">
        <v>0</v>
      </c>
      <c r="AF44" s="10">
        <v>0</v>
      </c>
      <c r="AG44" s="4">
        <v>0</v>
      </c>
      <c r="AH44" s="4">
        <v>0</v>
      </c>
      <c r="AI44" s="10" t="s">
        <v>1473</v>
      </c>
      <c r="AJ44" s="4">
        <v>0</v>
      </c>
      <c r="AK44" s="4">
        <v>0</v>
      </c>
      <c r="AL44" s="10" t="s">
        <v>1473</v>
      </c>
      <c r="AM44" s="1">
        <v>365763</v>
      </c>
      <c r="AN44" s="1">
        <v>5</v>
      </c>
      <c r="AX44"/>
      <c r="AY44"/>
    </row>
    <row r="45" spans="1:51" x14ac:dyDescent="0.25">
      <c r="A45" t="s">
        <v>964</v>
      </c>
      <c r="B45" t="s">
        <v>340</v>
      </c>
      <c r="C45" t="s">
        <v>1099</v>
      </c>
      <c r="D45" t="s">
        <v>1056</v>
      </c>
      <c r="E45" s="4">
        <v>78.097826086956516</v>
      </c>
      <c r="F45" s="4">
        <v>309.489347826087</v>
      </c>
      <c r="G45" s="4">
        <v>50.954021739130454</v>
      </c>
      <c r="H45" s="10">
        <v>0.16463901616337154</v>
      </c>
      <c r="I45" s="4">
        <v>267.06815217391306</v>
      </c>
      <c r="J45" s="4">
        <v>50.954021739130454</v>
      </c>
      <c r="K45" s="10">
        <v>0.19079033319536176</v>
      </c>
      <c r="L45" s="4">
        <v>74.650760869565232</v>
      </c>
      <c r="M45" s="4">
        <v>5.1980434782608702</v>
      </c>
      <c r="N45" s="10">
        <v>6.9631486909332879E-2</v>
      </c>
      <c r="O45" s="4">
        <v>43.099130434782616</v>
      </c>
      <c r="P45" s="4">
        <v>5.1980434782608702</v>
      </c>
      <c r="Q45" s="8">
        <v>0.12060669033976272</v>
      </c>
      <c r="R45" s="4">
        <v>26.855978260869566</v>
      </c>
      <c r="S45" s="4">
        <v>0</v>
      </c>
      <c r="T45" s="10">
        <v>0</v>
      </c>
      <c r="U45" s="4">
        <v>4.6956521739130439</v>
      </c>
      <c r="V45" s="4">
        <v>0</v>
      </c>
      <c r="W45" s="10">
        <v>0</v>
      </c>
      <c r="X45" s="4">
        <v>60.420869565217437</v>
      </c>
      <c r="Y45" s="4">
        <v>18.948913043478264</v>
      </c>
      <c r="Z45" s="10">
        <v>0.31361536468827339</v>
      </c>
      <c r="AA45" s="4">
        <v>10.869565217391305</v>
      </c>
      <c r="AB45" s="4">
        <v>0</v>
      </c>
      <c r="AC45" s="10">
        <v>0</v>
      </c>
      <c r="AD45" s="4">
        <v>163.54815217391302</v>
      </c>
      <c r="AE45" s="4">
        <v>26.807065217391315</v>
      </c>
      <c r="AF45" s="10">
        <v>0.16390931270739978</v>
      </c>
      <c r="AG45" s="4">
        <v>0</v>
      </c>
      <c r="AH45" s="4">
        <v>0</v>
      </c>
      <c r="AI45" s="10" t="s">
        <v>1473</v>
      </c>
      <c r="AJ45" s="4">
        <v>0</v>
      </c>
      <c r="AK45" s="4">
        <v>0</v>
      </c>
      <c r="AL45" s="10" t="s">
        <v>1473</v>
      </c>
      <c r="AM45" s="1">
        <v>365675</v>
      </c>
      <c r="AN45" s="1">
        <v>5</v>
      </c>
      <c r="AX45"/>
      <c r="AY45"/>
    </row>
    <row r="46" spans="1:51" x14ac:dyDescent="0.25">
      <c r="A46" t="s">
        <v>964</v>
      </c>
      <c r="B46" t="s">
        <v>339</v>
      </c>
      <c r="C46" t="s">
        <v>1316</v>
      </c>
      <c r="D46" t="s">
        <v>1000</v>
      </c>
      <c r="E46" s="4">
        <v>58.304347826086953</v>
      </c>
      <c r="F46" s="4">
        <v>202.80336956521734</v>
      </c>
      <c r="G46" s="4">
        <v>0</v>
      </c>
      <c r="H46" s="10">
        <v>0</v>
      </c>
      <c r="I46" s="4">
        <v>176.19119565217386</v>
      </c>
      <c r="J46" s="4">
        <v>0</v>
      </c>
      <c r="K46" s="10">
        <v>0</v>
      </c>
      <c r="L46" s="4">
        <v>26.513478260869565</v>
      </c>
      <c r="M46" s="4">
        <v>0</v>
      </c>
      <c r="N46" s="10">
        <v>0</v>
      </c>
      <c r="O46" s="4">
        <v>10.578152173913043</v>
      </c>
      <c r="P46" s="4">
        <v>0</v>
      </c>
      <c r="Q46" s="8">
        <v>0</v>
      </c>
      <c r="R46" s="4">
        <v>10.696195652173913</v>
      </c>
      <c r="S46" s="4">
        <v>0</v>
      </c>
      <c r="T46" s="10">
        <v>0</v>
      </c>
      <c r="U46" s="4">
        <v>5.2391304347826084</v>
      </c>
      <c r="V46" s="4">
        <v>0</v>
      </c>
      <c r="W46" s="10">
        <v>0</v>
      </c>
      <c r="X46" s="4">
        <v>51.178152173913034</v>
      </c>
      <c r="Y46" s="4">
        <v>0</v>
      </c>
      <c r="Z46" s="10">
        <v>0</v>
      </c>
      <c r="AA46" s="4">
        <v>10.676847826086956</v>
      </c>
      <c r="AB46" s="4">
        <v>0</v>
      </c>
      <c r="AC46" s="10">
        <v>0</v>
      </c>
      <c r="AD46" s="4">
        <v>114.43489130434779</v>
      </c>
      <c r="AE46" s="4">
        <v>0</v>
      </c>
      <c r="AF46" s="10">
        <v>0</v>
      </c>
      <c r="AG46" s="4">
        <v>0</v>
      </c>
      <c r="AH46" s="4">
        <v>0</v>
      </c>
      <c r="AI46" s="10" t="s">
        <v>1473</v>
      </c>
      <c r="AJ46" s="4">
        <v>0</v>
      </c>
      <c r="AK46" s="4">
        <v>0</v>
      </c>
      <c r="AL46" s="10" t="s">
        <v>1473</v>
      </c>
      <c r="AM46" s="1">
        <v>365674</v>
      </c>
      <c r="AN46" s="1">
        <v>5</v>
      </c>
      <c r="AX46"/>
      <c r="AY46"/>
    </row>
    <row r="47" spans="1:51" x14ac:dyDescent="0.25">
      <c r="A47" t="s">
        <v>964</v>
      </c>
      <c r="B47" t="s">
        <v>239</v>
      </c>
      <c r="C47" t="s">
        <v>1154</v>
      </c>
      <c r="D47" t="s">
        <v>1026</v>
      </c>
      <c r="E47" s="4">
        <v>54.608695652173914</v>
      </c>
      <c r="F47" s="4">
        <v>184.34663043478264</v>
      </c>
      <c r="G47" s="4">
        <v>9.1336956521739125</v>
      </c>
      <c r="H47" s="10">
        <v>4.9546311915938127E-2</v>
      </c>
      <c r="I47" s="4">
        <v>158.07228260869567</v>
      </c>
      <c r="J47" s="4">
        <v>9.0086956521739125</v>
      </c>
      <c r="K47" s="10">
        <v>5.6990988574984601E-2</v>
      </c>
      <c r="L47" s="4">
        <v>43.066630434782617</v>
      </c>
      <c r="M47" s="4">
        <v>0</v>
      </c>
      <c r="N47" s="10">
        <v>0</v>
      </c>
      <c r="O47" s="4">
        <v>27.485108695652176</v>
      </c>
      <c r="P47" s="4">
        <v>0</v>
      </c>
      <c r="Q47" s="8">
        <v>0</v>
      </c>
      <c r="R47" s="4">
        <v>11.494565217391305</v>
      </c>
      <c r="S47" s="4">
        <v>0</v>
      </c>
      <c r="T47" s="10">
        <v>0</v>
      </c>
      <c r="U47" s="4">
        <v>4.0869565217391308</v>
      </c>
      <c r="V47" s="4">
        <v>0</v>
      </c>
      <c r="W47" s="10">
        <v>0</v>
      </c>
      <c r="X47" s="4">
        <v>44.938586956521753</v>
      </c>
      <c r="Y47" s="4">
        <v>0</v>
      </c>
      <c r="Z47" s="10">
        <v>0</v>
      </c>
      <c r="AA47" s="4">
        <v>10.692826086956522</v>
      </c>
      <c r="AB47" s="4">
        <v>0.125</v>
      </c>
      <c r="AC47" s="10">
        <v>1.1690080712383352E-2</v>
      </c>
      <c r="AD47" s="4">
        <v>85.648586956521754</v>
      </c>
      <c r="AE47" s="4">
        <v>9.0086956521739125</v>
      </c>
      <c r="AF47" s="10">
        <v>0.10518206980749191</v>
      </c>
      <c r="AG47" s="4">
        <v>0</v>
      </c>
      <c r="AH47" s="4">
        <v>0</v>
      </c>
      <c r="AI47" s="10" t="s">
        <v>1473</v>
      </c>
      <c r="AJ47" s="4">
        <v>0</v>
      </c>
      <c r="AK47" s="4">
        <v>0</v>
      </c>
      <c r="AL47" s="10" t="s">
        <v>1473</v>
      </c>
      <c r="AM47" s="1">
        <v>365523</v>
      </c>
      <c r="AN47" s="1">
        <v>5</v>
      </c>
      <c r="AX47"/>
      <c r="AY47"/>
    </row>
    <row r="48" spans="1:51" x14ac:dyDescent="0.25">
      <c r="A48" t="s">
        <v>964</v>
      </c>
      <c r="B48" t="s">
        <v>195</v>
      </c>
      <c r="C48" t="s">
        <v>1273</v>
      </c>
      <c r="D48" t="s">
        <v>1057</v>
      </c>
      <c r="E48" s="4">
        <v>75.173913043478265</v>
      </c>
      <c r="F48" s="4">
        <v>248.97467391304343</v>
      </c>
      <c r="G48" s="4">
        <v>9.5108695652173919E-2</v>
      </c>
      <c r="H48" s="10">
        <v>3.8200148696807391E-4</v>
      </c>
      <c r="I48" s="4">
        <v>227.59021739130429</v>
      </c>
      <c r="J48" s="4">
        <v>0</v>
      </c>
      <c r="K48" s="10">
        <v>0</v>
      </c>
      <c r="L48" s="4">
        <v>41.910543478260877</v>
      </c>
      <c r="M48" s="4">
        <v>0</v>
      </c>
      <c r="N48" s="10">
        <v>0</v>
      </c>
      <c r="O48" s="4">
        <v>30.708152173913049</v>
      </c>
      <c r="P48" s="4">
        <v>0</v>
      </c>
      <c r="Q48" s="8">
        <v>0</v>
      </c>
      <c r="R48" s="4">
        <v>6.050217391304348</v>
      </c>
      <c r="S48" s="4">
        <v>0</v>
      </c>
      <c r="T48" s="10">
        <v>0</v>
      </c>
      <c r="U48" s="4">
        <v>5.1521739130434785</v>
      </c>
      <c r="V48" s="4">
        <v>0</v>
      </c>
      <c r="W48" s="10">
        <v>0</v>
      </c>
      <c r="X48" s="4">
        <v>31.459782608695644</v>
      </c>
      <c r="Y48" s="4">
        <v>0</v>
      </c>
      <c r="Z48" s="10">
        <v>0</v>
      </c>
      <c r="AA48" s="4">
        <v>10.182065217391305</v>
      </c>
      <c r="AB48" s="4">
        <v>9.5108695652173919E-2</v>
      </c>
      <c r="AC48" s="10">
        <v>9.3408059781158268E-3</v>
      </c>
      <c r="AD48" s="4">
        <v>165.42228260869561</v>
      </c>
      <c r="AE48" s="4">
        <v>0</v>
      </c>
      <c r="AF48" s="10">
        <v>0</v>
      </c>
      <c r="AG48" s="4">
        <v>0</v>
      </c>
      <c r="AH48" s="4">
        <v>0</v>
      </c>
      <c r="AI48" s="10" t="s">
        <v>1473</v>
      </c>
      <c r="AJ48" s="4">
        <v>0</v>
      </c>
      <c r="AK48" s="4">
        <v>0</v>
      </c>
      <c r="AL48" s="10" t="s">
        <v>1473</v>
      </c>
      <c r="AM48" s="1">
        <v>365450</v>
      </c>
      <c r="AN48" s="1">
        <v>5</v>
      </c>
      <c r="AX48"/>
      <c r="AY48"/>
    </row>
    <row r="49" spans="1:51" x14ac:dyDescent="0.25">
      <c r="A49" t="s">
        <v>964</v>
      </c>
      <c r="B49" t="s">
        <v>241</v>
      </c>
      <c r="C49" t="s">
        <v>1098</v>
      </c>
      <c r="D49" t="s">
        <v>999</v>
      </c>
      <c r="E49" s="4">
        <v>28.315217391304348</v>
      </c>
      <c r="F49" s="4">
        <v>126.65652173913044</v>
      </c>
      <c r="G49" s="4">
        <v>7.8572826086956518</v>
      </c>
      <c r="H49" s="10">
        <v>6.2036147059833159E-2</v>
      </c>
      <c r="I49" s="4">
        <v>110.21891304347827</v>
      </c>
      <c r="J49" s="4">
        <v>7.6480434782608695</v>
      </c>
      <c r="K49" s="10">
        <v>6.9389574502916135E-2</v>
      </c>
      <c r="L49" s="4">
        <v>53.360217391304339</v>
      </c>
      <c r="M49" s="4">
        <v>7.1097826086956522</v>
      </c>
      <c r="N49" s="10">
        <v>0.13324126017999083</v>
      </c>
      <c r="O49" s="4">
        <v>42.262282608695642</v>
      </c>
      <c r="P49" s="4">
        <v>7.1097826086956522</v>
      </c>
      <c r="Q49" s="8">
        <v>0.16822997173448423</v>
      </c>
      <c r="R49" s="4">
        <v>6.141413043478261</v>
      </c>
      <c r="S49" s="4">
        <v>0</v>
      </c>
      <c r="T49" s="10">
        <v>0</v>
      </c>
      <c r="U49" s="4">
        <v>4.9565217391304346</v>
      </c>
      <c r="V49" s="4">
        <v>0</v>
      </c>
      <c r="W49" s="10">
        <v>0</v>
      </c>
      <c r="X49" s="4">
        <v>17.216521739130439</v>
      </c>
      <c r="Y49" s="4">
        <v>0.17391304347826086</v>
      </c>
      <c r="Z49" s="10">
        <v>1.0101520278801956E-2</v>
      </c>
      <c r="AA49" s="4">
        <v>5.3396739130434785</v>
      </c>
      <c r="AB49" s="4">
        <v>0.20923913043478262</v>
      </c>
      <c r="AC49" s="10">
        <v>3.9185750636132319E-2</v>
      </c>
      <c r="AD49" s="4">
        <v>50.740108695652182</v>
      </c>
      <c r="AE49" s="4">
        <v>0.36434782608695654</v>
      </c>
      <c r="AF49" s="10">
        <v>7.1806670394101218E-3</v>
      </c>
      <c r="AG49" s="4">
        <v>0</v>
      </c>
      <c r="AH49" s="4">
        <v>0</v>
      </c>
      <c r="AI49" s="10" t="s">
        <v>1473</v>
      </c>
      <c r="AJ49" s="4">
        <v>0</v>
      </c>
      <c r="AK49" s="4">
        <v>0</v>
      </c>
      <c r="AL49" s="10" t="s">
        <v>1473</v>
      </c>
      <c r="AM49" s="1">
        <v>365527</v>
      </c>
      <c r="AN49" s="1">
        <v>5</v>
      </c>
      <c r="AX49"/>
      <c r="AY49"/>
    </row>
    <row r="50" spans="1:51" x14ac:dyDescent="0.25">
      <c r="A50" t="s">
        <v>964</v>
      </c>
      <c r="B50" t="s">
        <v>370</v>
      </c>
      <c r="C50" t="s">
        <v>1326</v>
      </c>
      <c r="D50" t="s">
        <v>1034</v>
      </c>
      <c r="E50" s="4">
        <v>105.55434782608695</v>
      </c>
      <c r="F50" s="4">
        <v>354.30391304347825</v>
      </c>
      <c r="G50" s="4">
        <v>0</v>
      </c>
      <c r="H50" s="10">
        <v>0</v>
      </c>
      <c r="I50" s="4">
        <v>320.30380434782609</v>
      </c>
      <c r="J50" s="4">
        <v>0</v>
      </c>
      <c r="K50" s="10">
        <v>0</v>
      </c>
      <c r="L50" s="4">
        <v>37.59010869565217</v>
      </c>
      <c r="M50" s="4">
        <v>0</v>
      </c>
      <c r="N50" s="10">
        <v>0</v>
      </c>
      <c r="O50" s="4">
        <v>25.296630434782607</v>
      </c>
      <c r="P50" s="4">
        <v>0</v>
      </c>
      <c r="Q50" s="8">
        <v>0</v>
      </c>
      <c r="R50" s="4">
        <v>6.9891304347826084</v>
      </c>
      <c r="S50" s="4">
        <v>0</v>
      </c>
      <c r="T50" s="10">
        <v>0</v>
      </c>
      <c r="U50" s="4">
        <v>5.3043478260869561</v>
      </c>
      <c r="V50" s="4">
        <v>0</v>
      </c>
      <c r="W50" s="10">
        <v>0</v>
      </c>
      <c r="X50" s="4">
        <v>89.396956521739142</v>
      </c>
      <c r="Y50" s="4">
        <v>0</v>
      </c>
      <c r="Z50" s="10">
        <v>0</v>
      </c>
      <c r="AA50" s="4">
        <v>21.70663043478261</v>
      </c>
      <c r="AB50" s="4">
        <v>0</v>
      </c>
      <c r="AC50" s="10">
        <v>0</v>
      </c>
      <c r="AD50" s="4">
        <v>205.61021739130433</v>
      </c>
      <c r="AE50" s="4">
        <v>0</v>
      </c>
      <c r="AF50" s="10">
        <v>0</v>
      </c>
      <c r="AG50" s="4">
        <v>0</v>
      </c>
      <c r="AH50" s="4">
        <v>0</v>
      </c>
      <c r="AI50" s="10" t="s">
        <v>1473</v>
      </c>
      <c r="AJ50" s="4">
        <v>0</v>
      </c>
      <c r="AK50" s="4">
        <v>0</v>
      </c>
      <c r="AL50" s="10" t="s">
        <v>1473</v>
      </c>
      <c r="AM50" s="1">
        <v>365720</v>
      </c>
      <c r="AN50" s="1">
        <v>5</v>
      </c>
      <c r="AX50"/>
      <c r="AY50"/>
    </row>
    <row r="51" spans="1:51" x14ac:dyDescent="0.25">
      <c r="A51" t="s">
        <v>964</v>
      </c>
      <c r="B51" t="s">
        <v>369</v>
      </c>
      <c r="C51" t="s">
        <v>1325</v>
      </c>
      <c r="D51" t="s">
        <v>1035</v>
      </c>
      <c r="E51" s="4">
        <v>53.510869565217391</v>
      </c>
      <c r="F51" s="4">
        <v>185.34391304347821</v>
      </c>
      <c r="G51" s="4">
        <v>9.5351086956521716</v>
      </c>
      <c r="H51" s="10">
        <v>5.1445491460058973E-2</v>
      </c>
      <c r="I51" s="4">
        <v>166.3140217391304</v>
      </c>
      <c r="J51" s="4">
        <v>9.5351086956521716</v>
      </c>
      <c r="K51" s="10">
        <v>5.7331959121332154E-2</v>
      </c>
      <c r="L51" s="4">
        <v>27.747282608695652</v>
      </c>
      <c r="M51" s="4">
        <v>5.6184782608695647</v>
      </c>
      <c r="N51" s="10">
        <v>0.20248751346587013</v>
      </c>
      <c r="O51" s="4">
        <v>22.195652173913043</v>
      </c>
      <c r="P51" s="4">
        <v>5.6184782608695647</v>
      </c>
      <c r="Q51" s="8">
        <v>0.25313418217433886</v>
      </c>
      <c r="R51" s="4">
        <v>0.55706521739130432</v>
      </c>
      <c r="S51" s="4">
        <v>0</v>
      </c>
      <c r="T51" s="10">
        <v>0</v>
      </c>
      <c r="U51" s="4">
        <v>4.9945652173913047</v>
      </c>
      <c r="V51" s="4">
        <v>0</v>
      </c>
      <c r="W51" s="10">
        <v>0</v>
      </c>
      <c r="X51" s="4">
        <v>34.128804347826069</v>
      </c>
      <c r="Y51" s="4">
        <v>0</v>
      </c>
      <c r="Z51" s="10">
        <v>0</v>
      </c>
      <c r="AA51" s="4">
        <v>13.478260869565217</v>
      </c>
      <c r="AB51" s="4">
        <v>0</v>
      </c>
      <c r="AC51" s="10">
        <v>0</v>
      </c>
      <c r="AD51" s="4">
        <v>109.98956521739127</v>
      </c>
      <c r="AE51" s="4">
        <v>3.9166304347826073</v>
      </c>
      <c r="AF51" s="10">
        <v>3.5609109164505721E-2</v>
      </c>
      <c r="AG51" s="4">
        <v>0</v>
      </c>
      <c r="AH51" s="4">
        <v>0</v>
      </c>
      <c r="AI51" s="10" t="s">
        <v>1473</v>
      </c>
      <c r="AJ51" s="4">
        <v>0</v>
      </c>
      <c r="AK51" s="4">
        <v>0</v>
      </c>
      <c r="AL51" s="10" t="s">
        <v>1473</v>
      </c>
      <c r="AM51" s="1">
        <v>365718</v>
      </c>
      <c r="AN51" s="1">
        <v>5</v>
      </c>
      <c r="AX51"/>
      <c r="AY51"/>
    </row>
    <row r="52" spans="1:51" x14ac:dyDescent="0.25">
      <c r="A52" t="s">
        <v>964</v>
      </c>
      <c r="B52" t="s">
        <v>590</v>
      </c>
      <c r="C52" t="s">
        <v>1140</v>
      </c>
      <c r="D52" t="s">
        <v>1026</v>
      </c>
      <c r="E52" s="4">
        <v>58.391304347826086</v>
      </c>
      <c r="F52" s="4">
        <v>192.74521739130432</v>
      </c>
      <c r="G52" s="4">
        <v>3.9328260869565219</v>
      </c>
      <c r="H52" s="10">
        <v>2.0404273269059858E-2</v>
      </c>
      <c r="I52" s="4">
        <v>166.07673913043473</v>
      </c>
      <c r="J52" s="4">
        <v>3.9328260869565219</v>
      </c>
      <c r="K52" s="10">
        <v>2.3680776173403344E-2</v>
      </c>
      <c r="L52" s="4">
        <v>37.946956521739132</v>
      </c>
      <c r="M52" s="4">
        <v>0</v>
      </c>
      <c r="N52" s="10">
        <v>0</v>
      </c>
      <c r="O52" s="4">
        <v>14.984999999999999</v>
      </c>
      <c r="P52" s="4">
        <v>0</v>
      </c>
      <c r="Q52" s="8">
        <v>0</v>
      </c>
      <c r="R52" s="4">
        <v>17.222826086956523</v>
      </c>
      <c r="S52" s="4">
        <v>0</v>
      </c>
      <c r="T52" s="10">
        <v>0</v>
      </c>
      <c r="U52" s="4">
        <v>5.7391304347826084</v>
      </c>
      <c r="V52" s="4">
        <v>0</v>
      </c>
      <c r="W52" s="10">
        <v>0</v>
      </c>
      <c r="X52" s="4">
        <v>48.158152173913038</v>
      </c>
      <c r="Y52" s="4">
        <v>0.17119565217391305</v>
      </c>
      <c r="Z52" s="10">
        <v>3.5548633916782347E-3</v>
      </c>
      <c r="AA52" s="4">
        <v>3.7065217391304346</v>
      </c>
      <c r="AB52" s="4">
        <v>0</v>
      </c>
      <c r="AC52" s="10">
        <v>0</v>
      </c>
      <c r="AD52" s="4">
        <v>102.93358695652169</v>
      </c>
      <c r="AE52" s="4">
        <v>3.7616304347826088</v>
      </c>
      <c r="AF52" s="10">
        <v>3.6544247082067494E-2</v>
      </c>
      <c r="AG52" s="4">
        <v>0</v>
      </c>
      <c r="AH52" s="4">
        <v>0</v>
      </c>
      <c r="AI52" s="10" t="s">
        <v>1473</v>
      </c>
      <c r="AJ52" s="4">
        <v>0</v>
      </c>
      <c r="AK52" s="4">
        <v>0</v>
      </c>
      <c r="AL52" s="10" t="s">
        <v>1473</v>
      </c>
      <c r="AM52" s="1">
        <v>366060</v>
      </c>
      <c r="AN52" s="1">
        <v>5</v>
      </c>
      <c r="AX52"/>
      <c r="AY52"/>
    </row>
    <row r="53" spans="1:51" x14ac:dyDescent="0.25">
      <c r="A53" t="s">
        <v>964</v>
      </c>
      <c r="B53" t="s">
        <v>224</v>
      </c>
      <c r="C53" t="s">
        <v>1281</v>
      </c>
      <c r="D53" t="s">
        <v>994</v>
      </c>
      <c r="E53" s="4">
        <v>51.369565217391305</v>
      </c>
      <c r="F53" s="4">
        <v>179.43086956521739</v>
      </c>
      <c r="G53" s="4">
        <v>0.13043478260869565</v>
      </c>
      <c r="H53" s="10">
        <v>7.2693613381440354E-4</v>
      </c>
      <c r="I53" s="4">
        <v>164.92815217391305</v>
      </c>
      <c r="J53" s="4">
        <v>0</v>
      </c>
      <c r="K53" s="10">
        <v>0</v>
      </c>
      <c r="L53" s="4">
        <v>40.3825</v>
      </c>
      <c r="M53" s="4">
        <v>0</v>
      </c>
      <c r="N53" s="10">
        <v>0</v>
      </c>
      <c r="O53" s="4">
        <v>26.010217391304344</v>
      </c>
      <c r="P53" s="4">
        <v>0</v>
      </c>
      <c r="Q53" s="8">
        <v>0</v>
      </c>
      <c r="R53" s="4">
        <v>9.5027173913043477</v>
      </c>
      <c r="S53" s="4">
        <v>0</v>
      </c>
      <c r="T53" s="10">
        <v>0</v>
      </c>
      <c r="U53" s="4">
        <v>4.8695652173913047</v>
      </c>
      <c r="V53" s="4">
        <v>0</v>
      </c>
      <c r="W53" s="10">
        <v>0</v>
      </c>
      <c r="X53" s="4">
        <v>21.735434782608696</v>
      </c>
      <c r="Y53" s="4">
        <v>0</v>
      </c>
      <c r="Z53" s="10">
        <v>0</v>
      </c>
      <c r="AA53" s="4">
        <v>0.13043478260869565</v>
      </c>
      <c r="AB53" s="4">
        <v>0.13043478260869565</v>
      </c>
      <c r="AC53" s="10">
        <v>1</v>
      </c>
      <c r="AD53" s="4">
        <v>117.1825</v>
      </c>
      <c r="AE53" s="4">
        <v>0</v>
      </c>
      <c r="AF53" s="10">
        <v>0</v>
      </c>
      <c r="AG53" s="4">
        <v>0</v>
      </c>
      <c r="AH53" s="4">
        <v>0</v>
      </c>
      <c r="AI53" s="10" t="s">
        <v>1473</v>
      </c>
      <c r="AJ53" s="4">
        <v>0</v>
      </c>
      <c r="AK53" s="4">
        <v>0</v>
      </c>
      <c r="AL53" s="10" t="s">
        <v>1473</v>
      </c>
      <c r="AM53" s="1">
        <v>365496</v>
      </c>
      <c r="AN53" s="1">
        <v>5</v>
      </c>
      <c r="AX53"/>
      <c r="AY53"/>
    </row>
    <row r="54" spans="1:51" x14ac:dyDescent="0.25">
      <c r="A54" t="s">
        <v>964</v>
      </c>
      <c r="B54" t="s">
        <v>176</v>
      </c>
      <c r="C54" t="s">
        <v>1267</v>
      </c>
      <c r="D54" t="s">
        <v>985</v>
      </c>
      <c r="E54" s="4">
        <v>64.043478260869563</v>
      </c>
      <c r="F54" s="4">
        <v>212.50836956521744</v>
      </c>
      <c r="G54" s="4">
        <v>21.588152173913038</v>
      </c>
      <c r="H54" s="10">
        <v>0.10158730321107552</v>
      </c>
      <c r="I54" s="4">
        <v>196.50206521739136</v>
      </c>
      <c r="J54" s="4">
        <v>21.484891304347823</v>
      </c>
      <c r="K54" s="10">
        <v>0.10933672010306336</v>
      </c>
      <c r="L54" s="4">
        <v>16.619891304347828</v>
      </c>
      <c r="M54" s="4">
        <v>0</v>
      </c>
      <c r="N54" s="10">
        <v>0</v>
      </c>
      <c r="O54" s="4">
        <v>11.23858695652174</v>
      </c>
      <c r="P54" s="4">
        <v>0</v>
      </c>
      <c r="Q54" s="8">
        <v>0</v>
      </c>
      <c r="R54" s="4">
        <v>2.2508695652173913</v>
      </c>
      <c r="S54" s="4">
        <v>0</v>
      </c>
      <c r="T54" s="10">
        <v>0</v>
      </c>
      <c r="U54" s="4">
        <v>3.1304347826086958</v>
      </c>
      <c r="V54" s="4">
        <v>0</v>
      </c>
      <c r="W54" s="10">
        <v>0</v>
      </c>
      <c r="X54" s="4">
        <v>63.287608695652182</v>
      </c>
      <c r="Y54" s="4">
        <v>14.445543478260864</v>
      </c>
      <c r="Z54" s="10">
        <v>0.22825231946634231</v>
      </c>
      <c r="AA54" s="4">
        <v>10.625</v>
      </c>
      <c r="AB54" s="4">
        <v>0.10326086956521739</v>
      </c>
      <c r="AC54" s="10">
        <v>9.7186700767263427E-3</v>
      </c>
      <c r="AD54" s="4">
        <v>121.97586956521742</v>
      </c>
      <c r="AE54" s="4">
        <v>7.0393478260869582</v>
      </c>
      <c r="AF54" s="10">
        <v>5.7710987027013536E-2</v>
      </c>
      <c r="AG54" s="4">
        <v>0</v>
      </c>
      <c r="AH54" s="4">
        <v>0</v>
      </c>
      <c r="AI54" s="10" t="s">
        <v>1473</v>
      </c>
      <c r="AJ54" s="4">
        <v>0</v>
      </c>
      <c r="AK54" s="4">
        <v>0</v>
      </c>
      <c r="AL54" s="10" t="s">
        <v>1473</v>
      </c>
      <c r="AM54" s="1">
        <v>365426</v>
      </c>
      <c r="AN54" s="1">
        <v>5</v>
      </c>
      <c r="AX54"/>
      <c r="AY54"/>
    </row>
    <row r="55" spans="1:51" x14ac:dyDescent="0.25">
      <c r="A55" t="s">
        <v>964</v>
      </c>
      <c r="B55" t="s">
        <v>281</v>
      </c>
      <c r="C55" t="s">
        <v>1300</v>
      </c>
      <c r="D55" t="s">
        <v>1062</v>
      </c>
      <c r="E55" s="4">
        <v>47.445652173913047</v>
      </c>
      <c r="F55" s="4">
        <v>133.10119565217391</v>
      </c>
      <c r="G55" s="4">
        <v>0</v>
      </c>
      <c r="H55" s="10">
        <v>0</v>
      </c>
      <c r="I55" s="4">
        <v>120.00663043478261</v>
      </c>
      <c r="J55" s="4">
        <v>0</v>
      </c>
      <c r="K55" s="10">
        <v>0</v>
      </c>
      <c r="L55" s="4">
        <v>28.291195652173908</v>
      </c>
      <c r="M55" s="4">
        <v>0</v>
      </c>
      <c r="N55" s="10">
        <v>0</v>
      </c>
      <c r="O55" s="4">
        <v>15.196630434782605</v>
      </c>
      <c r="P55" s="4">
        <v>0</v>
      </c>
      <c r="Q55" s="8">
        <v>0</v>
      </c>
      <c r="R55" s="4">
        <v>7.8554347826086941</v>
      </c>
      <c r="S55" s="4">
        <v>0</v>
      </c>
      <c r="T55" s="10">
        <v>0</v>
      </c>
      <c r="U55" s="4">
        <v>5.2391304347826084</v>
      </c>
      <c r="V55" s="4">
        <v>0</v>
      </c>
      <c r="W55" s="10">
        <v>0</v>
      </c>
      <c r="X55" s="4">
        <v>35.486304347826092</v>
      </c>
      <c r="Y55" s="4">
        <v>0</v>
      </c>
      <c r="Z55" s="10">
        <v>0</v>
      </c>
      <c r="AA55" s="4">
        <v>0</v>
      </c>
      <c r="AB55" s="4">
        <v>0</v>
      </c>
      <c r="AC55" s="10" t="s">
        <v>1473</v>
      </c>
      <c r="AD55" s="4">
        <v>36.42260869565218</v>
      </c>
      <c r="AE55" s="4">
        <v>0</v>
      </c>
      <c r="AF55" s="10">
        <v>0</v>
      </c>
      <c r="AG55" s="4">
        <v>32.901086956521731</v>
      </c>
      <c r="AH55" s="4">
        <v>0</v>
      </c>
      <c r="AI55" s="10">
        <v>0</v>
      </c>
      <c r="AJ55" s="4">
        <v>0</v>
      </c>
      <c r="AK55" s="4">
        <v>0</v>
      </c>
      <c r="AL55" s="10" t="s">
        <v>1473</v>
      </c>
      <c r="AM55" s="1">
        <v>365588</v>
      </c>
      <c r="AN55" s="1">
        <v>5</v>
      </c>
      <c r="AX55"/>
      <c r="AY55"/>
    </row>
    <row r="56" spans="1:51" x14ac:dyDescent="0.25">
      <c r="A56" t="s">
        <v>964</v>
      </c>
      <c r="B56" t="s">
        <v>778</v>
      </c>
      <c r="C56" t="s">
        <v>1213</v>
      </c>
      <c r="D56" t="s">
        <v>1008</v>
      </c>
      <c r="E56" s="4">
        <v>40.782608695652172</v>
      </c>
      <c r="F56" s="4">
        <v>266.71967391304349</v>
      </c>
      <c r="G56" s="4">
        <v>0</v>
      </c>
      <c r="H56" s="10">
        <v>0</v>
      </c>
      <c r="I56" s="4">
        <v>237.39565217391305</v>
      </c>
      <c r="J56" s="4">
        <v>0</v>
      </c>
      <c r="K56" s="10">
        <v>0</v>
      </c>
      <c r="L56" s="4">
        <v>49.715543478260869</v>
      </c>
      <c r="M56" s="4">
        <v>0</v>
      </c>
      <c r="N56" s="10">
        <v>0</v>
      </c>
      <c r="O56" s="4">
        <v>27.566086956521737</v>
      </c>
      <c r="P56" s="4">
        <v>0</v>
      </c>
      <c r="Q56" s="8">
        <v>0</v>
      </c>
      <c r="R56" s="4">
        <v>17.421195652173914</v>
      </c>
      <c r="S56" s="4">
        <v>0</v>
      </c>
      <c r="T56" s="10">
        <v>0</v>
      </c>
      <c r="U56" s="4">
        <v>4.7282608695652177</v>
      </c>
      <c r="V56" s="4">
        <v>0</v>
      </c>
      <c r="W56" s="10">
        <v>0</v>
      </c>
      <c r="X56" s="4">
        <v>48.442391304347822</v>
      </c>
      <c r="Y56" s="4">
        <v>0</v>
      </c>
      <c r="Z56" s="10">
        <v>0</v>
      </c>
      <c r="AA56" s="4">
        <v>7.1745652173913061</v>
      </c>
      <c r="AB56" s="4">
        <v>0</v>
      </c>
      <c r="AC56" s="10">
        <v>0</v>
      </c>
      <c r="AD56" s="4">
        <v>161.38717391304348</v>
      </c>
      <c r="AE56" s="4">
        <v>0</v>
      </c>
      <c r="AF56" s="10">
        <v>0</v>
      </c>
      <c r="AG56" s="4">
        <v>0</v>
      </c>
      <c r="AH56" s="4">
        <v>0</v>
      </c>
      <c r="AI56" s="10" t="s">
        <v>1473</v>
      </c>
      <c r="AJ56" s="4">
        <v>0</v>
      </c>
      <c r="AK56" s="4">
        <v>0</v>
      </c>
      <c r="AL56" s="10" t="s">
        <v>1473</v>
      </c>
      <c r="AM56" s="1">
        <v>366316</v>
      </c>
      <c r="AN56" s="1">
        <v>5</v>
      </c>
      <c r="AX56"/>
      <c r="AY56"/>
    </row>
    <row r="57" spans="1:51" x14ac:dyDescent="0.25">
      <c r="A57" t="s">
        <v>964</v>
      </c>
      <c r="B57" t="s">
        <v>295</v>
      </c>
      <c r="C57" t="s">
        <v>1175</v>
      </c>
      <c r="D57" t="s">
        <v>1032</v>
      </c>
      <c r="E57" s="4">
        <v>135.33695652173913</v>
      </c>
      <c r="F57" s="4">
        <v>376.61239130434785</v>
      </c>
      <c r="G57" s="4">
        <v>0</v>
      </c>
      <c r="H57" s="10">
        <v>0</v>
      </c>
      <c r="I57" s="4">
        <v>356.23195652173922</v>
      </c>
      <c r="J57" s="4">
        <v>0</v>
      </c>
      <c r="K57" s="10">
        <v>0</v>
      </c>
      <c r="L57" s="4">
        <v>46.331413043478278</v>
      </c>
      <c r="M57" s="4">
        <v>0</v>
      </c>
      <c r="N57" s="10">
        <v>0</v>
      </c>
      <c r="O57" s="4">
        <v>36.874891304347841</v>
      </c>
      <c r="P57" s="4">
        <v>0</v>
      </c>
      <c r="Q57" s="8">
        <v>0</v>
      </c>
      <c r="R57" s="4">
        <v>4.0760869565217392</v>
      </c>
      <c r="S57" s="4">
        <v>0</v>
      </c>
      <c r="T57" s="10">
        <v>0</v>
      </c>
      <c r="U57" s="4">
        <v>5.3804347826086953</v>
      </c>
      <c r="V57" s="4">
        <v>0</v>
      </c>
      <c r="W57" s="10">
        <v>0</v>
      </c>
      <c r="X57" s="4">
        <v>90.630326086956543</v>
      </c>
      <c r="Y57" s="4">
        <v>0</v>
      </c>
      <c r="Z57" s="10">
        <v>0</v>
      </c>
      <c r="AA57" s="4">
        <v>10.923913043478262</v>
      </c>
      <c r="AB57" s="4">
        <v>0</v>
      </c>
      <c r="AC57" s="10">
        <v>0</v>
      </c>
      <c r="AD57" s="4">
        <v>228.60173913043482</v>
      </c>
      <c r="AE57" s="4">
        <v>0</v>
      </c>
      <c r="AF57" s="10">
        <v>0</v>
      </c>
      <c r="AG57" s="4">
        <v>0.125</v>
      </c>
      <c r="AH57" s="4">
        <v>0</v>
      </c>
      <c r="AI57" s="10">
        <v>0</v>
      </c>
      <c r="AJ57" s="4">
        <v>0</v>
      </c>
      <c r="AK57" s="4">
        <v>0</v>
      </c>
      <c r="AL57" s="10" t="s">
        <v>1473</v>
      </c>
      <c r="AM57" s="1">
        <v>365608</v>
      </c>
      <c r="AN57" s="1">
        <v>5</v>
      </c>
      <c r="AX57"/>
      <c r="AY57"/>
    </row>
    <row r="58" spans="1:51" x14ac:dyDescent="0.25">
      <c r="A58" t="s">
        <v>964</v>
      </c>
      <c r="B58" t="s">
        <v>187</v>
      </c>
      <c r="C58" t="s">
        <v>1109</v>
      </c>
      <c r="D58" t="s">
        <v>1055</v>
      </c>
      <c r="E58" s="4">
        <v>103.83695652173913</v>
      </c>
      <c r="F58" s="4">
        <v>341.61684782608694</v>
      </c>
      <c r="G58" s="4">
        <v>0</v>
      </c>
      <c r="H58" s="10">
        <v>0</v>
      </c>
      <c r="I58" s="4">
        <v>304.63315217391306</v>
      </c>
      <c r="J58" s="4">
        <v>0</v>
      </c>
      <c r="K58" s="10">
        <v>0</v>
      </c>
      <c r="L58" s="4">
        <v>37.684782608695649</v>
      </c>
      <c r="M58" s="4">
        <v>0</v>
      </c>
      <c r="N58" s="10">
        <v>0</v>
      </c>
      <c r="O58" s="4">
        <v>27.206521739130434</v>
      </c>
      <c r="P58" s="4">
        <v>0</v>
      </c>
      <c r="Q58" s="8">
        <v>0</v>
      </c>
      <c r="R58" s="4">
        <v>5.3043478260869561</v>
      </c>
      <c r="S58" s="4">
        <v>0</v>
      </c>
      <c r="T58" s="10">
        <v>0</v>
      </c>
      <c r="U58" s="4">
        <v>5.1739130434782608</v>
      </c>
      <c r="V58" s="4">
        <v>0</v>
      </c>
      <c r="W58" s="10">
        <v>0</v>
      </c>
      <c r="X58" s="4">
        <v>84.320652173913047</v>
      </c>
      <c r="Y58" s="4">
        <v>0</v>
      </c>
      <c r="Z58" s="10">
        <v>0</v>
      </c>
      <c r="AA58" s="4">
        <v>26.505434782608695</v>
      </c>
      <c r="AB58" s="4">
        <v>0</v>
      </c>
      <c r="AC58" s="10">
        <v>0</v>
      </c>
      <c r="AD58" s="4">
        <v>162.02989130434781</v>
      </c>
      <c r="AE58" s="4">
        <v>0</v>
      </c>
      <c r="AF58" s="10">
        <v>0</v>
      </c>
      <c r="AG58" s="4">
        <v>31.076086956521738</v>
      </c>
      <c r="AH58" s="4">
        <v>0</v>
      </c>
      <c r="AI58" s="10">
        <v>0</v>
      </c>
      <c r="AJ58" s="4">
        <v>0</v>
      </c>
      <c r="AK58" s="4">
        <v>0</v>
      </c>
      <c r="AL58" s="10" t="s">
        <v>1473</v>
      </c>
      <c r="AM58" s="1">
        <v>365440</v>
      </c>
      <c r="AN58" s="1">
        <v>5</v>
      </c>
      <c r="AX58"/>
      <c r="AY58"/>
    </row>
    <row r="59" spans="1:51" x14ac:dyDescent="0.25">
      <c r="A59" t="s">
        <v>964</v>
      </c>
      <c r="B59" t="s">
        <v>519</v>
      </c>
      <c r="C59" t="s">
        <v>1116</v>
      </c>
      <c r="D59" t="s">
        <v>980</v>
      </c>
      <c r="E59" s="4">
        <v>71.336956521739125</v>
      </c>
      <c r="F59" s="4">
        <v>250.39945652173913</v>
      </c>
      <c r="G59" s="4">
        <v>24.891304347826086</v>
      </c>
      <c r="H59" s="10">
        <v>9.9406383278891342E-2</v>
      </c>
      <c r="I59" s="4">
        <v>219.12771739130434</v>
      </c>
      <c r="J59" s="4">
        <v>24.891304347826086</v>
      </c>
      <c r="K59" s="10">
        <v>0.11359267848063592</v>
      </c>
      <c r="L59" s="4">
        <v>31.999999999999996</v>
      </c>
      <c r="M59" s="4">
        <v>5.8043478260869561</v>
      </c>
      <c r="N59" s="10">
        <v>0.18138586956521741</v>
      </c>
      <c r="O59" s="4">
        <v>12.046195652173912</v>
      </c>
      <c r="P59" s="4">
        <v>5.8043478260869561</v>
      </c>
      <c r="Q59" s="8">
        <v>0.48184073990525605</v>
      </c>
      <c r="R59" s="4">
        <v>14.388586956521738</v>
      </c>
      <c r="S59" s="4">
        <v>0</v>
      </c>
      <c r="T59" s="10">
        <v>0</v>
      </c>
      <c r="U59" s="4">
        <v>5.5652173913043477</v>
      </c>
      <c r="V59" s="4">
        <v>0</v>
      </c>
      <c r="W59" s="10">
        <v>0</v>
      </c>
      <c r="X59" s="4">
        <v>92.809782608695656</v>
      </c>
      <c r="Y59" s="4">
        <v>10.997282608695652</v>
      </c>
      <c r="Z59" s="10">
        <v>0.11849270949229958</v>
      </c>
      <c r="AA59" s="4">
        <v>11.317934782608695</v>
      </c>
      <c r="AB59" s="4">
        <v>0</v>
      </c>
      <c r="AC59" s="10">
        <v>0</v>
      </c>
      <c r="AD59" s="4">
        <v>114.27173913043478</v>
      </c>
      <c r="AE59" s="4">
        <v>8.0896739130434785</v>
      </c>
      <c r="AF59" s="10">
        <v>7.0793303528964138E-2</v>
      </c>
      <c r="AG59" s="4">
        <v>0</v>
      </c>
      <c r="AH59" s="4">
        <v>0</v>
      </c>
      <c r="AI59" s="10" t="s">
        <v>1473</v>
      </c>
      <c r="AJ59" s="4">
        <v>0</v>
      </c>
      <c r="AK59" s="4">
        <v>0</v>
      </c>
      <c r="AL59" s="10" t="s">
        <v>1473</v>
      </c>
      <c r="AM59" s="1">
        <v>365950</v>
      </c>
      <c r="AN59" s="1">
        <v>5</v>
      </c>
      <c r="AX59"/>
      <c r="AY59"/>
    </row>
    <row r="60" spans="1:51" x14ac:dyDescent="0.25">
      <c r="A60" t="s">
        <v>964</v>
      </c>
      <c r="B60" t="s">
        <v>483</v>
      </c>
      <c r="C60" t="s">
        <v>1183</v>
      </c>
      <c r="D60" t="s">
        <v>1011</v>
      </c>
      <c r="E60" s="4">
        <v>39.336956521739133</v>
      </c>
      <c r="F60" s="4">
        <v>121.45554347826085</v>
      </c>
      <c r="G60" s="4">
        <v>0.86956521739130432</v>
      </c>
      <c r="H60" s="10">
        <v>7.1595350239978678E-3</v>
      </c>
      <c r="I60" s="4">
        <v>113.93021739130434</v>
      </c>
      <c r="J60" s="4">
        <v>0.34782608695652173</v>
      </c>
      <c r="K60" s="10">
        <v>3.0529748377630091E-3</v>
      </c>
      <c r="L60" s="4">
        <v>15.301304347826088</v>
      </c>
      <c r="M60" s="4">
        <v>0.86956521739130432</v>
      </c>
      <c r="N60" s="10">
        <v>5.6829483135850872E-2</v>
      </c>
      <c r="O60" s="4">
        <v>7.7759782608695662</v>
      </c>
      <c r="P60" s="4">
        <v>0.34782608695652173</v>
      </c>
      <c r="Q60" s="8">
        <v>4.4730846111910978E-2</v>
      </c>
      <c r="R60" s="4">
        <v>1.5253260869565215</v>
      </c>
      <c r="S60" s="4">
        <v>0</v>
      </c>
      <c r="T60" s="10">
        <v>0</v>
      </c>
      <c r="U60" s="4">
        <v>6</v>
      </c>
      <c r="V60" s="4">
        <v>0.52173913043478259</v>
      </c>
      <c r="W60" s="10">
        <v>8.6956521739130432E-2</v>
      </c>
      <c r="X60" s="4">
        <v>24.191630434782606</v>
      </c>
      <c r="Y60" s="4">
        <v>0</v>
      </c>
      <c r="Z60" s="10">
        <v>0</v>
      </c>
      <c r="AA60" s="4">
        <v>0</v>
      </c>
      <c r="AB60" s="4">
        <v>0</v>
      </c>
      <c r="AC60" s="10" t="s">
        <v>1473</v>
      </c>
      <c r="AD60" s="4">
        <v>76.607173913043468</v>
      </c>
      <c r="AE60" s="4">
        <v>0</v>
      </c>
      <c r="AF60" s="10">
        <v>0</v>
      </c>
      <c r="AG60" s="4">
        <v>0</v>
      </c>
      <c r="AH60" s="4">
        <v>0</v>
      </c>
      <c r="AI60" s="10" t="s">
        <v>1473</v>
      </c>
      <c r="AJ60" s="4">
        <v>5.3554347826086959</v>
      </c>
      <c r="AK60" s="4">
        <v>0</v>
      </c>
      <c r="AL60" s="10" t="s">
        <v>1473</v>
      </c>
      <c r="AM60" s="1">
        <v>365887</v>
      </c>
      <c r="AN60" s="1">
        <v>5</v>
      </c>
      <c r="AX60"/>
      <c r="AY60"/>
    </row>
    <row r="61" spans="1:51" x14ac:dyDescent="0.25">
      <c r="A61" t="s">
        <v>964</v>
      </c>
      <c r="B61" t="s">
        <v>879</v>
      </c>
      <c r="C61" t="s">
        <v>1100</v>
      </c>
      <c r="D61" t="s">
        <v>991</v>
      </c>
      <c r="E61" s="4">
        <v>76.413043478260875</v>
      </c>
      <c r="F61" s="4">
        <v>304.12793478260863</v>
      </c>
      <c r="G61" s="4">
        <v>36.378804347826083</v>
      </c>
      <c r="H61" s="10">
        <v>0.11961678026659978</v>
      </c>
      <c r="I61" s="4">
        <v>298.8670652173912</v>
      </c>
      <c r="J61" s="4">
        <v>36.378804347826083</v>
      </c>
      <c r="K61" s="10">
        <v>0.12172235947565756</v>
      </c>
      <c r="L61" s="4">
        <v>44.778043478260855</v>
      </c>
      <c r="M61" s="4">
        <v>4.2983695652173921</v>
      </c>
      <c r="N61" s="10">
        <v>9.5992795382053561E-2</v>
      </c>
      <c r="O61" s="4">
        <v>39.517173913043464</v>
      </c>
      <c r="P61" s="4">
        <v>4.2983695652173921</v>
      </c>
      <c r="Q61" s="8">
        <v>0.10877219040703277</v>
      </c>
      <c r="R61" s="4">
        <v>0</v>
      </c>
      <c r="S61" s="4">
        <v>0</v>
      </c>
      <c r="T61" s="10" t="s">
        <v>1473</v>
      </c>
      <c r="U61" s="4">
        <v>5.2608695652173916</v>
      </c>
      <c r="V61" s="4">
        <v>0</v>
      </c>
      <c r="W61" s="10">
        <v>0</v>
      </c>
      <c r="X61" s="4">
        <v>106.52999999999999</v>
      </c>
      <c r="Y61" s="4">
        <v>8.9497826086956529</v>
      </c>
      <c r="Z61" s="10">
        <v>8.4011852142078791E-2</v>
      </c>
      <c r="AA61" s="4">
        <v>0</v>
      </c>
      <c r="AB61" s="4">
        <v>0</v>
      </c>
      <c r="AC61" s="10" t="s">
        <v>1473</v>
      </c>
      <c r="AD61" s="4">
        <v>152.81989130434778</v>
      </c>
      <c r="AE61" s="4">
        <v>23.130652173913038</v>
      </c>
      <c r="AF61" s="10">
        <v>0.151358909998485</v>
      </c>
      <c r="AG61" s="4">
        <v>0</v>
      </c>
      <c r="AH61" s="4">
        <v>0</v>
      </c>
      <c r="AI61" s="10" t="s">
        <v>1473</v>
      </c>
      <c r="AJ61" s="4">
        <v>0</v>
      </c>
      <c r="AK61" s="4">
        <v>0</v>
      </c>
      <c r="AL61" s="10" t="s">
        <v>1473</v>
      </c>
      <c r="AM61" s="1">
        <v>366437</v>
      </c>
      <c r="AN61" s="1">
        <v>5</v>
      </c>
      <c r="AX61"/>
      <c r="AY61"/>
    </row>
    <row r="62" spans="1:51" x14ac:dyDescent="0.25">
      <c r="A62" t="s">
        <v>964</v>
      </c>
      <c r="B62" t="s">
        <v>386</v>
      </c>
      <c r="C62" t="s">
        <v>1329</v>
      </c>
      <c r="D62" t="s">
        <v>1045</v>
      </c>
      <c r="E62" s="4">
        <v>103.14130434782609</v>
      </c>
      <c r="F62" s="4">
        <v>367.20021739130436</v>
      </c>
      <c r="G62" s="4">
        <v>92.678478260869554</v>
      </c>
      <c r="H62" s="10">
        <v>0.25239222056915989</v>
      </c>
      <c r="I62" s="4">
        <v>323.82793478260868</v>
      </c>
      <c r="J62" s="4">
        <v>92.678478260869554</v>
      </c>
      <c r="K62" s="10">
        <v>0.28619667516666292</v>
      </c>
      <c r="L62" s="4">
        <v>38.508152173913047</v>
      </c>
      <c r="M62" s="4">
        <v>7.3369565217391311E-2</v>
      </c>
      <c r="N62" s="10">
        <v>1.9052995554301037E-3</v>
      </c>
      <c r="O62" s="4">
        <v>11.211956521739131</v>
      </c>
      <c r="P62" s="4">
        <v>7.3369565217391311E-2</v>
      </c>
      <c r="Q62" s="8">
        <v>6.5438681531749879E-3</v>
      </c>
      <c r="R62" s="4">
        <v>22.75</v>
      </c>
      <c r="S62" s="4">
        <v>0</v>
      </c>
      <c r="T62" s="10">
        <v>0</v>
      </c>
      <c r="U62" s="4">
        <v>4.5461956521739131</v>
      </c>
      <c r="V62" s="4">
        <v>0</v>
      </c>
      <c r="W62" s="10">
        <v>0</v>
      </c>
      <c r="X62" s="4">
        <v>111.17010869565219</v>
      </c>
      <c r="Y62" s="4">
        <v>47.221739130434791</v>
      </c>
      <c r="Z62" s="10">
        <v>0.42477010848044272</v>
      </c>
      <c r="AA62" s="4">
        <v>16.076086956521738</v>
      </c>
      <c r="AB62" s="4">
        <v>0</v>
      </c>
      <c r="AC62" s="10">
        <v>0</v>
      </c>
      <c r="AD62" s="4">
        <v>201.44586956521735</v>
      </c>
      <c r="AE62" s="4">
        <v>45.383369565217379</v>
      </c>
      <c r="AF62" s="10">
        <v>0.22528816134661267</v>
      </c>
      <c r="AG62" s="4">
        <v>0</v>
      </c>
      <c r="AH62" s="4">
        <v>0</v>
      </c>
      <c r="AI62" s="10" t="s">
        <v>1473</v>
      </c>
      <c r="AJ62" s="4">
        <v>0</v>
      </c>
      <c r="AK62" s="4">
        <v>0</v>
      </c>
      <c r="AL62" s="10" t="s">
        <v>1473</v>
      </c>
      <c r="AM62" s="1">
        <v>365741</v>
      </c>
      <c r="AN62" s="1">
        <v>5</v>
      </c>
      <c r="AX62"/>
      <c r="AY62"/>
    </row>
    <row r="63" spans="1:51" x14ac:dyDescent="0.25">
      <c r="A63" t="s">
        <v>964</v>
      </c>
      <c r="B63" t="s">
        <v>416</v>
      </c>
      <c r="C63" t="s">
        <v>1323</v>
      </c>
      <c r="D63" t="s">
        <v>1039</v>
      </c>
      <c r="E63" s="4">
        <v>105.41304347826087</v>
      </c>
      <c r="F63" s="4">
        <v>450.90847826086951</v>
      </c>
      <c r="G63" s="4">
        <v>20.918913043478263</v>
      </c>
      <c r="H63" s="10">
        <v>4.6392813734976598E-2</v>
      </c>
      <c r="I63" s="4">
        <v>418.26989130434782</v>
      </c>
      <c r="J63" s="4">
        <v>20.918913043478263</v>
      </c>
      <c r="K63" s="10">
        <v>5.001295450228075E-2</v>
      </c>
      <c r="L63" s="4">
        <v>64.591521739130428</v>
      </c>
      <c r="M63" s="4">
        <v>0</v>
      </c>
      <c r="N63" s="10">
        <v>0</v>
      </c>
      <c r="O63" s="4">
        <v>36.952934782608693</v>
      </c>
      <c r="P63" s="4">
        <v>0</v>
      </c>
      <c r="Q63" s="8">
        <v>0</v>
      </c>
      <c r="R63" s="4">
        <v>23.073369565217391</v>
      </c>
      <c r="S63" s="4">
        <v>0</v>
      </c>
      <c r="T63" s="10">
        <v>0</v>
      </c>
      <c r="U63" s="4">
        <v>4.5652173913043477</v>
      </c>
      <c r="V63" s="4">
        <v>0</v>
      </c>
      <c r="W63" s="10">
        <v>0</v>
      </c>
      <c r="X63" s="4">
        <v>129.1983695652174</v>
      </c>
      <c r="Y63" s="4">
        <v>6.3158695652173904</v>
      </c>
      <c r="Z63" s="10">
        <v>4.8885056262488159E-2</v>
      </c>
      <c r="AA63" s="4">
        <v>5</v>
      </c>
      <c r="AB63" s="4">
        <v>0</v>
      </c>
      <c r="AC63" s="10">
        <v>0</v>
      </c>
      <c r="AD63" s="4">
        <v>252.11858695652171</v>
      </c>
      <c r="AE63" s="4">
        <v>14.60304347826087</v>
      </c>
      <c r="AF63" s="10">
        <v>5.792132842938387E-2</v>
      </c>
      <c r="AG63" s="4">
        <v>0</v>
      </c>
      <c r="AH63" s="4">
        <v>0</v>
      </c>
      <c r="AI63" s="10" t="s">
        <v>1473</v>
      </c>
      <c r="AJ63" s="4">
        <v>0</v>
      </c>
      <c r="AK63" s="4">
        <v>0</v>
      </c>
      <c r="AL63" s="10" t="s">
        <v>1473</v>
      </c>
      <c r="AM63" s="1">
        <v>365783</v>
      </c>
      <c r="AN63" s="1">
        <v>5</v>
      </c>
      <c r="AX63"/>
      <c r="AY63"/>
    </row>
    <row r="64" spans="1:51" x14ac:dyDescent="0.25">
      <c r="A64" t="s">
        <v>964</v>
      </c>
      <c r="B64" t="s">
        <v>759</v>
      </c>
      <c r="C64" t="s">
        <v>1401</v>
      </c>
      <c r="D64" t="s">
        <v>982</v>
      </c>
      <c r="E64" s="4">
        <v>39.021739130434781</v>
      </c>
      <c r="F64" s="4">
        <v>119.34206521739128</v>
      </c>
      <c r="G64" s="4">
        <v>24.799673913043481</v>
      </c>
      <c r="H64" s="10">
        <v>0.20780329105138962</v>
      </c>
      <c r="I64" s="4">
        <v>109.14478260869564</v>
      </c>
      <c r="J64" s="4">
        <v>24.799673913043481</v>
      </c>
      <c r="K64" s="10">
        <v>0.22721813466755372</v>
      </c>
      <c r="L64" s="4">
        <v>26.510869565217391</v>
      </c>
      <c r="M64" s="4">
        <v>0</v>
      </c>
      <c r="N64" s="10">
        <v>0</v>
      </c>
      <c r="O64" s="4">
        <v>16.336956521739129</v>
      </c>
      <c r="P64" s="4">
        <v>0</v>
      </c>
      <c r="Q64" s="8">
        <v>0</v>
      </c>
      <c r="R64" s="4">
        <v>5.6521739130434785</v>
      </c>
      <c r="S64" s="4">
        <v>0</v>
      </c>
      <c r="T64" s="10">
        <v>0</v>
      </c>
      <c r="U64" s="4">
        <v>4.5217391304347823</v>
      </c>
      <c r="V64" s="4">
        <v>0</v>
      </c>
      <c r="W64" s="10">
        <v>0</v>
      </c>
      <c r="X64" s="4">
        <v>23.869565217391305</v>
      </c>
      <c r="Y64" s="4">
        <v>0.25815217391304346</v>
      </c>
      <c r="Z64" s="10">
        <v>1.0815118397085609E-2</v>
      </c>
      <c r="AA64" s="4">
        <v>2.3369565217391305E-2</v>
      </c>
      <c r="AB64" s="4">
        <v>0</v>
      </c>
      <c r="AC64" s="10">
        <v>0</v>
      </c>
      <c r="AD64" s="4">
        <v>67.392065217391291</v>
      </c>
      <c r="AE64" s="4">
        <v>24.313260869565219</v>
      </c>
      <c r="AF64" s="10">
        <v>0.36077334610738276</v>
      </c>
      <c r="AG64" s="4">
        <v>1.5461956521739131</v>
      </c>
      <c r="AH64" s="4">
        <v>0.22826086956521738</v>
      </c>
      <c r="AI64" s="10">
        <v>0.14762741652021089</v>
      </c>
      <c r="AJ64" s="4">
        <v>0</v>
      </c>
      <c r="AK64" s="4">
        <v>0</v>
      </c>
      <c r="AL64" s="10" t="s">
        <v>1473</v>
      </c>
      <c r="AM64" s="1">
        <v>366291</v>
      </c>
      <c r="AN64" s="1">
        <v>5</v>
      </c>
      <c r="AX64"/>
      <c r="AY64"/>
    </row>
    <row r="65" spans="1:51" x14ac:dyDescent="0.25">
      <c r="A65" t="s">
        <v>964</v>
      </c>
      <c r="B65" t="s">
        <v>735</v>
      </c>
      <c r="C65" t="s">
        <v>1125</v>
      </c>
      <c r="D65" t="s">
        <v>1060</v>
      </c>
      <c r="E65" s="4">
        <v>34.532608695652172</v>
      </c>
      <c r="F65" s="4">
        <v>53.46402173913043</v>
      </c>
      <c r="G65" s="4">
        <v>0</v>
      </c>
      <c r="H65" s="10">
        <v>0</v>
      </c>
      <c r="I65" s="4">
        <v>51.637934782608696</v>
      </c>
      <c r="J65" s="4">
        <v>0</v>
      </c>
      <c r="K65" s="10">
        <v>0</v>
      </c>
      <c r="L65" s="4">
        <v>4.9731521739130438</v>
      </c>
      <c r="M65" s="4">
        <v>0</v>
      </c>
      <c r="N65" s="10">
        <v>0</v>
      </c>
      <c r="O65" s="4">
        <v>3.1470652173913045</v>
      </c>
      <c r="P65" s="4">
        <v>0</v>
      </c>
      <c r="Q65" s="8">
        <v>0</v>
      </c>
      <c r="R65" s="4">
        <v>0</v>
      </c>
      <c r="S65" s="4">
        <v>0</v>
      </c>
      <c r="T65" s="10" t="s">
        <v>1473</v>
      </c>
      <c r="U65" s="4">
        <v>1.826086956521739</v>
      </c>
      <c r="V65" s="4">
        <v>0</v>
      </c>
      <c r="W65" s="10">
        <v>0</v>
      </c>
      <c r="X65" s="4">
        <v>15.786847826086955</v>
      </c>
      <c r="Y65" s="4">
        <v>0</v>
      </c>
      <c r="Z65" s="10">
        <v>0</v>
      </c>
      <c r="AA65" s="4">
        <v>0</v>
      </c>
      <c r="AB65" s="4">
        <v>0</v>
      </c>
      <c r="AC65" s="10" t="s">
        <v>1473</v>
      </c>
      <c r="AD65" s="4">
        <v>32.704021739130432</v>
      </c>
      <c r="AE65" s="4">
        <v>0</v>
      </c>
      <c r="AF65" s="10">
        <v>0</v>
      </c>
      <c r="AG65" s="4">
        <v>0</v>
      </c>
      <c r="AH65" s="4">
        <v>0</v>
      </c>
      <c r="AI65" s="10" t="s">
        <v>1473</v>
      </c>
      <c r="AJ65" s="4">
        <v>0</v>
      </c>
      <c r="AK65" s="4">
        <v>0</v>
      </c>
      <c r="AL65" s="10" t="s">
        <v>1473</v>
      </c>
      <c r="AM65" s="1">
        <v>366261</v>
      </c>
      <c r="AN65" s="1">
        <v>5</v>
      </c>
      <c r="AX65"/>
      <c r="AY65"/>
    </row>
    <row r="66" spans="1:51" x14ac:dyDescent="0.25">
      <c r="A66" t="s">
        <v>964</v>
      </c>
      <c r="B66" t="s">
        <v>745</v>
      </c>
      <c r="C66" t="s">
        <v>1181</v>
      </c>
      <c r="D66" t="s">
        <v>1065</v>
      </c>
      <c r="E66" s="4">
        <v>35.152173913043477</v>
      </c>
      <c r="F66" s="4">
        <v>64.231195652173909</v>
      </c>
      <c r="G66" s="4">
        <v>0</v>
      </c>
      <c r="H66" s="10">
        <v>0</v>
      </c>
      <c r="I66" s="4">
        <v>62.57902173913044</v>
      </c>
      <c r="J66" s="4">
        <v>0</v>
      </c>
      <c r="K66" s="10">
        <v>0</v>
      </c>
      <c r="L66" s="4">
        <v>17.78858695652174</v>
      </c>
      <c r="M66" s="4">
        <v>0</v>
      </c>
      <c r="N66" s="10">
        <v>0</v>
      </c>
      <c r="O66" s="4">
        <v>16.136413043478264</v>
      </c>
      <c r="P66" s="4">
        <v>0</v>
      </c>
      <c r="Q66" s="8">
        <v>0</v>
      </c>
      <c r="R66" s="4">
        <v>0</v>
      </c>
      <c r="S66" s="4">
        <v>0</v>
      </c>
      <c r="T66" s="10" t="s">
        <v>1473</v>
      </c>
      <c r="U66" s="4">
        <v>1.6521739130434783</v>
      </c>
      <c r="V66" s="4">
        <v>0</v>
      </c>
      <c r="W66" s="10">
        <v>0</v>
      </c>
      <c r="X66" s="4">
        <v>11.110326086956521</v>
      </c>
      <c r="Y66" s="4">
        <v>0</v>
      </c>
      <c r="Z66" s="10">
        <v>0</v>
      </c>
      <c r="AA66" s="4">
        <v>0</v>
      </c>
      <c r="AB66" s="4">
        <v>0</v>
      </c>
      <c r="AC66" s="10" t="s">
        <v>1473</v>
      </c>
      <c r="AD66" s="4">
        <v>35.332282608695657</v>
      </c>
      <c r="AE66" s="4">
        <v>0</v>
      </c>
      <c r="AF66" s="10">
        <v>0</v>
      </c>
      <c r="AG66" s="4">
        <v>0</v>
      </c>
      <c r="AH66" s="4">
        <v>0</v>
      </c>
      <c r="AI66" s="10" t="s">
        <v>1473</v>
      </c>
      <c r="AJ66" s="4">
        <v>0</v>
      </c>
      <c r="AK66" s="4">
        <v>0</v>
      </c>
      <c r="AL66" s="10" t="s">
        <v>1473</v>
      </c>
      <c r="AM66" s="1">
        <v>366273</v>
      </c>
      <c r="AN66" s="1">
        <v>5</v>
      </c>
      <c r="AX66"/>
      <c r="AY66"/>
    </row>
    <row r="67" spans="1:51" x14ac:dyDescent="0.25">
      <c r="A67" t="s">
        <v>964</v>
      </c>
      <c r="B67" t="s">
        <v>651</v>
      </c>
      <c r="C67" t="s">
        <v>1213</v>
      </c>
      <c r="D67" t="s">
        <v>1008</v>
      </c>
      <c r="E67" s="4">
        <v>70.163043478260875</v>
      </c>
      <c r="F67" s="4">
        <v>95.530434782608694</v>
      </c>
      <c r="G67" s="4">
        <v>0</v>
      </c>
      <c r="H67" s="10">
        <v>0</v>
      </c>
      <c r="I67" s="4">
        <v>85.530434782608694</v>
      </c>
      <c r="J67" s="4">
        <v>0</v>
      </c>
      <c r="K67" s="10">
        <v>0</v>
      </c>
      <c r="L67" s="4">
        <v>35.748913043478268</v>
      </c>
      <c r="M67" s="4">
        <v>0</v>
      </c>
      <c r="N67" s="10">
        <v>0</v>
      </c>
      <c r="O67" s="4">
        <v>25.748913043478268</v>
      </c>
      <c r="P67" s="4">
        <v>0</v>
      </c>
      <c r="Q67" s="8">
        <v>0</v>
      </c>
      <c r="R67" s="4">
        <v>10</v>
      </c>
      <c r="S67" s="4">
        <v>0</v>
      </c>
      <c r="T67" s="10">
        <v>0</v>
      </c>
      <c r="U67" s="4">
        <v>0</v>
      </c>
      <c r="V67" s="4">
        <v>0</v>
      </c>
      <c r="W67" s="10" t="s">
        <v>1473</v>
      </c>
      <c r="X67" s="4">
        <v>59.781521739130433</v>
      </c>
      <c r="Y67" s="4">
        <v>0</v>
      </c>
      <c r="Z67" s="10">
        <v>0</v>
      </c>
      <c r="AA67" s="4">
        <v>0</v>
      </c>
      <c r="AB67" s="4">
        <v>0</v>
      </c>
      <c r="AC67" s="10" t="s">
        <v>1473</v>
      </c>
      <c r="AD67" s="4">
        <v>0</v>
      </c>
      <c r="AE67" s="4">
        <v>0</v>
      </c>
      <c r="AF67" s="10" t="s">
        <v>1473</v>
      </c>
      <c r="AG67" s="4">
        <v>0</v>
      </c>
      <c r="AH67" s="4">
        <v>0</v>
      </c>
      <c r="AI67" s="10" t="s">
        <v>1473</v>
      </c>
      <c r="AJ67" s="4">
        <v>0</v>
      </c>
      <c r="AK67" s="4">
        <v>0</v>
      </c>
      <c r="AL67" s="10" t="s">
        <v>1473</v>
      </c>
      <c r="AM67" s="1">
        <v>366150</v>
      </c>
      <c r="AN67" s="1">
        <v>5</v>
      </c>
      <c r="AX67"/>
      <c r="AY67"/>
    </row>
    <row r="68" spans="1:51" x14ac:dyDescent="0.25">
      <c r="A68" t="s">
        <v>964</v>
      </c>
      <c r="B68" t="s">
        <v>385</v>
      </c>
      <c r="C68" t="s">
        <v>1169</v>
      </c>
      <c r="D68" t="s">
        <v>1038</v>
      </c>
      <c r="E68" s="4">
        <v>56.695652173913047</v>
      </c>
      <c r="F68" s="4">
        <v>141.25065217391304</v>
      </c>
      <c r="G68" s="4">
        <v>0</v>
      </c>
      <c r="H68" s="10">
        <v>0</v>
      </c>
      <c r="I68" s="4">
        <v>130.39565217391302</v>
      </c>
      <c r="J68" s="4">
        <v>0</v>
      </c>
      <c r="K68" s="10">
        <v>0</v>
      </c>
      <c r="L68" s="4">
        <v>34.98836956521739</v>
      </c>
      <c r="M68" s="4">
        <v>0</v>
      </c>
      <c r="N68" s="10">
        <v>0</v>
      </c>
      <c r="O68" s="4">
        <v>29.249239130434781</v>
      </c>
      <c r="P68" s="4">
        <v>0</v>
      </c>
      <c r="Q68" s="8">
        <v>0</v>
      </c>
      <c r="R68" s="4">
        <v>0</v>
      </c>
      <c r="S68" s="4">
        <v>0</v>
      </c>
      <c r="T68" s="10" t="s">
        <v>1473</v>
      </c>
      <c r="U68" s="4">
        <v>5.7391304347826084</v>
      </c>
      <c r="V68" s="4">
        <v>0</v>
      </c>
      <c r="W68" s="10">
        <v>0</v>
      </c>
      <c r="X68" s="4">
        <v>37.404456521739114</v>
      </c>
      <c r="Y68" s="4">
        <v>0</v>
      </c>
      <c r="Z68" s="10">
        <v>0</v>
      </c>
      <c r="AA68" s="4">
        <v>5.1158695652173911</v>
      </c>
      <c r="AB68" s="4">
        <v>0</v>
      </c>
      <c r="AC68" s="10">
        <v>0</v>
      </c>
      <c r="AD68" s="4">
        <v>63.741956521739134</v>
      </c>
      <c r="AE68" s="4">
        <v>0</v>
      </c>
      <c r="AF68" s="10">
        <v>0</v>
      </c>
      <c r="AG68" s="4">
        <v>0</v>
      </c>
      <c r="AH68" s="4">
        <v>0</v>
      </c>
      <c r="AI68" s="10" t="s">
        <v>1473</v>
      </c>
      <c r="AJ68" s="4">
        <v>0</v>
      </c>
      <c r="AK68" s="4">
        <v>0</v>
      </c>
      <c r="AL68" s="10" t="s">
        <v>1473</v>
      </c>
      <c r="AM68" s="1">
        <v>365740</v>
      </c>
      <c r="AN68" s="1">
        <v>5</v>
      </c>
      <c r="AX68"/>
      <c r="AY68"/>
    </row>
    <row r="69" spans="1:51" x14ac:dyDescent="0.25">
      <c r="A69" t="s">
        <v>964</v>
      </c>
      <c r="B69" t="s">
        <v>391</v>
      </c>
      <c r="C69" t="s">
        <v>1185</v>
      </c>
      <c r="D69" t="s">
        <v>1026</v>
      </c>
      <c r="E69" s="4">
        <v>74.673913043478265</v>
      </c>
      <c r="F69" s="4">
        <v>220.3184782608696</v>
      </c>
      <c r="G69" s="4">
        <v>0</v>
      </c>
      <c r="H69" s="10">
        <v>0</v>
      </c>
      <c r="I69" s="4">
        <v>207.07119565217391</v>
      </c>
      <c r="J69" s="4">
        <v>0</v>
      </c>
      <c r="K69" s="10">
        <v>0</v>
      </c>
      <c r="L69" s="4">
        <v>32.136304347826091</v>
      </c>
      <c r="M69" s="4">
        <v>0</v>
      </c>
      <c r="N69" s="10">
        <v>0</v>
      </c>
      <c r="O69" s="4">
        <v>22.397173913043481</v>
      </c>
      <c r="P69" s="4">
        <v>0</v>
      </c>
      <c r="Q69" s="8">
        <v>0</v>
      </c>
      <c r="R69" s="4">
        <v>5.2173913043478262</v>
      </c>
      <c r="S69" s="4">
        <v>0</v>
      </c>
      <c r="T69" s="10">
        <v>0</v>
      </c>
      <c r="U69" s="4">
        <v>4.5217391304347823</v>
      </c>
      <c r="V69" s="4">
        <v>0</v>
      </c>
      <c r="W69" s="10">
        <v>0</v>
      </c>
      <c r="X69" s="4">
        <v>50.307173913043478</v>
      </c>
      <c r="Y69" s="4">
        <v>0</v>
      </c>
      <c r="Z69" s="10">
        <v>0</v>
      </c>
      <c r="AA69" s="4">
        <v>3.5081521739130435</v>
      </c>
      <c r="AB69" s="4">
        <v>0</v>
      </c>
      <c r="AC69" s="10">
        <v>0</v>
      </c>
      <c r="AD69" s="4">
        <v>134.36684782608697</v>
      </c>
      <c r="AE69" s="4">
        <v>0</v>
      </c>
      <c r="AF69" s="10">
        <v>0</v>
      </c>
      <c r="AG69" s="4">
        <v>0</v>
      </c>
      <c r="AH69" s="4">
        <v>0</v>
      </c>
      <c r="AI69" s="10" t="s">
        <v>1473</v>
      </c>
      <c r="AJ69" s="4">
        <v>0</v>
      </c>
      <c r="AK69" s="4">
        <v>0</v>
      </c>
      <c r="AL69" s="10" t="s">
        <v>1473</v>
      </c>
      <c r="AM69" s="1">
        <v>365747</v>
      </c>
      <c r="AN69" s="1">
        <v>5</v>
      </c>
      <c r="AX69"/>
      <c r="AY69"/>
    </row>
    <row r="70" spans="1:51" x14ac:dyDescent="0.25">
      <c r="A70" t="s">
        <v>964</v>
      </c>
      <c r="B70" t="s">
        <v>838</v>
      </c>
      <c r="C70" t="s">
        <v>1126</v>
      </c>
      <c r="D70" t="s">
        <v>1017</v>
      </c>
      <c r="E70" s="4">
        <v>65.423913043478265</v>
      </c>
      <c r="F70" s="4">
        <v>202.4078260869565</v>
      </c>
      <c r="G70" s="4">
        <v>22.801630434782609</v>
      </c>
      <c r="H70" s="10">
        <v>0.11265192100322639</v>
      </c>
      <c r="I70" s="4">
        <v>179.53554347826088</v>
      </c>
      <c r="J70" s="4">
        <v>22.032608695652176</v>
      </c>
      <c r="K70" s="10">
        <v>0.12272003787550849</v>
      </c>
      <c r="L70" s="4">
        <v>36.384130434782612</v>
      </c>
      <c r="M70" s="4">
        <v>1.8233695652173914</v>
      </c>
      <c r="N70" s="10">
        <v>5.0114419210477566E-2</v>
      </c>
      <c r="O70" s="4">
        <v>20.78086956521739</v>
      </c>
      <c r="P70" s="4">
        <v>1.8233695652173914</v>
      </c>
      <c r="Q70" s="8">
        <v>8.7742698133735045E-2</v>
      </c>
      <c r="R70" s="4">
        <v>9.5271739130434785</v>
      </c>
      <c r="S70" s="4">
        <v>0</v>
      </c>
      <c r="T70" s="10">
        <v>0</v>
      </c>
      <c r="U70" s="4">
        <v>6.0760869565217392</v>
      </c>
      <c r="V70" s="4">
        <v>0</v>
      </c>
      <c r="W70" s="10">
        <v>0</v>
      </c>
      <c r="X70" s="4">
        <v>58.480978260869563</v>
      </c>
      <c r="Y70" s="4">
        <v>4.4048913043478262</v>
      </c>
      <c r="Z70" s="10">
        <v>7.5321778727754293E-2</v>
      </c>
      <c r="AA70" s="4">
        <v>7.2690217391304346</v>
      </c>
      <c r="AB70" s="4">
        <v>0.76902173913043481</v>
      </c>
      <c r="AC70" s="10">
        <v>0.10579439252336449</v>
      </c>
      <c r="AD70" s="4">
        <v>100.27369565217391</v>
      </c>
      <c r="AE70" s="4">
        <v>15.804347826086957</v>
      </c>
      <c r="AF70" s="10">
        <v>0.15761210079369725</v>
      </c>
      <c r="AG70" s="4">
        <v>0</v>
      </c>
      <c r="AH70" s="4">
        <v>0</v>
      </c>
      <c r="AI70" s="10" t="s">
        <v>1473</v>
      </c>
      <c r="AJ70" s="4">
        <v>0</v>
      </c>
      <c r="AK70" s="4">
        <v>0</v>
      </c>
      <c r="AL70" s="10" t="s">
        <v>1473</v>
      </c>
      <c r="AM70" s="1">
        <v>366391</v>
      </c>
      <c r="AN70" s="1">
        <v>5</v>
      </c>
      <c r="AX70"/>
      <c r="AY70"/>
    </row>
    <row r="71" spans="1:51" x14ac:dyDescent="0.25">
      <c r="A71" t="s">
        <v>964</v>
      </c>
      <c r="B71" t="s">
        <v>852</v>
      </c>
      <c r="C71" t="s">
        <v>1213</v>
      </c>
      <c r="D71" t="s">
        <v>1056</v>
      </c>
      <c r="E71" s="4">
        <v>23.684782608695652</v>
      </c>
      <c r="F71" s="4">
        <v>125.50641304347826</v>
      </c>
      <c r="G71" s="4">
        <v>0.62608695652173907</v>
      </c>
      <c r="H71" s="10">
        <v>4.9884857780522207E-3</v>
      </c>
      <c r="I71" s="4">
        <v>119.63141304347826</v>
      </c>
      <c r="J71" s="4">
        <v>0.62608695652173907</v>
      </c>
      <c r="K71" s="10">
        <v>5.2334661991679148E-3</v>
      </c>
      <c r="L71" s="4">
        <v>25.059130434782613</v>
      </c>
      <c r="M71" s="4">
        <v>0.2608695652173913</v>
      </c>
      <c r="N71" s="10">
        <v>1.0410160316468872E-2</v>
      </c>
      <c r="O71" s="4">
        <v>19.184130434782613</v>
      </c>
      <c r="P71" s="4">
        <v>0.2608695652173913</v>
      </c>
      <c r="Q71" s="8">
        <v>1.3598195972667622E-2</v>
      </c>
      <c r="R71" s="4">
        <v>0</v>
      </c>
      <c r="S71" s="4">
        <v>0</v>
      </c>
      <c r="T71" s="10" t="s">
        <v>1473</v>
      </c>
      <c r="U71" s="4">
        <v>5.875</v>
      </c>
      <c r="V71" s="4">
        <v>0</v>
      </c>
      <c r="W71" s="10">
        <v>0</v>
      </c>
      <c r="X71" s="4">
        <v>43.853152173913053</v>
      </c>
      <c r="Y71" s="4">
        <v>0</v>
      </c>
      <c r="Z71" s="10">
        <v>0</v>
      </c>
      <c r="AA71" s="4">
        <v>0</v>
      </c>
      <c r="AB71" s="4">
        <v>0</v>
      </c>
      <c r="AC71" s="10" t="s">
        <v>1473</v>
      </c>
      <c r="AD71" s="4">
        <v>56.594130434782606</v>
      </c>
      <c r="AE71" s="4">
        <v>0.36521739130434783</v>
      </c>
      <c r="AF71" s="10">
        <v>6.4532733076482817E-3</v>
      </c>
      <c r="AG71" s="4">
        <v>0</v>
      </c>
      <c r="AH71" s="4">
        <v>0</v>
      </c>
      <c r="AI71" s="10" t="s">
        <v>1473</v>
      </c>
      <c r="AJ71" s="4">
        <v>0</v>
      </c>
      <c r="AK71" s="4">
        <v>0</v>
      </c>
      <c r="AL71" s="10" t="s">
        <v>1473</v>
      </c>
      <c r="AM71" s="1">
        <v>366408</v>
      </c>
      <c r="AN71" s="1">
        <v>5</v>
      </c>
      <c r="AX71"/>
      <c r="AY71"/>
    </row>
    <row r="72" spans="1:51" x14ac:dyDescent="0.25">
      <c r="A72" t="s">
        <v>964</v>
      </c>
      <c r="B72" t="s">
        <v>700</v>
      </c>
      <c r="C72" t="s">
        <v>1081</v>
      </c>
      <c r="D72" t="s">
        <v>1064</v>
      </c>
      <c r="E72" s="4">
        <v>38.282608695652172</v>
      </c>
      <c r="F72" s="4">
        <v>127.05304347826088</v>
      </c>
      <c r="G72" s="4">
        <v>0.17391304347826086</v>
      </c>
      <c r="H72" s="10">
        <v>1.3688223337051967E-3</v>
      </c>
      <c r="I72" s="4">
        <v>110.56934782608697</v>
      </c>
      <c r="J72" s="4">
        <v>0</v>
      </c>
      <c r="K72" s="10">
        <v>0</v>
      </c>
      <c r="L72" s="4">
        <v>16.442934782608695</v>
      </c>
      <c r="M72" s="4">
        <v>0</v>
      </c>
      <c r="N72" s="10">
        <v>0</v>
      </c>
      <c r="O72" s="4">
        <v>10.883152173913043</v>
      </c>
      <c r="P72" s="4">
        <v>0</v>
      </c>
      <c r="Q72" s="8">
        <v>0</v>
      </c>
      <c r="R72" s="4">
        <v>1.3858695652173914</v>
      </c>
      <c r="S72" s="4">
        <v>0</v>
      </c>
      <c r="T72" s="10">
        <v>0</v>
      </c>
      <c r="U72" s="4">
        <v>4.1739130434782608</v>
      </c>
      <c r="V72" s="4">
        <v>0</v>
      </c>
      <c r="W72" s="10">
        <v>0</v>
      </c>
      <c r="X72" s="4">
        <v>38.430543478260873</v>
      </c>
      <c r="Y72" s="4">
        <v>0</v>
      </c>
      <c r="Z72" s="10">
        <v>0</v>
      </c>
      <c r="AA72" s="4">
        <v>10.923913043478262</v>
      </c>
      <c r="AB72" s="4">
        <v>0.17391304347826086</v>
      </c>
      <c r="AC72" s="10">
        <v>1.5920398009950248E-2</v>
      </c>
      <c r="AD72" s="4">
        <v>56.184999999999995</v>
      </c>
      <c r="AE72" s="4">
        <v>0</v>
      </c>
      <c r="AF72" s="10">
        <v>0</v>
      </c>
      <c r="AG72" s="4">
        <v>5.0706521739130439</v>
      </c>
      <c r="AH72" s="4">
        <v>0</v>
      </c>
      <c r="AI72" s="10">
        <v>0</v>
      </c>
      <c r="AJ72" s="4">
        <v>0</v>
      </c>
      <c r="AK72" s="4">
        <v>0</v>
      </c>
      <c r="AL72" s="10" t="s">
        <v>1473</v>
      </c>
      <c r="AM72" s="1">
        <v>366218</v>
      </c>
      <c r="AN72" s="1">
        <v>5</v>
      </c>
      <c r="AX72"/>
      <c r="AY72"/>
    </row>
    <row r="73" spans="1:51" x14ac:dyDescent="0.25">
      <c r="A73" t="s">
        <v>964</v>
      </c>
      <c r="B73" t="s">
        <v>596</v>
      </c>
      <c r="C73" t="s">
        <v>1126</v>
      </c>
      <c r="D73" t="s">
        <v>1017</v>
      </c>
      <c r="E73" s="4">
        <v>31.663043478260871</v>
      </c>
      <c r="F73" s="4">
        <v>201.22565217391303</v>
      </c>
      <c r="G73" s="4">
        <v>10.847826086956522</v>
      </c>
      <c r="H73" s="10">
        <v>5.390876346908835E-2</v>
      </c>
      <c r="I73" s="4">
        <v>179.9919565217391</v>
      </c>
      <c r="J73" s="4">
        <v>10.847826086956522</v>
      </c>
      <c r="K73" s="10">
        <v>6.0268393635947506E-2</v>
      </c>
      <c r="L73" s="4">
        <v>95.990000000000023</v>
      </c>
      <c r="M73" s="4">
        <v>0</v>
      </c>
      <c r="N73" s="10">
        <v>0</v>
      </c>
      <c r="O73" s="4">
        <v>74.756304347826102</v>
      </c>
      <c r="P73" s="4">
        <v>0</v>
      </c>
      <c r="Q73" s="8">
        <v>0</v>
      </c>
      <c r="R73" s="4">
        <v>16.016304347826086</v>
      </c>
      <c r="S73" s="4">
        <v>0</v>
      </c>
      <c r="T73" s="10">
        <v>0</v>
      </c>
      <c r="U73" s="4">
        <v>5.2173913043478262</v>
      </c>
      <c r="V73" s="4">
        <v>0</v>
      </c>
      <c r="W73" s="10">
        <v>0</v>
      </c>
      <c r="X73" s="4">
        <v>35.899999999999984</v>
      </c>
      <c r="Y73" s="4">
        <v>3.0217391304347827</v>
      </c>
      <c r="Z73" s="10">
        <v>8.4171006418796213E-2</v>
      </c>
      <c r="AA73" s="4">
        <v>0</v>
      </c>
      <c r="AB73" s="4">
        <v>0</v>
      </c>
      <c r="AC73" s="10" t="s">
        <v>1473</v>
      </c>
      <c r="AD73" s="4">
        <v>69.335652173913033</v>
      </c>
      <c r="AE73" s="4">
        <v>7.8260869565217392</v>
      </c>
      <c r="AF73" s="10">
        <v>0.11287247918129831</v>
      </c>
      <c r="AG73" s="4">
        <v>0</v>
      </c>
      <c r="AH73" s="4">
        <v>0</v>
      </c>
      <c r="AI73" s="10" t="s">
        <v>1473</v>
      </c>
      <c r="AJ73" s="4">
        <v>0</v>
      </c>
      <c r="AK73" s="4">
        <v>0</v>
      </c>
      <c r="AL73" s="10" t="s">
        <v>1473</v>
      </c>
      <c r="AM73" s="1">
        <v>366074</v>
      </c>
      <c r="AN73" s="1">
        <v>5</v>
      </c>
      <c r="AX73"/>
      <c r="AY73"/>
    </row>
    <row r="74" spans="1:51" x14ac:dyDescent="0.25">
      <c r="A74" t="s">
        <v>964</v>
      </c>
      <c r="B74" t="s">
        <v>457</v>
      </c>
      <c r="C74" t="s">
        <v>1092</v>
      </c>
      <c r="D74" t="s">
        <v>1035</v>
      </c>
      <c r="E74" s="4">
        <v>56.510869565217391</v>
      </c>
      <c r="F74" s="4">
        <v>161.84326086956523</v>
      </c>
      <c r="G74" s="4">
        <v>50.723695652173923</v>
      </c>
      <c r="H74" s="10">
        <v>0.31341246697354797</v>
      </c>
      <c r="I74" s="4">
        <v>151.91663043478263</v>
      </c>
      <c r="J74" s="4">
        <v>50.723695652173923</v>
      </c>
      <c r="K74" s="10">
        <v>0.33389165825363309</v>
      </c>
      <c r="L74" s="4">
        <v>20.608695652173914</v>
      </c>
      <c r="M74" s="4">
        <v>1.9211956521739131</v>
      </c>
      <c r="N74" s="10">
        <v>9.322257383966244E-2</v>
      </c>
      <c r="O74" s="4">
        <v>10.858695652173912</v>
      </c>
      <c r="P74" s="4">
        <v>1.9211956521739131</v>
      </c>
      <c r="Q74" s="8">
        <v>0.17692692692692694</v>
      </c>
      <c r="R74" s="4">
        <v>4.9673913043478262</v>
      </c>
      <c r="S74" s="4">
        <v>0</v>
      </c>
      <c r="T74" s="10">
        <v>0</v>
      </c>
      <c r="U74" s="4">
        <v>4.7826086956521738</v>
      </c>
      <c r="V74" s="4">
        <v>0</v>
      </c>
      <c r="W74" s="10">
        <v>0</v>
      </c>
      <c r="X74" s="4">
        <v>39.119891304347846</v>
      </c>
      <c r="Y74" s="4">
        <v>2.0438043478260868</v>
      </c>
      <c r="Z74" s="10">
        <v>5.224463258155667E-2</v>
      </c>
      <c r="AA74" s="4">
        <v>0.1766304347826087</v>
      </c>
      <c r="AB74" s="4">
        <v>0</v>
      </c>
      <c r="AC74" s="10">
        <v>0</v>
      </c>
      <c r="AD74" s="4">
        <v>94.448913043478271</v>
      </c>
      <c r="AE74" s="4">
        <v>45.785869565217403</v>
      </c>
      <c r="AF74" s="10">
        <v>0.48476862347945182</v>
      </c>
      <c r="AG74" s="4">
        <v>7.4891304347826084</v>
      </c>
      <c r="AH74" s="4">
        <v>0.97282608695652173</v>
      </c>
      <c r="AI74" s="10">
        <v>0.12989840348330914</v>
      </c>
      <c r="AJ74" s="4">
        <v>0</v>
      </c>
      <c r="AK74" s="4">
        <v>0</v>
      </c>
      <c r="AL74" s="10" t="s">
        <v>1473</v>
      </c>
      <c r="AM74" s="1">
        <v>365844</v>
      </c>
      <c r="AN74" s="1">
        <v>5</v>
      </c>
      <c r="AX74"/>
      <c r="AY74"/>
    </row>
    <row r="75" spans="1:51" x14ac:dyDescent="0.25">
      <c r="A75" t="s">
        <v>964</v>
      </c>
      <c r="B75" t="s">
        <v>907</v>
      </c>
      <c r="C75" t="s">
        <v>1133</v>
      </c>
      <c r="D75" t="s">
        <v>982</v>
      </c>
      <c r="E75" s="4">
        <v>60.130434782608695</v>
      </c>
      <c r="F75" s="4">
        <v>247.28989130434786</v>
      </c>
      <c r="G75" s="4">
        <v>47.251847826086966</v>
      </c>
      <c r="H75" s="10">
        <v>0.19107876822968292</v>
      </c>
      <c r="I75" s="4">
        <v>230.70293478260871</v>
      </c>
      <c r="J75" s="4">
        <v>47.251847826086966</v>
      </c>
      <c r="K75" s="10">
        <v>0.20481684756465005</v>
      </c>
      <c r="L75" s="4">
        <v>40.306956521739131</v>
      </c>
      <c r="M75" s="4">
        <v>2.5949999999999998</v>
      </c>
      <c r="N75" s="10">
        <v>6.4380946217073326E-2</v>
      </c>
      <c r="O75" s="4">
        <v>31.605869565217393</v>
      </c>
      <c r="P75" s="4">
        <v>2.5949999999999998</v>
      </c>
      <c r="Q75" s="8">
        <v>8.2105002510540814E-2</v>
      </c>
      <c r="R75" s="4">
        <v>2.527173913043478</v>
      </c>
      <c r="S75" s="4">
        <v>0</v>
      </c>
      <c r="T75" s="10">
        <v>0</v>
      </c>
      <c r="U75" s="4">
        <v>6.1739130434782608</v>
      </c>
      <c r="V75" s="4">
        <v>0</v>
      </c>
      <c r="W75" s="10">
        <v>0</v>
      </c>
      <c r="X75" s="4">
        <v>74.625543478260866</v>
      </c>
      <c r="Y75" s="4">
        <v>23.0983695652174</v>
      </c>
      <c r="Z75" s="10">
        <v>0.30952363612529232</v>
      </c>
      <c r="AA75" s="4">
        <v>7.8858695652173916</v>
      </c>
      <c r="AB75" s="4">
        <v>0</v>
      </c>
      <c r="AC75" s="10">
        <v>0</v>
      </c>
      <c r="AD75" s="4">
        <v>108.67293478260872</v>
      </c>
      <c r="AE75" s="4">
        <v>18.675652173913047</v>
      </c>
      <c r="AF75" s="10">
        <v>0.17185191705066358</v>
      </c>
      <c r="AG75" s="4">
        <v>15.798586956521737</v>
      </c>
      <c r="AH75" s="4">
        <v>2.8828260869565212</v>
      </c>
      <c r="AI75" s="10">
        <v>0.18247366646714414</v>
      </c>
      <c r="AJ75" s="4">
        <v>0</v>
      </c>
      <c r="AK75" s="4">
        <v>0</v>
      </c>
      <c r="AL75" s="10" t="s">
        <v>1473</v>
      </c>
      <c r="AM75" s="1">
        <v>366466</v>
      </c>
      <c r="AN75" s="1">
        <v>5</v>
      </c>
      <c r="AX75"/>
      <c r="AY75"/>
    </row>
    <row r="76" spans="1:51" x14ac:dyDescent="0.25">
      <c r="A76" t="s">
        <v>964</v>
      </c>
      <c r="B76" t="s">
        <v>605</v>
      </c>
      <c r="C76" t="s">
        <v>1372</v>
      </c>
      <c r="D76" t="s">
        <v>1045</v>
      </c>
      <c r="E76" s="4">
        <v>72.173913043478265</v>
      </c>
      <c r="F76" s="4">
        <v>238.19141304347821</v>
      </c>
      <c r="G76" s="4">
        <v>6.3339130434782609</v>
      </c>
      <c r="H76" s="10">
        <v>2.6591693472686615E-2</v>
      </c>
      <c r="I76" s="4">
        <v>219.39793478260864</v>
      </c>
      <c r="J76" s="4">
        <v>6.3339130434782609</v>
      </c>
      <c r="K76" s="10">
        <v>2.8869519896594493E-2</v>
      </c>
      <c r="L76" s="4">
        <v>29.733260869565218</v>
      </c>
      <c r="M76" s="4">
        <v>1.2218478260869567</v>
      </c>
      <c r="N76" s="10">
        <v>4.1093636902020142E-2</v>
      </c>
      <c r="O76" s="4">
        <v>10.939782608695651</v>
      </c>
      <c r="P76" s="4">
        <v>1.2218478260869567</v>
      </c>
      <c r="Q76" s="8">
        <v>0.11168849233948694</v>
      </c>
      <c r="R76" s="4">
        <v>14.956521739130435</v>
      </c>
      <c r="S76" s="4">
        <v>0</v>
      </c>
      <c r="T76" s="10">
        <v>0</v>
      </c>
      <c r="U76" s="4">
        <v>3.8369565217391304</v>
      </c>
      <c r="V76" s="4">
        <v>0</v>
      </c>
      <c r="W76" s="10">
        <v>0</v>
      </c>
      <c r="X76" s="4">
        <v>82.407499999999985</v>
      </c>
      <c r="Y76" s="4">
        <v>4.2645652173913042</v>
      </c>
      <c r="Z76" s="10">
        <v>5.1749722020341657E-2</v>
      </c>
      <c r="AA76" s="4">
        <v>0</v>
      </c>
      <c r="AB76" s="4">
        <v>0</v>
      </c>
      <c r="AC76" s="10" t="s">
        <v>1473</v>
      </c>
      <c r="AD76" s="4">
        <v>79.606304347826068</v>
      </c>
      <c r="AE76" s="4">
        <v>0.125</v>
      </c>
      <c r="AF76" s="10">
        <v>1.5702273962352779E-3</v>
      </c>
      <c r="AG76" s="4">
        <v>46.444347826086961</v>
      </c>
      <c r="AH76" s="4">
        <v>0.72250000000000003</v>
      </c>
      <c r="AI76" s="10">
        <v>1.555625245735897E-2</v>
      </c>
      <c r="AJ76" s="4">
        <v>0</v>
      </c>
      <c r="AK76" s="4">
        <v>0</v>
      </c>
      <c r="AL76" s="10" t="s">
        <v>1473</v>
      </c>
      <c r="AM76" s="1">
        <v>366088</v>
      </c>
      <c r="AN76" s="1">
        <v>5</v>
      </c>
      <c r="AX76"/>
      <c r="AY76"/>
    </row>
    <row r="77" spans="1:51" x14ac:dyDescent="0.25">
      <c r="A77" t="s">
        <v>964</v>
      </c>
      <c r="B77" t="s">
        <v>378</v>
      </c>
      <c r="C77" t="s">
        <v>1222</v>
      </c>
      <c r="D77" t="s">
        <v>1039</v>
      </c>
      <c r="E77" s="4">
        <v>64.108695652173907</v>
      </c>
      <c r="F77" s="4">
        <v>207.18858695652179</v>
      </c>
      <c r="G77" s="4">
        <v>0</v>
      </c>
      <c r="H77" s="10">
        <v>0</v>
      </c>
      <c r="I77" s="4">
        <v>202.36793478260876</v>
      </c>
      <c r="J77" s="4">
        <v>0</v>
      </c>
      <c r="K77" s="10">
        <v>0</v>
      </c>
      <c r="L77" s="4">
        <v>29.728260869565219</v>
      </c>
      <c r="M77" s="4">
        <v>0</v>
      </c>
      <c r="N77" s="10">
        <v>0</v>
      </c>
      <c r="O77" s="4">
        <v>24.907608695652176</v>
      </c>
      <c r="P77" s="4">
        <v>0</v>
      </c>
      <c r="Q77" s="8">
        <v>0</v>
      </c>
      <c r="R77" s="4">
        <v>0.55978260869565222</v>
      </c>
      <c r="S77" s="4">
        <v>0</v>
      </c>
      <c r="T77" s="10">
        <v>0</v>
      </c>
      <c r="U77" s="4">
        <v>4.2608695652173916</v>
      </c>
      <c r="V77" s="4">
        <v>0</v>
      </c>
      <c r="W77" s="10">
        <v>0</v>
      </c>
      <c r="X77" s="4">
        <v>48.172499999999999</v>
      </c>
      <c r="Y77" s="4">
        <v>0</v>
      </c>
      <c r="Z77" s="10">
        <v>0</v>
      </c>
      <c r="AA77" s="4">
        <v>0</v>
      </c>
      <c r="AB77" s="4">
        <v>0</v>
      </c>
      <c r="AC77" s="10" t="s">
        <v>1473</v>
      </c>
      <c r="AD77" s="4">
        <v>113.02173913043482</v>
      </c>
      <c r="AE77" s="4">
        <v>0</v>
      </c>
      <c r="AF77" s="10">
        <v>0</v>
      </c>
      <c r="AG77" s="4">
        <v>16.26608695652174</v>
      </c>
      <c r="AH77" s="4">
        <v>0</v>
      </c>
      <c r="AI77" s="10">
        <v>0</v>
      </c>
      <c r="AJ77" s="4">
        <v>0</v>
      </c>
      <c r="AK77" s="4">
        <v>0</v>
      </c>
      <c r="AL77" s="10" t="s">
        <v>1473</v>
      </c>
      <c r="AM77" s="1">
        <v>365732</v>
      </c>
      <c r="AN77" s="1">
        <v>5</v>
      </c>
      <c r="AX77"/>
      <c r="AY77"/>
    </row>
    <row r="78" spans="1:51" x14ac:dyDescent="0.25">
      <c r="A78" t="s">
        <v>964</v>
      </c>
      <c r="B78" t="s">
        <v>325</v>
      </c>
      <c r="C78" t="s">
        <v>1314</v>
      </c>
      <c r="D78" t="s">
        <v>1039</v>
      </c>
      <c r="E78" s="4">
        <v>79.228260869565219</v>
      </c>
      <c r="F78" s="4">
        <v>348.28695652173917</v>
      </c>
      <c r="G78" s="4">
        <v>0</v>
      </c>
      <c r="H78" s="10">
        <v>0</v>
      </c>
      <c r="I78" s="4">
        <v>318.98260869565217</v>
      </c>
      <c r="J78" s="4">
        <v>0</v>
      </c>
      <c r="K78" s="10">
        <v>0</v>
      </c>
      <c r="L78" s="4">
        <v>23.279891304347824</v>
      </c>
      <c r="M78" s="4">
        <v>0</v>
      </c>
      <c r="N78" s="10">
        <v>0</v>
      </c>
      <c r="O78" s="4">
        <v>6.9456521739130439</v>
      </c>
      <c r="P78" s="4">
        <v>0</v>
      </c>
      <c r="Q78" s="8">
        <v>0</v>
      </c>
      <c r="R78" s="4">
        <v>16.334239130434781</v>
      </c>
      <c r="S78" s="4">
        <v>0</v>
      </c>
      <c r="T78" s="10">
        <v>0</v>
      </c>
      <c r="U78" s="4">
        <v>0</v>
      </c>
      <c r="V78" s="4">
        <v>0</v>
      </c>
      <c r="W78" s="10" t="s">
        <v>1473</v>
      </c>
      <c r="X78" s="4">
        <v>115.60326086956522</v>
      </c>
      <c r="Y78" s="4">
        <v>0</v>
      </c>
      <c r="Z78" s="10">
        <v>0</v>
      </c>
      <c r="AA78" s="4">
        <v>12.970108695652174</v>
      </c>
      <c r="AB78" s="4">
        <v>0</v>
      </c>
      <c r="AC78" s="10">
        <v>0</v>
      </c>
      <c r="AD78" s="4">
        <v>196.43369565217392</v>
      </c>
      <c r="AE78" s="4">
        <v>0</v>
      </c>
      <c r="AF78" s="10">
        <v>0</v>
      </c>
      <c r="AG78" s="4">
        <v>0</v>
      </c>
      <c r="AH78" s="4">
        <v>0</v>
      </c>
      <c r="AI78" s="10" t="s">
        <v>1473</v>
      </c>
      <c r="AJ78" s="4">
        <v>0</v>
      </c>
      <c r="AK78" s="4">
        <v>0</v>
      </c>
      <c r="AL78" s="10" t="s">
        <v>1473</v>
      </c>
      <c r="AM78" s="1">
        <v>365654</v>
      </c>
      <c r="AN78" s="1">
        <v>5</v>
      </c>
      <c r="AX78"/>
      <c r="AY78"/>
    </row>
    <row r="79" spans="1:51" x14ac:dyDescent="0.25">
      <c r="A79" t="s">
        <v>964</v>
      </c>
      <c r="B79" t="s">
        <v>513</v>
      </c>
      <c r="C79" t="s">
        <v>1287</v>
      </c>
      <c r="D79" t="s">
        <v>1041</v>
      </c>
      <c r="E79" s="4">
        <v>72</v>
      </c>
      <c r="F79" s="4">
        <v>247.73217391304354</v>
      </c>
      <c r="G79" s="4">
        <v>0</v>
      </c>
      <c r="H79" s="10">
        <v>0</v>
      </c>
      <c r="I79" s="4">
        <v>241.02119565217396</v>
      </c>
      <c r="J79" s="4">
        <v>0</v>
      </c>
      <c r="K79" s="10">
        <v>0</v>
      </c>
      <c r="L79" s="4">
        <v>38.023586956521747</v>
      </c>
      <c r="M79" s="4">
        <v>0</v>
      </c>
      <c r="N79" s="10">
        <v>0</v>
      </c>
      <c r="O79" s="4">
        <v>32.284456521739138</v>
      </c>
      <c r="P79" s="4">
        <v>0</v>
      </c>
      <c r="Q79" s="8">
        <v>0</v>
      </c>
      <c r="R79" s="4">
        <v>0</v>
      </c>
      <c r="S79" s="4">
        <v>0</v>
      </c>
      <c r="T79" s="10" t="s">
        <v>1473</v>
      </c>
      <c r="U79" s="4">
        <v>5.7391304347826084</v>
      </c>
      <c r="V79" s="4">
        <v>0</v>
      </c>
      <c r="W79" s="10">
        <v>0</v>
      </c>
      <c r="X79" s="4">
        <v>53.595434782608706</v>
      </c>
      <c r="Y79" s="4">
        <v>0</v>
      </c>
      <c r="Z79" s="10">
        <v>0</v>
      </c>
      <c r="AA79" s="4">
        <v>0.97184782608695652</v>
      </c>
      <c r="AB79" s="4">
        <v>0</v>
      </c>
      <c r="AC79" s="10">
        <v>0</v>
      </c>
      <c r="AD79" s="4">
        <v>155.14130434782612</v>
      </c>
      <c r="AE79" s="4">
        <v>0</v>
      </c>
      <c r="AF79" s="10">
        <v>0</v>
      </c>
      <c r="AG79" s="4">
        <v>0</v>
      </c>
      <c r="AH79" s="4">
        <v>0</v>
      </c>
      <c r="AI79" s="10" t="s">
        <v>1473</v>
      </c>
      <c r="AJ79" s="4">
        <v>0</v>
      </c>
      <c r="AK79" s="4">
        <v>0</v>
      </c>
      <c r="AL79" s="10" t="s">
        <v>1473</v>
      </c>
      <c r="AM79" s="1">
        <v>365940</v>
      </c>
      <c r="AN79" s="1">
        <v>5</v>
      </c>
      <c r="AX79"/>
      <c r="AY79"/>
    </row>
    <row r="80" spans="1:51" x14ac:dyDescent="0.25">
      <c r="A80" t="s">
        <v>964</v>
      </c>
      <c r="B80" t="s">
        <v>699</v>
      </c>
      <c r="C80" t="s">
        <v>1153</v>
      </c>
      <c r="D80" t="s">
        <v>1007</v>
      </c>
      <c r="E80" s="4">
        <v>46.760869565217391</v>
      </c>
      <c r="F80" s="4">
        <v>133.05706521739131</v>
      </c>
      <c r="G80" s="4">
        <v>0</v>
      </c>
      <c r="H80" s="10">
        <v>0</v>
      </c>
      <c r="I80" s="4">
        <v>125.67119565217392</v>
      </c>
      <c r="J80" s="4">
        <v>0</v>
      </c>
      <c r="K80" s="10">
        <v>0</v>
      </c>
      <c r="L80" s="4">
        <v>14.845108695652174</v>
      </c>
      <c r="M80" s="4">
        <v>0</v>
      </c>
      <c r="N80" s="10">
        <v>0</v>
      </c>
      <c r="O80" s="4">
        <v>10.695652173913043</v>
      </c>
      <c r="P80" s="4">
        <v>0</v>
      </c>
      <c r="Q80" s="8">
        <v>0</v>
      </c>
      <c r="R80" s="4">
        <v>0</v>
      </c>
      <c r="S80" s="4">
        <v>0</v>
      </c>
      <c r="T80" s="10" t="s">
        <v>1473</v>
      </c>
      <c r="U80" s="4">
        <v>4.1494565217391308</v>
      </c>
      <c r="V80" s="4">
        <v>0</v>
      </c>
      <c r="W80" s="10">
        <v>0</v>
      </c>
      <c r="X80" s="4">
        <v>42.529891304347828</v>
      </c>
      <c r="Y80" s="4">
        <v>0</v>
      </c>
      <c r="Z80" s="10">
        <v>0</v>
      </c>
      <c r="AA80" s="4">
        <v>3.2364130434782608</v>
      </c>
      <c r="AB80" s="4">
        <v>0</v>
      </c>
      <c r="AC80" s="10">
        <v>0</v>
      </c>
      <c r="AD80" s="4">
        <v>72.445652173913047</v>
      </c>
      <c r="AE80" s="4">
        <v>0</v>
      </c>
      <c r="AF80" s="10">
        <v>0</v>
      </c>
      <c r="AG80" s="4">
        <v>0</v>
      </c>
      <c r="AH80" s="4">
        <v>0</v>
      </c>
      <c r="AI80" s="10" t="s">
        <v>1473</v>
      </c>
      <c r="AJ80" s="4">
        <v>0</v>
      </c>
      <c r="AK80" s="4">
        <v>0</v>
      </c>
      <c r="AL80" s="10" t="s">
        <v>1473</v>
      </c>
      <c r="AM80" s="1">
        <v>366217</v>
      </c>
      <c r="AN80" s="1">
        <v>5</v>
      </c>
      <c r="AX80"/>
      <c r="AY80"/>
    </row>
    <row r="81" spans="1:51" x14ac:dyDescent="0.25">
      <c r="A81" t="s">
        <v>964</v>
      </c>
      <c r="B81" t="s">
        <v>338</v>
      </c>
      <c r="C81" t="s">
        <v>1150</v>
      </c>
      <c r="D81" t="s">
        <v>1047</v>
      </c>
      <c r="E81" s="4">
        <v>91.923913043478265</v>
      </c>
      <c r="F81" s="4">
        <v>259.39695652173918</v>
      </c>
      <c r="G81" s="4">
        <v>0</v>
      </c>
      <c r="H81" s="10">
        <v>0</v>
      </c>
      <c r="I81" s="4">
        <v>239.32195652173914</v>
      </c>
      <c r="J81" s="4">
        <v>0</v>
      </c>
      <c r="K81" s="10">
        <v>0</v>
      </c>
      <c r="L81" s="4">
        <v>21.327391304347824</v>
      </c>
      <c r="M81" s="4">
        <v>0</v>
      </c>
      <c r="N81" s="10">
        <v>0</v>
      </c>
      <c r="O81" s="4">
        <v>7.7947826086956509</v>
      </c>
      <c r="P81" s="4">
        <v>0</v>
      </c>
      <c r="Q81" s="8">
        <v>0</v>
      </c>
      <c r="R81" s="4">
        <v>7.9673913043478262</v>
      </c>
      <c r="S81" s="4">
        <v>0</v>
      </c>
      <c r="T81" s="10">
        <v>0</v>
      </c>
      <c r="U81" s="4">
        <v>5.5652173913043477</v>
      </c>
      <c r="V81" s="4">
        <v>0</v>
      </c>
      <c r="W81" s="10">
        <v>0</v>
      </c>
      <c r="X81" s="4">
        <v>92.984891304347812</v>
      </c>
      <c r="Y81" s="4">
        <v>0</v>
      </c>
      <c r="Z81" s="10">
        <v>0</v>
      </c>
      <c r="AA81" s="4">
        <v>6.5423913043478255</v>
      </c>
      <c r="AB81" s="4">
        <v>0</v>
      </c>
      <c r="AC81" s="10">
        <v>0</v>
      </c>
      <c r="AD81" s="4">
        <v>133.68771739130437</v>
      </c>
      <c r="AE81" s="4">
        <v>0</v>
      </c>
      <c r="AF81" s="10">
        <v>0</v>
      </c>
      <c r="AG81" s="4">
        <v>4.8545652173913041</v>
      </c>
      <c r="AH81" s="4">
        <v>0</v>
      </c>
      <c r="AI81" s="10">
        <v>0</v>
      </c>
      <c r="AJ81" s="4">
        <v>0</v>
      </c>
      <c r="AK81" s="4">
        <v>0</v>
      </c>
      <c r="AL81" s="10" t="s">
        <v>1473</v>
      </c>
      <c r="AM81" s="1">
        <v>365672</v>
      </c>
      <c r="AN81" s="1">
        <v>5</v>
      </c>
      <c r="AX81"/>
      <c r="AY81"/>
    </row>
    <row r="82" spans="1:51" x14ac:dyDescent="0.25">
      <c r="A82" t="s">
        <v>964</v>
      </c>
      <c r="B82" t="s">
        <v>606</v>
      </c>
      <c r="C82" t="s">
        <v>1373</v>
      </c>
      <c r="D82" t="s">
        <v>1016</v>
      </c>
      <c r="E82" s="4">
        <v>30.489130434782609</v>
      </c>
      <c r="F82" s="4">
        <v>107.5516304347826</v>
      </c>
      <c r="G82" s="4">
        <v>0</v>
      </c>
      <c r="H82" s="10">
        <v>0</v>
      </c>
      <c r="I82" s="4">
        <v>99.344021739130426</v>
      </c>
      <c r="J82" s="4">
        <v>0</v>
      </c>
      <c r="K82" s="10">
        <v>0</v>
      </c>
      <c r="L82" s="4">
        <v>20.933152173913037</v>
      </c>
      <c r="M82" s="4">
        <v>0</v>
      </c>
      <c r="N82" s="10">
        <v>0</v>
      </c>
      <c r="O82" s="4">
        <v>12.927717391304341</v>
      </c>
      <c r="P82" s="4">
        <v>0</v>
      </c>
      <c r="Q82" s="8">
        <v>0</v>
      </c>
      <c r="R82" s="4">
        <v>2.3532608695652173</v>
      </c>
      <c r="S82" s="4">
        <v>0</v>
      </c>
      <c r="T82" s="10">
        <v>0</v>
      </c>
      <c r="U82" s="4">
        <v>5.6521739130434785</v>
      </c>
      <c r="V82" s="4">
        <v>0</v>
      </c>
      <c r="W82" s="10">
        <v>0</v>
      </c>
      <c r="X82" s="4">
        <v>26.715217391304353</v>
      </c>
      <c r="Y82" s="4">
        <v>0</v>
      </c>
      <c r="Z82" s="10">
        <v>0</v>
      </c>
      <c r="AA82" s="4">
        <v>0.20217391304347829</v>
      </c>
      <c r="AB82" s="4">
        <v>0</v>
      </c>
      <c r="AC82" s="10">
        <v>0</v>
      </c>
      <c r="AD82" s="4">
        <v>59.701086956521728</v>
      </c>
      <c r="AE82" s="4">
        <v>0</v>
      </c>
      <c r="AF82" s="10">
        <v>0</v>
      </c>
      <c r="AG82" s="4">
        <v>0</v>
      </c>
      <c r="AH82" s="4">
        <v>0</v>
      </c>
      <c r="AI82" s="10" t="s">
        <v>1473</v>
      </c>
      <c r="AJ82" s="4">
        <v>0</v>
      </c>
      <c r="AK82" s="4">
        <v>0</v>
      </c>
      <c r="AL82" s="10" t="s">
        <v>1473</v>
      </c>
      <c r="AM82" s="1">
        <v>366091</v>
      </c>
      <c r="AN82" s="1">
        <v>5</v>
      </c>
      <c r="AX82"/>
      <c r="AY82"/>
    </row>
    <row r="83" spans="1:51" x14ac:dyDescent="0.25">
      <c r="A83" t="s">
        <v>964</v>
      </c>
      <c r="B83" t="s">
        <v>148</v>
      </c>
      <c r="C83" t="s">
        <v>1257</v>
      </c>
      <c r="D83" t="s">
        <v>1030</v>
      </c>
      <c r="E83" s="4">
        <v>66.652173913043484</v>
      </c>
      <c r="F83" s="4">
        <v>226.4780434782609</v>
      </c>
      <c r="G83" s="4">
        <v>32.277826086956523</v>
      </c>
      <c r="H83" s="10">
        <v>0.1425207741608506</v>
      </c>
      <c r="I83" s="4">
        <v>207.33978260869569</v>
      </c>
      <c r="J83" s="4">
        <v>32.277826086956523</v>
      </c>
      <c r="K83" s="10">
        <v>0.15567599078597091</v>
      </c>
      <c r="L83" s="4">
        <v>26.524782608695652</v>
      </c>
      <c r="M83" s="4">
        <v>0</v>
      </c>
      <c r="N83" s="10">
        <v>0</v>
      </c>
      <c r="O83" s="4">
        <v>11.147391304347826</v>
      </c>
      <c r="P83" s="4">
        <v>0</v>
      </c>
      <c r="Q83" s="8">
        <v>0</v>
      </c>
      <c r="R83" s="4">
        <v>10.382826086956522</v>
      </c>
      <c r="S83" s="4">
        <v>0</v>
      </c>
      <c r="T83" s="10">
        <v>0</v>
      </c>
      <c r="U83" s="4">
        <v>4.9945652173913047</v>
      </c>
      <c r="V83" s="4">
        <v>0</v>
      </c>
      <c r="W83" s="10">
        <v>0</v>
      </c>
      <c r="X83" s="4">
        <v>62.223695652173909</v>
      </c>
      <c r="Y83" s="4">
        <v>13.939021739130435</v>
      </c>
      <c r="Z83" s="10">
        <v>0.224014687540396</v>
      </c>
      <c r="AA83" s="4">
        <v>3.7608695652173911</v>
      </c>
      <c r="AB83" s="4">
        <v>0</v>
      </c>
      <c r="AC83" s="10">
        <v>0</v>
      </c>
      <c r="AD83" s="4">
        <v>133.96869565217395</v>
      </c>
      <c r="AE83" s="4">
        <v>18.338804347826088</v>
      </c>
      <c r="AF83" s="10">
        <v>0.1368887280610655</v>
      </c>
      <c r="AG83" s="4">
        <v>0</v>
      </c>
      <c r="AH83" s="4">
        <v>0</v>
      </c>
      <c r="AI83" s="10" t="s">
        <v>1473</v>
      </c>
      <c r="AJ83" s="4">
        <v>0</v>
      </c>
      <c r="AK83" s="4">
        <v>0</v>
      </c>
      <c r="AL83" s="10" t="s">
        <v>1473</v>
      </c>
      <c r="AM83" s="1">
        <v>365380</v>
      </c>
      <c r="AN83" s="1">
        <v>5</v>
      </c>
      <c r="AX83"/>
      <c r="AY83"/>
    </row>
    <row r="84" spans="1:51" x14ac:dyDescent="0.25">
      <c r="A84" t="s">
        <v>964</v>
      </c>
      <c r="B84" t="s">
        <v>262</v>
      </c>
      <c r="C84" t="s">
        <v>1291</v>
      </c>
      <c r="D84" t="s">
        <v>1012</v>
      </c>
      <c r="E84" s="4">
        <v>53</v>
      </c>
      <c r="F84" s="4">
        <v>150.80978260869566</v>
      </c>
      <c r="G84" s="4">
        <v>0</v>
      </c>
      <c r="H84" s="10">
        <v>0</v>
      </c>
      <c r="I84" s="4">
        <v>133.50543478260869</v>
      </c>
      <c r="J84" s="4">
        <v>0</v>
      </c>
      <c r="K84" s="10">
        <v>0</v>
      </c>
      <c r="L84" s="4">
        <v>13.263586956521738</v>
      </c>
      <c r="M84" s="4">
        <v>0</v>
      </c>
      <c r="N84" s="10">
        <v>0</v>
      </c>
      <c r="O84" s="4">
        <v>7.4375</v>
      </c>
      <c r="P84" s="4">
        <v>0</v>
      </c>
      <c r="Q84" s="8">
        <v>0</v>
      </c>
      <c r="R84" s="4">
        <v>0</v>
      </c>
      <c r="S84" s="4">
        <v>0</v>
      </c>
      <c r="T84" s="10" t="s">
        <v>1473</v>
      </c>
      <c r="U84" s="4">
        <v>5.8260869565217392</v>
      </c>
      <c r="V84" s="4">
        <v>0</v>
      </c>
      <c r="W84" s="10">
        <v>0</v>
      </c>
      <c r="X84" s="4">
        <v>45.997282608695649</v>
      </c>
      <c r="Y84" s="4">
        <v>0</v>
      </c>
      <c r="Z84" s="10">
        <v>0</v>
      </c>
      <c r="AA84" s="4">
        <v>11.478260869565217</v>
      </c>
      <c r="AB84" s="4">
        <v>0</v>
      </c>
      <c r="AC84" s="10">
        <v>0</v>
      </c>
      <c r="AD84" s="4">
        <v>80.070652173913047</v>
      </c>
      <c r="AE84" s="4">
        <v>0</v>
      </c>
      <c r="AF84" s="10">
        <v>0</v>
      </c>
      <c r="AG84" s="4">
        <v>0</v>
      </c>
      <c r="AH84" s="4">
        <v>0</v>
      </c>
      <c r="AI84" s="10" t="s">
        <v>1473</v>
      </c>
      <c r="AJ84" s="4">
        <v>0</v>
      </c>
      <c r="AK84" s="4">
        <v>0</v>
      </c>
      <c r="AL84" s="10" t="s">
        <v>1473</v>
      </c>
      <c r="AM84" s="1">
        <v>365563</v>
      </c>
      <c r="AN84" s="1">
        <v>5</v>
      </c>
      <c r="AX84"/>
      <c r="AY84"/>
    </row>
    <row r="85" spans="1:51" x14ac:dyDescent="0.25">
      <c r="A85" t="s">
        <v>964</v>
      </c>
      <c r="B85" t="s">
        <v>805</v>
      </c>
      <c r="C85" t="s">
        <v>1286</v>
      </c>
      <c r="D85" t="s">
        <v>1049</v>
      </c>
      <c r="E85" s="4">
        <v>45.869565217391305</v>
      </c>
      <c r="F85" s="4">
        <v>252.28108695652173</v>
      </c>
      <c r="G85" s="4">
        <v>16.332173913043476</v>
      </c>
      <c r="H85" s="10">
        <v>6.4738003589853613E-2</v>
      </c>
      <c r="I85" s="4">
        <v>240.88978260869564</v>
      </c>
      <c r="J85" s="4">
        <v>16.332173913043476</v>
      </c>
      <c r="K85" s="10">
        <v>6.7799363410832841E-2</v>
      </c>
      <c r="L85" s="4">
        <v>12.883913043478259</v>
      </c>
      <c r="M85" s="4">
        <v>2.6801086956521742</v>
      </c>
      <c r="N85" s="10">
        <v>0.20801977525056531</v>
      </c>
      <c r="O85" s="4">
        <v>6.9708695652173907</v>
      </c>
      <c r="P85" s="4">
        <v>2.6801086956521742</v>
      </c>
      <c r="Q85" s="8">
        <v>0.38447265015904702</v>
      </c>
      <c r="R85" s="4">
        <v>0.52173913043478259</v>
      </c>
      <c r="S85" s="4">
        <v>0</v>
      </c>
      <c r="T85" s="10">
        <v>0</v>
      </c>
      <c r="U85" s="4">
        <v>5.3913043478260869</v>
      </c>
      <c r="V85" s="4">
        <v>0</v>
      </c>
      <c r="W85" s="10">
        <v>0</v>
      </c>
      <c r="X85" s="4">
        <v>37.992608695652159</v>
      </c>
      <c r="Y85" s="4">
        <v>13.557826086956521</v>
      </c>
      <c r="Z85" s="10">
        <v>0.35685430804618756</v>
      </c>
      <c r="AA85" s="4">
        <v>5.4782608695652177</v>
      </c>
      <c r="AB85" s="4">
        <v>0</v>
      </c>
      <c r="AC85" s="10">
        <v>0</v>
      </c>
      <c r="AD85" s="4">
        <v>195.36380434782609</v>
      </c>
      <c r="AE85" s="4">
        <v>9.4239130434782603E-2</v>
      </c>
      <c r="AF85" s="10">
        <v>4.8237763770713166E-4</v>
      </c>
      <c r="AG85" s="4">
        <v>0.5625</v>
      </c>
      <c r="AH85" s="4">
        <v>0</v>
      </c>
      <c r="AI85" s="10">
        <v>0</v>
      </c>
      <c r="AJ85" s="4">
        <v>0</v>
      </c>
      <c r="AK85" s="4">
        <v>0</v>
      </c>
      <c r="AL85" s="10" t="s">
        <v>1473</v>
      </c>
      <c r="AM85" s="1">
        <v>366354</v>
      </c>
      <c r="AN85" s="1">
        <v>5</v>
      </c>
      <c r="AX85"/>
      <c r="AY85"/>
    </row>
    <row r="86" spans="1:51" x14ac:dyDescent="0.25">
      <c r="A86" t="s">
        <v>964</v>
      </c>
      <c r="B86" t="s">
        <v>873</v>
      </c>
      <c r="C86" t="s">
        <v>1092</v>
      </c>
      <c r="D86" t="s">
        <v>1035</v>
      </c>
      <c r="E86" s="4">
        <v>86.358695652173907</v>
      </c>
      <c r="F86" s="4">
        <v>316.26793478260868</v>
      </c>
      <c r="G86" s="4">
        <v>47.920108695652168</v>
      </c>
      <c r="H86" s="10">
        <v>0.15151744272966131</v>
      </c>
      <c r="I86" s="4">
        <v>305.41467391304349</v>
      </c>
      <c r="J86" s="4">
        <v>47.920108695652168</v>
      </c>
      <c r="K86" s="10">
        <v>0.15690178890781062</v>
      </c>
      <c r="L86" s="4">
        <v>58.85054347826086</v>
      </c>
      <c r="M86" s="4">
        <v>0</v>
      </c>
      <c r="N86" s="10">
        <v>0</v>
      </c>
      <c r="O86" s="4">
        <v>47.997282608695649</v>
      </c>
      <c r="P86" s="4">
        <v>0</v>
      </c>
      <c r="Q86" s="8">
        <v>0</v>
      </c>
      <c r="R86" s="4">
        <v>5.5597826086956523</v>
      </c>
      <c r="S86" s="4">
        <v>0</v>
      </c>
      <c r="T86" s="10">
        <v>0</v>
      </c>
      <c r="U86" s="4">
        <v>5.2934782608695654</v>
      </c>
      <c r="V86" s="4">
        <v>0</v>
      </c>
      <c r="W86" s="10">
        <v>0</v>
      </c>
      <c r="X86" s="4">
        <v>91.899239130434779</v>
      </c>
      <c r="Y86" s="4">
        <v>4.4997826086956509</v>
      </c>
      <c r="Z86" s="10">
        <v>4.8964307553286728E-2</v>
      </c>
      <c r="AA86" s="4">
        <v>0</v>
      </c>
      <c r="AB86" s="4">
        <v>0</v>
      </c>
      <c r="AC86" s="10" t="s">
        <v>1473</v>
      </c>
      <c r="AD86" s="4">
        <v>165.51815217391305</v>
      </c>
      <c r="AE86" s="4">
        <v>43.420326086956514</v>
      </c>
      <c r="AF86" s="10">
        <v>0.26232969324919697</v>
      </c>
      <c r="AG86" s="4">
        <v>0</v>
      </c>
      <c r="AH86" s="4">
        <v>0</v>
      </c>
      <c r="AI86" s="10" t="s">
        <v>1473</v>
      </c>
      <c r="AJ86" s="4">
        <v>0</v>
      </c>
      <c r="AK86" s="4">
        <v>0</v>
      </c>
      <c r="AL86" s="10" t="s">
        <v>1473</v>
      </c>
      <c r="AM86" s="1">
        <v>366431</v>
      </c>
      <c r="AN86" s="1">
        <v>5</v>
      </c>
      <c r="AX86"/>
      <c r="AY86"/>
    </row>
    <row r="87" spans="1:51" x14ac:dyDescent="0.25">
      <c r="A87" t="s">
        <v>964</v>
      </c>
      <c r="B87" t="s">
        <v>912</v>
      </c>
      <c r="C87" t="s">
        <v>1315</v>
      </c>
      <c r="D87" t="s">
        <v>1032</v>
      </c>
      <c r="E87" s="4">
        <v>54.5</v>
      </c>
      <c r="F87" s="4">
        <v>216.76347826086959</v>
      </c>
      <c r="G87" s="4">
        <v>84.065108695652199</v>
      </c>
      <c r="H87" s="10">
        <v>0.38781952278179388</v>
      </c>
      <c r="I87" s="4">
        <v>205.54608695652175</v>
      </c>
      <c r="J87" s="4">
        <v>84.065108695652199</v>
      </c>
      <c r="K87" s="10">
        <v>0.4089842328812327</v>
      </c>
      <c r="L87" s="4">
        <v>29.410326086956523</v>
      </c>
      <c r="M87" s="4">
        <v>0</v>
      </c>
      <c r="N87" s="10">
        <v>0</v>
      </c>
      <c r="O87" s="4">
        <v>18.192934782608695</v>
      </c>
      <c r="P87" s="4">
        <v>0</v>
      </c>
      <c r="Q87" s="8">
        <v>0</v>
      </c>
      <c r="R87" s="4">
        <v>5.4782608695652177</v>
      </c>
      <c r="S87" s="4">
        <v>0</v>
      </c>
      <c r="T87" s="10">
        <v>0</v>
      </c>
      <c r="U87" s="4">
        <v>5.7391304347826084</v>
      </c>
      <c r="V87" s="4">
        <v>0</v>
      </c>
      <c r="W87" s="10">
        <v>0</v>
      </c>
      <c r="X87" s="4">
        <v>71.727826086956526</v>
      </c>
      <c r="Y87" s="4">
        <v>17.662608695652178</v>
      </c>
      <c r="Z87" s="10">
        <v>0.24624486282686972</v>
      </c>
      <c r="AA87" s="4">
        <v>0</v>
      </c>
      <c r="AB87" s="4">
        <v>0</v>
      </c>
      <c r="AC87" s="10" t="s">
        <v>1473</v>
      </c>
      <c r="AD87" s="4">
        <v>103.94597826086957</v>
      </c>
      <c r="AE87" s="4">
        <v>66.402500000000018</v>
      </c>
      <c r="AF87" s="10">
        <v>0.63881740410727583</v>
      </c>
      <c r="AG87" s="4">
        <v>11.679347826086957</v>
      </c>
      <c r="AH87" s="4">
        <v>0</v>
      </c>
      <c r="AI87" s="10">
        <v>0</v>
      </c>
      <c r="AJ87" s="4">
        <v>0</v>
      </c>
      <c r="AK87" s="4">
        <v>0</v>
      </c>
      <c r="AL87" s="10" t="s">
        <v>1473</v>
      </c>
      <c r="AM87" s="1">
        <v>366471</v>
      </c>
      <c r="AN87" s="1">
        <v>5</v>
      </c>
      <c r="AX87"/>
      <c r="AY87"/>
    </row>
    <row r="88" spans="1:51" x14ac:dyDescent="0.25">
      <c r="A88" t="s">
        <v>964</v>
      </c>
      <c r="B88" t="s">
        <v>928</v>
      </c>
      <c r="C88" t="s">
        <v>1378</v>
      </c>
      <c r="D88" t="s">
        <v>1032</v>
      </c>
      <c r="E88" s="4">
        <v>10.923913043478262</v>
      </c>
      <c r="F88" s="4">
        <v>64.093369565217401</v>
      </c>
      <c r="G88" s="4">
        <v>7.954782608695651</v>
      </c>
      <c r="H88" s="10">
        <v>0.12411241073230457</v>
      </c>
      <c r="I88" s="4">
        <v>59.049891304347831</v>
      </c>
      <c r="J88" s="4">
        <v>7.954782608695651</v>
      </c>
      <c r="K88" s="10">
        <v>0.13471290857583582</v>
      </c>
      <c r="L88" s="4">
        <v>16.057826086956524</v>
      </c>
      <c r="M88" s="4">
        <v>0.7426086956521738</v>
      </c>
      <c r="N88" s="10">
        <v>4.6245904746432719E-2</v>
      </c>
      <c r="O88" s="4">
        <v>11.014347826086958</v>
      </c>
      <c r="P88" s="4">
        <v>0.7426086956521738</v>
      </c>
      <c r="Q88" s="8">
        <v>6.7421939762365282E-2</v>
      </c>
      <c r="R88" s="4">
        <v>0</v>
      </c>
      <c r="S88" s="4">
        <v>0</v>
      </c>
      <c r="T88" s="10" t="s">
        <v>1473</v>
      </c>
      <c r="U88" s="4">
        <v>5.0434782608695654</v>
      </c>
      <c r="V88" s="4">
        <v>0</v>
      </c>
      <c r="W88" s="10">
        <v>0</v>
      </c>
      <c r="X88" s="4">
        <v>17.082500000000003</v>
      </c>
      <c r="Y88" s="4">
        <v>1.7183695652173909</v>
      </c>
      <c r="Z88" s="10">
        <v>0.1005923936904663</v>
      </c>
      <c r="AA88" s="4">
        <v>0</v>
      </c>
      <c r="AB88" s="4">
        <v>0</v>
      </c>
      <c r="AC88" s="10" t="s">
        <v>1473</v>
      </c>
      <c r="AD88" s="4">
        <v>29.71934782608696</v>
      </c>
      <c r="AE88" s="4">
        <v>5.4938043478260861</v>
      </c>
      <c r="AF88" s="10">
        <v>0.18485615431317612</v>
      </c>
      <c r="AG88" s="4">
        <v>1.2336956521739131</v>
      </c>
      <c r="AH88" s="4">
        <v>0</v>
      </c>
      <c r="AI88" s="10">
        <v>0</v>
      </c>
      <c r="AJ88" s="4">
        <v>0</v>
      </c>
      <c r="AK88" s="4">
        <v>0</v>
      </c>
      <c r="AL88" s="10" t="s">
        <v>1473</v>
      </c>
      <c r="AM88" s="1">
        <v>366488</v>
      </c>
      <c r="AN88" s="1">
        <v>5</v>
      </c>
      <c r="AX88"/>
      <c r="AY88"/>
    </row>
    <row r="89" spans="1:51" x14ac:dyDescent="0.25">
      <c r="A89" t="s">
        <v>964</v>
      </c>
      <c r="B89" t="s">
        <v>895</v>
      </c>
      <c r="C89" t="s">
        <v>1421</v>
      </c>
      <c r="D89" t="s">
        <v>1034</v>
      </c>
      <c r="E89" s="4">
        <v>71.934782608695656</v>
      </c>
      <c r="F89" s="4">
        <v>299.02836956521742</v>
      </c>
      <c r="G89" s="4">
        <v>164.29380434782604</v>
      </c>
      <c r="H89" s="10">
        <v>0.54942547620717952</v>
      </c>
      <c r="I89" s="4">
        <v>293.72402173913042</v>
      </c>
      <c r="J89" s="4">
        <v>164.29380434782604</v>
      </c>
      <c r="K89" s="10">
        <v>0.5593475241658743</v>
      </c>
      <c r="L89" s="4">
        <v>45.707608695652162</v>
      </c>
      <c r="M89" s="4">
        <v>23.337173913043472</v>
      </c>
      <c r="N89" s="10">
        <v>0.51057525385841007</v>
      </c>
      <c r="O89" s="4">
        <v>40.403260869565209</v>
      </c>
      <c r="P89" s="4">
        <v>23.337173913043472</v>
      </c>
      <c r="Q89" s="8">
        <v>0.5776061983804579</v>
      </c>
      <c r="R89" s="4">
        <v>0</v>
      </c>
      <c r="S89" s="4">
        <v>0</v>
      </c>
      <c r="T89" s="10" t="s">
        <v>1473</v>
      </c>
      <c r="U89" s="4">
        <v>5.3043478260869561</v>
      </c>
      <c r="V89" s="4">
        <v>0</v>
      </c>
      <c r="W89" s="10">
        <v>0</v>
      </c>
      <c r="X89" s="4">
        <v>74.248695652173907</v>
      </c>
      <c r="Y89" s="4">
        <v>50.928043478260868</v>
      </c>
      <c r="Z89" s="10">
        <v>0.6859116248565339</v>
      </c>
      <c r="AA89" s="4">
        <v>0</v>
      </c>
      <c r="AB89" s="4">
        <v>0</v>
      </c>
      <c r="AC89" s="10" t="s">
        <v>1473</v>
      </c>
      <c r="AD89" s="4">
        <v>159.13456521739133</v>
      </c>
      <c r="AE89" s="4">
        <v>90.028586956521707</v>
      </c>
      <c r="AF89" s="10">
        <v>0.56573873082529247</v>
      </c>
      <c r="AG89" s="4">
        <v>19.9375</v>
      </c>
      <c r="AH89" s="4">
        <v>0</v>
      </c>
      <c r="AI89" s="10">
        <v>0</v>
      </c>
      <c r="AJ89" s="4">
        <v>0</v>
      </c>
      <c r="AK89" s="4">
        <v>0</v>
      </c>
      <c r="AL89" s="10" t="s">
        <v>1473</v>
      </c>
      <c r="AM89" s="1">
        <v>366454</v>
      </c>
      <c r="AN89" s="1">
        <v>5</v>
      </c>
      <c r="AX89"/>
      <c r="AY89"/>
    </row>
    <row r="90" spans="1:51" x14ac:dyDescent="0.25">
      <c r="A90" t="s">
        <v>964</v>
      </c>
      <c r="B90" t="s">
        <v>851</v>
      </c>
      <c r="C90" t="s">
        <v>1210</v>
      </c>
      <c r="D90" t="s">
        <v>1036</v>
      </c>
      <c r="E90" s="4">
        <v>66.858695652173907</v>
      </c>
      <c r="F90" s="4">
        <v>260.89086956521743</v>
      </c>
      <c r="G90" s="4">
        <v>121.62728260869562</v>
      </c>
      <c r="H90" s="10">
        <v>0.46619984367943268</v>
      </c>
      <c r="I90" s="4">
        <v>252.48597826086956</v>
      </c>
      <c r="J90" s="4">
        <v>121.62728260869562</v>
      </c>
      <c r="K90" s="10">
        <v>0.48171895899513995</v>
      </c>
      <c r="L90" s="4">
        <v>38.125</v>
      </c>
      <c r="M90" s="4">
        <v>0</v>
      </c>
      <c r="N90" s="10">
        <v>0</v>
      </c>
      <c r="O90" s="4">
        <v>32.589673913043477</v>
      </c>
      <c r="P90" s="4">
        <v>0</v>
      </c>
      <c r="Q90" s="8">
        <v>0</v>
      </c>
      <c r="R90" s="4">
        <v>0</v>
      </c>
      <c r="S90" s="4">
        <v>0</v>
      </c>
      <c r="T90" s="10" t="s">
        <v>1473</v>
      </c>
      <c r="U90" s="4">
        <v>5.5353260869565215</v>
      </c>
      <c r="V90" s="4">
        <v>0</v>
      </c>
      <c r="W90" s="10">
        <v>0</v>
      </c>
      <c r="X90" s="4">
        <v>91.364456521739157</v>
      </c>
      <c r="Y90" s="4">
        <v>45.796521739130434</v>
      </c>
      <c r="Z90" s="10">
        <v>0.50125096216419418</v>
      </c>
      <c r="AA90" s="4">
        <v>2.8695652173913042</v>
      </c>
      <c r="AB90" s="4">
        <v>0</v>
      </c>
      <c r="AC90" s="10">
        <v>0</v>
      </c>
      <c r="AD90" s="4">
        <v>128.44217391304346</v>
      </c>
      <c r="AE90" s="4">
        <v>75.830760869565196</v>
      </c>
      <c r="AF90" s="10">
        <v>0.59038833242501265</v>
      </c>
      <c r="AG90" s="4">
        <v>8.9673913043478257E-2</v>
      </c>
      <c r="AH90" s="4">
        <v>0</v>
      </c>
      <c r="AI90" s="10">
        <v>0</v>
      </c>
      <c r="AJ90" s="4">
        <v>0</v>
      </c>
      <c r="AK90" s="4">
        <v>0</v>
      </c>
      <c r="AL90" s="10" t="s">
        <v>1473</v>
      </c>
      <c r="AM90" s="1">
        <v>366407</v>
      </c>
      <c r="AN90" s="1">
        <v>5</v>
      </c>
      <c r="AX90"/>
      <c r="AY90"/>
    </row>
    <row r="91" spans="1:51" x14ac:dyDescent="0.25">
      <c r="A91" t="s">
        <v>964</v>
      </c>
      <c r="B91" t="s">
        <v>917</v>
      </c>
      <c r="C91" t="s">
        <v>1313</v>
      </c>
      <c r="D91" t="s">
        <v>1041</v>
      </c>
      <c r="E91" s="4">
        <v>50.717391304347828</v>
      </c>
      <c r="F91" s="4">
        <v>230.55380434782606</v>
      </c>
      <c r="G91" s="4">
        <v>105.80923913043478</v>
      </c>
      <c r="H91" s="10">
        <v>0.45893512548942883</v>
      </c>
      <c r="I91" s="4">
        <v>219.09456521739128</v>
      </c>
      <c r="J91" s="4">
        <v>105.80923913043478</v>
      </c>
      <c r="K91" s="10">
        <v>0.48293867547763275</v>
      </c>
      <c r="L91" s="4">
        <v>43.61728260869566</v>
      </c>
      <c r="M91" s="4">
        <v>17.084673913043478</v>
      </c>
      <c r="N91" s="10">
        <v>0.39169505506144098</v>
      </c>
      <c r="O91" s="4">
        <v>32.158043478260872</v>
      </c>
      <c r="P91" s="4">
        <v>17.084673913043478</v>
      </c>
      <c r="Q91" s="8">
        <v>0.53127218154900724</v>
      </c>
      <c r="R91" s="4">
        <v>5.8940217391304346</v>
      </c>
      <c r="S91" s="4">
        <v>0</v>
      </c>
      <c r="T91" s="10">
        <v>0</v>
      </c>
      <c r="U91" s="4">
        <v>5.5652173913043477</v>
      </c>
      <c r="V91" s="4">
        <v>0</v>
      </c>
      <c r="W91" s="10">
        <v>0</v>
      </c>
      <c r="X91" s="4">
        <v>70.99315217391306</v>
      </c>
      <c r="Y91" s="4">
        <v>30.542065217391297</v>
      </c>
      <c r="Z91" s="10">
        <v>0.4302114257805022</v>
      </c>
      <c r="AA91" s="4">
        <v>0</v>
      </c>
      <c r="AB91" s="4">
        <v>0</v>
      </c>
      <c r="AC91" s="10" t="s">
        <v>1473</v>
      </c>
      <c r="AD91" s="4">
        <v>113.37271739130432</v>
      </c>
      <c r="AE91" s="4">
        <v>58.182500000000012</v>
      </c>
      <c r="AF91" s="10">
        <v>0.51319666087903615</v>
      </c>
      <c r="AG91" s="4">
        <v>2.5706521739130435</v>
      </c>
      <c r="AH91" s="4">
        <v>0</v>
      </c>
      <c r="AI91" s="10">
        <v>0</v>
      </c>
      <c r="AJ91" s="4">
        <v>0</v>
      </c>
      <c r="AK91" s="4">
        <v>0</v>
      </c>
      <c r="AL91" s="10" t="s">
        <v>1473</v>
      </c>
      <c r="AM91" s="1">
        <v>366477</v>
      </c>
      <c r="AN91" s="1">
        <v>5</v>
      </c>
      <c r="AX91"/>
      <c r="AY91"/>
    </row>
    <row r="92" spans="1:51" x14ac:dyDescent="0.25">
      <c r="A92" t="s">
        <v>964</v>
      </c>
      <c r="B92" t="s">
        <v>904</v>
      </c>
      <c r="C92" t="s">
        <v>1245</v>
      </c>
      <c r="D92" t="s">
        <v>1012</v>
      </c>
      <c r="E92" s="4">
        <v>78.978260869565219</v>
      </c>
      <c r="F92" s="4">
        <v>262.24586956521739</v>
      </c>
      <c r="G92" s="4">
        <v>123.62467391304345</v>
      </c>
      <c r="H92" s="10">
        <v>0.4714075158476404</v>
      </c>
      <c r="I92" s="4">
        <v>255.55021739130436</v>
      </c>
      <c r="J92" s="4">
        <v>121.53771739130431</v>
      </c>
      <c r="K92" s="10">
        <v>0.47559230679582232</v>
      </c>
      <c r="L92" s="4">
        <v>41.072391304347825</v>
      </c>
      <c r="M92" s="4">
        <v>17.314239130434782</v>
      </c>
      <c r="N92" s="10">
        <v>0.42155420175406094</v>
      </c>
      <c r="O92" s="4">
        <v>34.376739130434778</v>
      </c>
      <c r="P92" s="4">
        <v>15.227282608695651</v>
      </c>
      <c r="Q92" s="8">
        <v>0.44295308379655102</v>
      </c>
      <c r="R92" s="4">
        <v>0</v>
      </c>
      <c r="S92" s="4">
        <v>0</v>
      </c>
      <c r="T92" s="10" t="s">
        <v>1473</v>
      </c>
      <c r="U92" s="4">
        <v>6.6956521739130439</v>
      </c>
      <c r="V92" s="4">
        <v>2.0869565217391304</v>
      </c>
      <c r="W92" s="10">
        <v>0.31168831168831168</v>
      </c>
      <c r="X92" s="4">
        <v>92.152282608695657</v>
      </c>
      <c r="Y92" s="4">
        <v>35.069130434782608</v>
      </c>
      <c r="Z92" s="10">
        <v>0.38055628620395587</v>
      </c>
      <c r="AA92" s="4">
        <v>0</v>
      </c>
      <c r="AB92" s="4">
        <v>0</v>
      </c>
      <c r="AC92" s="10" t="s">
        <v>1473</v>
      </c>
      <c r="AD92" s="4">
        <v>129.02119565217393</v>
      </c>
      <c r="AE92" s="4">
        <v>71.241304347826059</v>
      </c>
      <c r="AF92" s="10">
        <v>0.55216744805159212</v>
      </c>
      <c r="AG92" s="4">
        <v>0</v>
      </c>
      <c r="AH92" s="4">
        <v>0</v>
      </c>
      <c r="AI92" s="10" t="s">
        <v>1473</v>
      </c>
      <c r="AJ92" s="4">
        <v>0</v>
      </c>
      <c r="AK92" s="4">
        <v>0</v>
      </c>
      <c r="AL92" s="10" t="s">
        <v>1473</v>
      </c>
      <c r="AM92" s="1">
        <v>366463</v>
      </c>
      <c r="AN92" s="1">
        <v>5</v>
      </c>
      <c r="AX92"/>
      <c r="AY92"/>
    </row>
    <row r="93" spans="1:51" x14ac:dyDescent="0.25">
      <c r="A93" t="s">
        <v>964</v>
      </c>
      <c r="B93" t="s">
        <v>840</v>
      </c>
      <c r="C93" t="s">
        <v>1413</v>
      </c>
      <c r="D93" t="s">
        <v>1032</v>
      </c>
      <c r="E93" s="4">
        <v>82.184782608695656</v>
      </c>
      <c r="F93" s="4">
        <v>291.66000000000003</v>
      </c>
      <c r="G93" s="4">
        <v>61.100217391304334</v>
      </c>
      <c r="H93" s="10">
        <v>0.20949124799871197</v>
      </c>
      <c r="I93" s="4">
        <v>278.51869565217396</v>
      </c>
      <c r="J93" s="4">
        <v>61.100217391304334</v>
      </c>
      <c r="K93" s="10">
        <v>0.21937564100762877</v>
      </c>
      <c r="L93" s="4">
        <v>29.847499999999997</v>
      </c>
      <c r="M93" s="4">
        <v>2.9534782608695651</v>
      </c>
      <c r="N93" s="10">
        <v>9.8952282799884925E-2</v>
      </c>
      <c r="O93" s="4">
        <v>16.706195652173911</v>
      </c>
      <c r="P93" s="4">
        <v>2.9534782608695651</v>
      </c>
      <c r="Q93" s="8">
        <v>0.17678939732070245</v>
      </c>
      <c r="R93" s="4">
        <v>1.9347826086956521</v>
      </c>
      <c r="S93" s="4">
        <v>0</v>
      </c>
      <c r="T93" s="10">
        <v>0</v>
      </c>
      <c r="U93" s="4">
        <v>11.206521739130435</v>
      </c>
      <c r="V93" s="4">
        <v>0</v>
      </c>
      <c r="W93" s="10">
        <v>0</v>
      </c>
      <c r="X93" s="4">
        <v>100.09086956521742</v>
      </c>
      <c r="Y93" s="4">
        <v>32.310978260869561</v>
      </c>
      <c r="Z93" s="10">
        <v>0.32281644071256976</v>
      </c>
      <c r="AA93" s="4">
        <v>0</v>
      </c>
      <c r="AB93" s="4">
        <v>0</v>
      </c>
      <c r="AC93" s="10" t="s">
        <v>1473</v>
      </c>
      <c r="AD93" s="4">
        <v>158.7026086956522</v>
      </c>
      <c r="AE93" s="4">
        <v>25.835760869565206</v>
      </c>
      <c r="AF93" s="10">
        <v>0.16279354877594396</v>
      </c>
      <c r="AG93" s="4">
        <v>3.0190217391304346</v>
      </c>
      <c r="AH93" s="4">
        <v>0</v>
      </c>
      <c r="AI93" s="10">
        <v>0</v>
      </c>
      <c r="AJ93" s="4">
        <v>0</v>
      </c>
      <c r="AK93" s="4">
        <v>0</v>
      </c>
      <c r="AL93" s="10" t="s">
        <v>1473</v>
      </c>
      <c r="AM93" s="1">
        <v>366394</v>
      </c>
      <c r="AN93" s="1">
        <v>5</v>
      </c>
      <c r="AX93"/>
      <c r="AY93"/>
    </row>
    <row r="94" spans="1:51" x14ac:dyDescent="0.25">
      <c r="A94" t="s">
        <v>964</v>
      </c>
      <c r="B94" t="s">
        <v>402</v>
      </c>
      <c r="C94" t="s">
        <v>1103</v>
      </c>
      <c r="D94" t="s">
        <v>1041</v>
      </c>
      <c r="E94" s="4">
        <v>72.358695652173907</v>
      </c>
      <c r="F94" s="4">
        <v>348.86130434782609</v>
      </c>
      <c r="G94" s="4">
        <v>0</v>
      </c>
      <c r="H94" s="10">
        <v>0</v>
      </c>
      <c r="I94" s="4">
        <v>308.47000000000003</v>
      </c>
      <c r="J94" s="4">
        <v>0</v>
      </c>
      <c r="K94" s="10">
        <v>0</v>
      </c>
      <c r="L94" s="4">
        <v>62.20750000000001</v>
      </c>
      <c r="M94" s="4">
        <v>0</v>
      </c>
      <c r="N94" s="10">
        <v>0</v>
      </c>
      <c r="O94" s="4">
        <v>33.424891304347831</v>
      </c>
      <c r="P94" s="4">
        <v>0</v>
      </c>
      <c r="Q94" s="8">
        <v>0</v>
      </c>
      <c r="R94" s="4">
        <v>23.043478260869566</v>
      </c>
      <c r="S94" s="4">
        <v>0</v>
      </c>
      <c r="T94" s="10">
        <v>0</v>
      </c>
      <c r="U94" s="4">
        <v>5.7391304347826084</v>
      </c>
      <c r="V94" s="4">
        <v>0</v>
      </c>
      <c r="W94" s="10">
        <v>0</v>
      </c>
      <c r="X94" s="4">
        <v>80.810326086956536</v>
      </c>
      <c r="Y94" s="4">
        <v>0</v>
      </c>
      <c r="Z94" s="10">
        <v>0</v>
      </c>
      <c r="AA94" s="4">
        <v>11.608695652173912</v>
      </c>
      <c r="AB94" s="4">
        <v>0</v>
      </c>
      <c r="AC94" s="10">
        <v>0</v>
      </c>
      <c r="AD94" s="4">
        <v>194.23478260869564</v>
      </c>
      <c r="AE94" s="4">
        <v>0</v>
      </c>
      <c r="AF94" s="10">
        <v>0</v>
      </c>
      <c r="AG94" s="4">
        <v>0</v>
      </c>
      <c r="AH94" s="4">
        <v>0</v>
      </c>
      <c r="AI94" s="10" t="s">
        <v>1473</v>
      </c>
      <c r="AJ94" s="4">
        <v>0</v>
      </c>
      <c r="AK94" s="4">
        <v>0</v>
      </c>
      <c r="AL94" s="10" t="s">
        <v>1473</v>
      </c>
      <c r="AM94" s="1">
        <v>365762</v>
      </c>
      <c r="AN94" s="1">
        <v>5</v>
      </c>
      <c r="AX94"/>
      <c r="AY94"/>
    </row>
    <row r="95" spans="1:51" x14ac:dyDescent="0.25">
      <c r="A95" t="s">
        <v>964</v>
      </c>
      <c r="B95" t="s">
        <v>51</v>
      </c>
      <c r="C95" t="s">
        <v>1103</v>
      </c>
      <c r="D95" t="s">
        <v>1041</v>
      </c>
      <c r="E95" s="4">
        <v>81.5</v>
      </c>
      <c r="F95" s="4">
        <v>268.63619565217391</v>
      </c>
      <c r="G95" s="4">
        <v>38.258478260869566</v>
      </c>
      <c r="H95" s="10">
        <v>0.14241743622071712</v>
      </c>
      <c r="I95" s="4">
        <v>250.37804347826088</v>
      </c>
      <c r="J95" s="4">
        <v>38.258478260869566</v>
      </c>
      <c r="K95" s="10">
        <v>0.15280284856204401</v>
      </c>
      <c r="L95" s="4">
        <v>53.810760869565215</v>
      </c>
      <c r="M95" s="4">
        <v>5.5118478260869574</v>
      </c>
      <c r="N95" s="10">
        <v>0.10243021538846887</v>
      </c>
      <c r="O95" s="4">
        <v>38.117826086956512</v>
      </c>
      <c r="P95" s="4">
        <v>5.5118478260869574</v>
      </c>
      <c r="Q95" s="8">
        <v>0.14460026690695904</v>
      </c>
      <c r="R95" s="4">
        <v>10.423913043478262</v>
      </c>
      <c r="S95" s="4">
        <v>0</v>
      </c>
      <c r="T95" s="10">
        <v>0</v>
      </c>
      <c r="U95" s="4">
        <v>5.2690217391304346</v>
      </c>
      <c r="V95" s="4">
        <v>0</v>
      </c>
      <c r="W95" s="10">
        <v>0</v>
      </c>
      <c r="X95" s="4">
        <v>36.141630434782606</v>
      </c>
      <c r="Y95" s="4">
        <v>7.0193478260869577</v>
      </c>
      <c r="Z95" s="10">
        <v>0.19421779653115917</v>
      </c>
      <c r="AA95" s="4">
        <v>2.5652173913043477</v>
      </c>
      <c r="AB95" s="4">
        <v>0</v>
      </c>
      <c r="AC95" s="10">
        <v>0</v>
      </c>
      <c r="AD95" s="4">
        <v>176.11858695652177</v>
      </c>
      <c r="AE95" s="4">
        <v>25.727282608695649</v>
      </c>
      <c r="AF95" s="10">
        <v>0.14607931538223684</v>
      </c>
      <c r="AG95" s="4">
        <v>0</v>
      </c>
      <c r="AH95" s="4">
        <v>0</v>
      </c>
      <c r="AI95" s="10" t="s">
        <v>1473</v>
      </c>
      <c r="AJ95" s="4">
        <v>0</v>
      </c>
      <c r="AK95" s="4">
        <v>0</v>
      </c>
      <c r="AL95" s="10" t="s">
        <v>1473</v>
      </c>
      <c r="AM95" s="1">
        <v>365155</v>
      </c>
      <c r="AN95" s="1">
        <v>5</v>
      </c>
      <c r="AX95"/>
      <c r="AY95"/>
    </row>
    <row r="96" spans="1:51" x14ac:dyDescent="0.25">
      <c r="A96" t="s">
        <v>964</v>
      </c>
      <c r="B96" t="s">
        <v>207</v>
      </c>
      <c r="C96" t="s">
        <v>1152</v>
      </c>
      <c r="D96" t="s">
        <v>1056</v>
      </c>
      <c r="E96" s="4">
        <v>99.163043478260875</v>
      </c>
      <c r="F96" s="4">
        <v>313.35597826086956</v>
      </c>
      <c r="G96" s="4">
        <v>0</v>
      </c>
      <c r="H96" s="10">
        <v>0</v>
      </c>
      <c r="I96" s="4">
        <v>286.39673913043475</v>
      </c>
      <c r="J96" s="4">
        <v>0</v>
      </c>
      <c r="K96" s="10">
        <v>0</v>
      </c>
      <c r="L96" s="4">
        <v>56.899456521739133</v>
      </c>
      <c r="M96" s="4">
        <v>0</v>
      </c>
      <c r="N96" s="10">
        <v>0</v>
      </c>
      <c r="O96" s="4">
        <v>43.25</v>
      </c>
      <c r="P96" s="4">
        <v>0</v>
      </c>
      <c r="Q96" s="8">
        <v>0</v>
      </c>
      <c r="R96" s="4">
        <v>6.9320652173913047</v>
      </c>
      <c r="S96" s="4">
        <v>0</v>
      </c>
      <c r="T96" s="10">
        <v>0</v>
      </c>
      <c r="U96" s="4">
        <v>6.7173913043478262</v>
      </c>
      <c r="V96" s="4">
        <v>0</v>
      </c>
      <c r="W96" s="10">
        <v>0</v>
      </c>
      <c r="X96" s="4">
        <v>94.595108695652172</v>
      </c>
      <c r="Y96" s="4">
        <v>0</v>
      </c>
      <c r="Z96" s="10">
        <v>0</v>
      </c>
      <c r="AA96" s="4">
        <v>13.309782608695652</v>
      </c>
      <c r="AB96" s="4">
        <v>0</v>
      </c>
      <c r="AC96" s="10">
        <v>0</v>
      </c>
      <c r="AD96" s="4">
        <v>147.52717391304347</v>
      </c>
      <c r="AE96" s="4">
        <v>0</v>
      </c>
      <c r="AF96" s="10">
        <v>0</v>
      </c>
      <c r="AG96" s="4">
        <v>1.0244565217391304</v>
      </c>
      <c r="AH96" s="4">
        <v>0</v>
      </c>
      <c r="AI96" s="10">
        <v>0</v>
      </c>
      <c r="AJ96" s="4">
        <v>0</v>
      </c>
      <c r="AK96" s="4">
        <v>0</v>
      </c>
      <c r="AL96" s="10" t="s">
        <v>1473</v>
      </c>
      <c r="AM96" s="1">
        <v>365469</v>
      </c>
      <c r="AN96" s="1">
        <v>5</v>
      </c>
      <c r="AX96"/>
      <c r="AY96"/>
    </row>
    <row r="97" spans="1:51" x14ac:dyDescent="0.25">
      <c r="A97" t="s">
        <v>964</v>
      </c>
      <c r="B97" t="s">
        <v>847</v>
      </c>
      <c r="C97" t="s">
        <v>1237</v>
      </c>
      <c r="D97" t="s">
        <v>1034</v>
      </c>
      <c r="E97" s="4">
        <v>90.097826086956516</v>
      </c>
      <c r="F97" s="4">
        <v>264.864347826087</v>
      </c>
      <c r="G97" s="4">
        <v>13.546413043478262</v>
      </c>
      <c r="H97" s="10">
        <v>5.1144720513207745E-2</v>
      </c>
      <c r="I97" s="4">
        <v>244.16869565217397</v>
      </c>
      <c r="J97" s="4">
        <v>9.2855434782608715</v>
      </c>
      <c r="K97" s="10">
        <v>3.8029213587184911E-2</v>
      </c>
      <c r="L97" s="4">
        <v>24.279891304347824</v>
      </c>
      <c r="M97" s="4">
        <v>0.27445652173913043</v>
      </c>
      <c r="N97" s="10">
        <v>1.1303861219921657E-2</v>
      </c>
      <c r="O97" s="4">
        <v>19.206521739130434</v>
      </c>
      <c r="P97" s="4">
        <v>0.27445652173913043</v>
      </c>
      <c r="Q97" s="8">
        <v>1.4289756649688739E-2</v>
      </c>
      <c r="R97" s="4">
        <v>0.46467391304347827</v>
      </c>
      <c r="S97" s="4">
        <v>0</v>
      </c>
      <c r="T97" s="10">
        <v>0</v>
      </c>
      <c r="U97" s="4">
        <v>4.6086956521739131</v>
      </c>
      <c r="V97" s="4">
        <v>0</v>
      </c>
      <c r="W97" s="10">
        <v>0</v>
      </c>
      <c r="X97" s="4">
        <v>79.831304347826077</v>
      </c>
      <c r="Y97" s="4">
        <v>0.12478260869565218</v>
      </c>
      <c r="Z97" s="10">
        <v>1.5630786658824044E-3</v>
      </c>
      <c r="AA97" s="4">
        <v>15.622282608695652</v>
      </c>
      <c r="AB97" s="4">
        <v>4.2608695652173916</v>
      </c>
      <c r="AC97" s="10">
        <v>0.27274308575404421</v>
      </c>
      <c r="AD97" s="4">
        <v>130.17706521739134</v>
      </c>
      <c r="AE97" s="4">
        <v>8.2259782608695673</v>
      </c>
      <c r="AF97" s="10">
        <v>6.3190687600250151E-2</v>
      </c>
      <c r="AG97" s="4">
        <v>14.953804347826088</v>
      </c>
      <c r="AH97" s="4">
        <v>0.66032608695652173</v>
      </c>
      <c r="AI97" s="10">
        <v>4.4157732146102122E-2</v>
      </c>
      <c r="AJ97" s="4">
        <v>0</v>
      </c>
      <c r="AK97" s="4">
        <v>0</v>
      </c>
      <c r="AL97" s="10" t="s">
        <v>1473</v>
      </c>
      <c r="AM97" s="1">
        <v>366403</v>
      </c>
      <c r="AN97" s="1">
        <v>5</v>
      </c>
      <c r="AX97"/>
      <c r="AY97"/>
    </row>
    <row r="98" spans="1:51" x14ac:dyDescent="0.25">
      <c r="A98" t="s">
        <v>964</v>
      </c>
      <c r="B98" t="s">
        <v>459</v>
      </c>
      <c r="C98" t="s">
        <v>1096</v>
      </c>
      <c r="D98" t="s">
        <v>1034</v>
      </c>
      <c r="E98" s="4">
        <v>115.1195652173913</v>
      </c>
      <c r="F98" s="4">
        <v>370.96184782608691</v>
      </c>
      <c r="G98" s="4">
        <v>68.133043478260873</v>
      </c>
      <c r="H98" s="10">
        <v>0.18366590493748775</v>
      </c>
      <c r="I98" s="4">
        <v>337.04608695652178</v>
      </c>
      <c r="J98" s="4">
        <v>68.133043478260873</v>
      </c>
      <c r="K98" s="10">
        <v>0.20214755819743396</v>
      </c>
      <c r="L98" s="4">
        <v>17.513586956521738</v>
      </c>
      <c r="M98" s="4">
        <v>0.75815217391304346</v>
      </c>
      <c r="N98" s="10">
        <v>4.3289371605896042E-2</v>
      </c>
      <c r="O98" s="4">
        <v>5.8179347826086953</v>
      </c>
      <c r="P98" s="4">
        <v>0.75815217391304346</v>
      </c>
      <c r="Q98" s="8">
        <v>0.13031293787949558</v>
      </c>
      <c r="R98" s="4">
        <v>6.3043478260869561</v>
      </c>
      <c r="S98" s="4">
        <v>0</v>
      </c>
      <c r="T98" s="10">
        <v>0</v>
      </c>
      <c r="U98" s="4">
        <v>5.3913043478260869</v>
      </c>
      <c r="V98" s="4">
        <v>0</v>
      </c>
      <c r="W98" s="10">
        <v>0</v>
      </c>
      <c r="X98" s="4">
        <v>116.00206521739129</v>
      </c>
      <c r="Y98" s="4">
        <v>7.5863043478260863</v>
      </c>
      <c r="Z98" s="10">
        <v>6.5398011092381234E-2</v>
      </c>
      <c r="AA98" s="4">
        <v>22.220108695652176</v>
      </c>
      <c r="AB98" s="4">
        <v>0</v>
      </c>
      <c r="AC98" s="10">
        <v>0</v>
      </c>
      <c r="AD98" s="4">
        <v>175.12282608695651</v>
      </c>
      <c r="AE98" s="4">
        <v>57.522282608695654</v>
      </c>
      <c r="AF98" s="10">
        <v>0.32846821795882397</v>
      </c>
      <c r="AG98" s="4">
        <v>40.103260869565219</v>
      </c>
      <c r="AH98" s="4">
        <v>2.2663043478260869</v>
      </c>
      <c r="AI98" s="10">
        <v>5.6511722455617287E-2</v>
      </c>
      <c r="AJ98" s="4">
        <v>0</v>
      </c>
      <c r="AK98" s="4">
        <v>0</v>
      </c>
      <c r="AL98" s="10" t="s">
        <v>1473</v>
      </c>
      <c r="AM98" s="1">
        <v>365847</v>
      </c>
      <c r="AN98" s="1">
        <v>5</v>
      </c>
      <c r="AX98"/>
      <c r="AY98"/>
    </row>
    <row r="99" spans="1:51" x14ac:dyDescent="0.25">
      <c r="A99" t="s">
        <v>964</v>
      </c>
      <c r="B99" t="s">
        <v>438</v>
      </c>
      <c r="C99" t="s">
        <v>1213</v>
      </c>
      <c r="D99" t="s">
        <v>1008</v>
      </c>
      <c r="E99" s="4">
        <v>98.923913043478265</v>
      </c>
      <c r="F99" s="4">
        <v>501.11380434782615</v>
      </c>
      <c r="G99" s="4">
        <v>41.146413043478269</v>
      </c>
      <c r="H99" s="10">
        <v>8.2109917321132694E-2</v>
      </c>
      <c r="I99" s="4">
        <v>458.38826086956527</v>
      </c>
      <c r="J99" s="4">
        <v>41.146413043478269</v>
      </c>
      <c r="K99" s="10">
        <v>8.9763234698513605E-2</v>
      </c>
      <c r="L99" s="4">
        <v>77.849565217391302</v>
      </c>
      <c r="M99" s="4">
        <v>1.0261956521739131</v>
      </c>
      <c r="N99" s="10">
        <v>1.3181777564310208E-2</v>
      </c>
      <c r="O99" s="4">
        <v>35.124021739130434</v>
      </c>
      <c r="P99" s="4">
        <v>1.0261956521739131</v>
      </c>
      <c r="Q99" s="8">
        <v>2.9216348281400382E-2</v>
      </c>
      <c r="R99" s="4">
        <v>38.464673913043477</v>
      </c>
      <c r="S99" s="4">
        <v>0</v>
      </c>
      <c r="T99" s="10">
        <v>0</v>
      </c>
      <c r="U99" s="4">
        <v>4.2608695652173916</v>
      </c>
      <c r="V99" s="4">
        <v>0</v>
      </c>
      <c r="W99" s="10">
        <v>0</v>
      </c>
      <c r="X99" s="4">
        <v>114.98141304347826</v>
      </c>
      <c r="Y99" s="4">
        <v>3.7096739130434786</v>
      </c>
      <c r="Z99" s="10">
        <v>3.2263248596890427E-2</v>
      </c>
      <c r="AA99" s="4">
        <v>0</v>
      </c>
      <c r="AB99" s="4">
        <v>0</v>
      </c>
      <c r="AC99" s="10" t="s">
        <v>1473</v>
      </c>
      <c r="AD99" s="4">
        <v>277.63880434782612</v>
      </c>
      <c r="AE99" s="4">
        <v>36.410543478260877</v>
      </c>
      <c r="AF99" s="10">
        <v>0.13114356821910858</v>
      </c>
      <c r="AG99" s="4">
        <v>0</v>
      </c>
      <c r="AH99" s="4">
        <v>0</v>
      </c>
      <c r="AI99" s="10" t="s">
        <v>1473</v>
      </c>
      <c r="AJ99" s="4">
        <v>30.644021739130434</v>
      </c>
      <c r="AK99" s="4">
        <v>0</v>
      </c>
      <c r="AL99" s="10" t="s">
        <v>1473</v>
      </c>
      <c r="AM99" s="1">
        <v>365818</v>
      </c>
      <c r="AN99" s="1">
        <v>5</v>
      </c>
      <c r="AX99"/>
      <c r="AY99"/>
    </row>
    <row r="100" spans="1:51" x14ac:dyDescent="0.25">
      <c r="A100" t="s">
        <v>964</v>
      </c>
      <c r="B100" t="s">
        <v>32</v>
      </c>
      <c r="C100" t="s">
        <v>1217</v>
      </c>
      <c r="D100" t="s">
        <v>1032</v>
      </c>
      <c r="E100" s="4">
        <v>88.923913043478265</v>
      </c>
      <c r="F100" s="4">
        <v>259.76619565217391</v>
      </c>
      <c r="G100" s="4">
        <v>30.382934782608693</v>
      </c>
      <c r="H100" s="10">
        <v>0.11696261981405519</v>
      </c>
      <c r="I100" s="4">
        <v>244.07326086956525</v>
      </c>
      <c r="J100" s="4">
        <v>30.382934782608693</v>
      </c>
      <c r="K100" s="10">
        <v>0.12448284861013752</v>
      </c>
      <c r="L100" s="4">
        <v>51.886847826086964</v>
      </c>
      <c r="M100" s="4">
        <v>22.373260869565215</v>
      </c>
      <c r="N100" s="10">
        <v>0.43119329477395407</v>
      </c>
      <c r="O100" s="4">
        <v>36.193913043478268</v>
      </c>
      <c r="P100" s="4">
        <v>22.373260869565215</v>
      </c>
      <c r="Q100" s="8">
        <v>0.61814982101242077</v>
      </c>
      <c r="R100" s="4">
        <v>7.3451086956521738</v>
      </c>
      <c r="S100" s="4">
        <v>0</v>
      </c>
      <c r="T100" s="10">
        <v>0</v>
      </c>
      <c r="U100" s="4">
        <v>8.3478260869565215</v>
      </c>
      <c r="V100" s="4">
        <v>0</v>
      </c>
      <c r="W100" s="10">
        <v>0</v>
      </c>
      <c r="X100" s="4">
        <v>70.681739130434792</v>
      </c>
      <c r="Y100" s="4">
        <v>3.0698913043478262</v>
      </c>
      <c r="Z100" s="10">
        <v>4.3432594360513749E-2</v>
      </c>
      <c r="AA100" s="4">
        <v>0</v>
      </c>
      <c r="AB100" s="4">
        <v>0</v>
      </c>
      <c r="AC100" s="10" t="s">
        <v>1473</v>
      </c>
      <c r="AD100" s="4">
        <v>137.19760869565218</v>
      </c>
      <c r="AE100" s="4">
        <v>4.9397826086956522</v>
      </c>
      <c r="AF100" s="10">
        <v>3.6004873959965711E-2</v>
      </c>
      <c r="AG100" s="4">
        <v>0</v>
      </c>
      <c r="AH100" s="4">
        <v>0</v>
      </c>
      <c r="AI100" s="10" t="s">
        <v>1473</v>
      </c>
      <c r="AJ100" s="4">
        <v>0</v>
      </c>
      <c r="AK100" s="4">
        <v>0</v>
      </c>
      <c r="AL100" s="10" t="s">
        <v>1473</v>
      </c>
      <c r="AM100" s="1">
        <v>365071</v>
      </c>
      <c r="AN100" s="1">
        <v>5</v>
      </c>
      <c r="AX100"/>
      <c r="AY100"/>
    </row>
    <row r="101" spans="1:51" x14ac:dyDescent="0.25">
      <c r="A101" t="s">
        <v>964</v>
      </c>
      <c r="B101" t="s">
        <v>845</v>
      </c>
      <c r="C101" t="s">
        <v>1339</v>
      </c>
      <c r="D101" t="s">
        <v>997</v>
      </c>
      <c r="E101" s="4">
        <v>74.195652173913047</v>
      </c>
      <c r="F101" s="4">
        <v>162.76891304347822</v>
      </c>
      <c r="G101" s="4">
        <v>24.971086956521738</v>
      </c>
      <c r="H101" s="10">
        <v>0.15341434976500429</v>
      </c>
      <c r="I101" s="4">
        <v>149.68141304347824</v>
      </c>
      <c r="J101" s="4">
        <v>24.171630434782607</v>
      </c>
      <c r="K101" s="10">
        <v>0.16148718764273975</v>
      </c>
      <c r="L101" s="4">
        <v>31.346847826086957</v>
      </c>
      <c r="M101" s="4">
        <v>1.4953260869565219</v>
      </c>
      <c r="N101" s="10">
        <v>4.7702598208681966E-2</v>
      </c>
      <c r="O101" s="4">
        <v>18.393043478260871</v>
      </c>
      <c r="P101" s="4">
        <v>0.8295652173913044</v>
      </c>
      <c r="Q101" s="8">
        <v>4.5102118003025715E-2</v>
      </c>
      <c r="R101" s="4">
        <v>8.9184782608695645</v>
      </c>
      <c r="S101" s="4">
        <v>0.66576086956521741</v>
      </c>
      <c r="T101" s="10">
        <v>7.4649603900060951E-2</v>
      </c>
      <c r="U101" s="4">
        <v>4.0353260869565215</v>
      </c>
      <c r="V101" s="4">
        <v>0</v>
      </c>
      <c r="W101" s="10">
        <v>0</v>
      </c>
      <c r="X101" s="4">
        <v>48.558695652173881</v>
      </c>
      <c r="Y101" s="4">
        <v>5.6593478260869565</v>
      </c>
      <c r="Z101" s="10">
        <v>0.11654653713569421</v>
      </c>
      <c r="AA101" s="4">
        <v>0.13369565217391305</v>
      </c>
      <c r="AB101" s="4">
        <v>0.13369565217391305</v>
      </c>
      <c r="AC101" s="10">
        <v>1</v>
      </c>
      <c r="AD101" s="4">
        <v>82.729673913043484</v>
      </c>
      <c r="AE101" s="4">
        <v>17.682717391304347</v>
      </c>
      <c r="AF101" s="10">
        <v>0.21374092940207298</v>
      </c>
      <c r="AG101" s="4">
        <v>0</v>
      </c>
      <c r="AH101" s="4">
        <v>0</v>
      </c>
      <c r="AI101" s="10" t="s">
        <v>1473</v>
      </c>
      <c r="AJ101" s="4">
        <v>0</v>
      </c>
      <c r="AK101" s="4">
        <v>0</v>
      </c>
      <c r="AL101" s="10" t="s">
        <v>1473</v>
      </c>
      <c r="AM101" s="1">
        <v>366400</v>
      </c>
      <c r="AN101" s="1">
        <v>5</v>
      </c>
      <c r="AX101"/>
      <c r="AY101"/>
    </row>
    <row r="102" spans="1:51" x14ac:dyDescent="0.25">
      <c r="A102" t="s">
        <v>964</v>
      </c>
      <c r="B102" t="s">
        <v>191</v>
      </c>
      <c r="C102" t="s">
        <v>1213</v>
      </c>
      <c r="D102" t="s">
        <v>1008</v>
      </c>
      <c r="E102" s="4">
        <v>71.934782608695656</v>
      </c>
      <c r="F102" s="4">
        <v>349.71989130434781</v>
      </c>
      <c r="G102" s="4">
        <v>21.603043478260869</v>
      </c>
      <c r="H102" s="10">
        <v>6.1772418485228707E-2</v>
      </c>
      <c r="I102" s="4">
        <v>332.73619565217393</v>
      </c>
      <c r="J102" s="4">
        <v>21.603043478260869</v>
      </c>
      <c r="K102" s="10">
        <v>6.4925438712545802E-2</v>
      </c>
      <c r="L102" s="4">
        <v>51.551086956521729</v>
      </c>
      <c r="M102" s="4">
        <v>0.80380434782608701</v>
      </c>
      <c r="N102" s="10">
        <v>1.5592384085014869E-2</v>
      </c>
      <c r="O102" s="4">
        <v>34.567391304347822</v>
      </c>
      <c r="P102" s="4">
        <v>0.80380434782608701</v>
      </c>
      <c r="Q102" s="8">
        <v>2.3253254512294829E-2</v>
      </c>
      <c r="R102" s="4">
        <v>11.929347826086957</v>
      </c>
      <c r="S102" s="4">
        <v>0</v>
      </c>
      <c r="T102" s="10">
        <v>0</v>
      </c>
      <c r="U102" s="4">
        <v>5.0543478260869561</v>
      </c>
      <c r="V102" s="4">
        <v>0</v>
      </c>
      <c r="W102" s="10">
        <v>0</v>
      </c>
      <c r="X102" s="4">
        <v>70.702608695652188</v>
      </c>
      <c r="Y102" s="4">
        <v>2.2460869565217392</v>
      </c>
      <c r="Z102" s="10">
        <v>3.1768091700693654E-2</v>
      </c>
      <c r="AA102" s="4">
        <v>0</v>
      </c>
      <c r="AB102" s="4">
        <v>0</v>
      </c>
      <c r="AC102" s="10" t="s">
        <v>1473</v>
      </c>
      <c r="AD102" s="4">
        <v>227.46619565217389</v>
      </c>
      <c r="AE102" s="4">
        <v>18.553152173913041</v>
      </c>
      <c r="AF102" s="10">
        <v>8.1564436951692298E-2</v>
      </c>
      <c r="AG102" s="4">
        <v>0</v>
      </c>
      <c r="AH102" s="4">
        <v>0</v>
      </c>
      <c r="AI102" s="10" t="s">
        <v>1473</v>
      </c>
      <c r="AJ102" s="4">
        <v>0</v>
      </c>
      <c r="AK102" s="4">
        <v>0</v>
      </c>
      <c r="AL102" s="10" t="s">
        <v>1473</v>
      </c>
      <c r="AM102" s="1">
        <v>365445</v>
      </c>
      <c r="AN102" s="1">
        <v>5</v>
      </c>
      <c r="AX102"/>
      <c r="AY102"/>
    </row>
    <row r="103" spans="1:51" x14ac:dyDescent="0.25">
      <c r="A103" t="s">
        <v>964</v>
      </c>
      <c r="B103" t="s">
        <v>685</v>
      </c>
      <c r="C103" t="s">
        <v>1222</v>
      </c>
      <c r="D103" t="s">
        <v>1039</v>
      </c>
      <c r="E103" s="4">
        <v>79.597826086956516</v>
      </c>
      <c r="F103" s="4">
        <v>348.83217391304333</v>
      </c>
      <c r="G103" s="4">
        <v>182.23706521739132</v>
      </c>
      <c r="H103" s="10">
        <v>0.52242046131564479</v>
      </c>
      <c r="I103" s="4">
        <v>327.41913043478246</v>
      </c>
      <c r="J103" s="4">
        <v>182.23706521739132</v>
      </c>
      <c r="K103" s="10">
        <v>0.5565864919847453</v>
      </c>
      <c r="L103" s="4">
        <v>28.705869565217395</v>
      </c>
      <c r="M103" s="4">
        <v>4.6053260869565218</v>
      </c>
      <c r="N103" s="10">
        <v>0.16043151302187855</v>
      </c>
      <c r="O103" s="4">
        <v>12.705869565217393</v>
      </c>
      <c r="P103" s="4">
        <v>4.6053260869565218</v>
      </c>
      <c r="Q103" s="8">
        <v>0.36245658459801183</v>
      </c>
      <c r="R103" s="4">
        <v>10.434782608695652</v>
      </c>
      <c r="S103" s="4">
        <v>0</v>
      </c>
      <c r="T103" s="10">
        <v>0</v>
      </c>
      <c r="U103" s="4">
        <v>5.5652173913043477</v>
      </c>
      <c r="V103" s="4">
        <v>0</v>
      </c>
      <c r="W103" s="10">
        <v>0</v>
      </c>
      <c r="X103" s="4">
        <v>82.168478260869563</v>
      </c>
      <c r="Y103" s="4">
        <v>37.739130434782609</v>
      </c>
      <c r="Z103" s="10">
        <v>0.45928963555790731</v>
      </c>
      <c r="AA103" s="4">
        <v>5.4130434782608692</v>
      </c>
      <c r="AB103" s="4">
        <v>0</v>
      </c>
      <c r="AC103" s="10">
        <v>0</v>
      </c>
      <c r="AD103" s="4">
        <v>232.54478260869553</v>
      </c>
      <c r="AE103" s="4">
        <v>139.89260869565217</v>
      </c>
      <c r="AF103" s="10">
        <v>0.60157276859249209</v>
      </c>
      <c r="AG103" s="4">
        <v>0</v>
      </c>
      <c r="AH103" s="4">
        <v>0</v>
      </c>
      <c r="AI103" s="10" t="s">
        <v>1473</v>
      </c>
      <c r="AJ103" s="4">
        <v>0</v>
      </c>
      <c r="AK103" s="4">
        <v>0</v>
      </c>
      <c r="AL103" s="10" t="s">
        <v>1473</v>
      </c>
      <c r="AM103" s="1">
        <v>366195</v>
      </c>
      <c r="AN103" s="1">
        <v>5</v>
      </c>
      <c r="AX103"/>
      <c r="AY103"/>
    </row>
    <row r="104" spans="1:51" x14ac:dyDescent="0.25">
      <c r="A104" t="s">
        <v>964</v>
      </c>
      <c r="B104" t="s">
        <v>748</v>
      </c>
      <c r="C104" t="s">
        <v>1203</v>
      </c>
      <c r="D104" t="s">
        <v>1017</v>
      </c>
      <c r="E104" s="4">
        <v>39.967391304347828</v>
      </c>
      <c r="F104" s="4">
        <v>190.30630434782603</v>
      </c>
      <c r="G104" s="4">
        <v>0</v>
      </c>
      <c r="H104" s="10">
        <v>0</v>
      </c>
      <c r="I104" s="4">
        <v>174.24652173913037</v>
      </c>
      <c r="J104" s="4">
        <v>0</v>
      </c>
      <c r="K104" s="10">
        <v>0</v>
      </c>
      <c r="L104" s="4">
        <v>26.661304347826089</v>
      </c>
      <c r="M104" s="4">
        <v>0</v>
      </c>
      <c r="N104" s="10">
        <v>0</v>
      </c>
      <c r="O104" s="4">
        <v>10.601521739130435</v>
      </c>
      <c r="P104" s="4">
        <v>0</v>
      </c>
      <c r="Q104" s="8">
        <v>0</v>
      </c>
      <c r="R104" s="4">
        <v>10.679347826086957</v>
      </c>
      <c r="S104" s="4">
        <v>0</v>
      </c>
      <c r="T104" s="10">
        <v>0</v>
      </c>
      <c r="U104" s="4">
        <v>5.3804347826086953</v>
      </c>
      <c r="V104" s="4">
        <v>0</v>
      </c>
      <c r="W104" s="10">
        <v>0</v>
      </c>
      <c r="X104" s="4">
        <v>49.577282608695647</v>
      </c>
      <c r="Y104" s="4">
        <v>0</v>
      </c>
      <c r="Z104" s="10">
        <v>0</v>
      </c>
      <c r="AA104" s="4">
        <v>0</v>
      </c>
      <c r="AB104" s="4">
        <v>0</v>
      </c>
      <c r="AC104" s="10" t="s">
        <v>1473</v>
      </c>
      <c r="AD104" s="4">
        <v>114.06771739130429</v>
      </c>
      <c r="AE104" s="4">
        <v>0</v>
      </c>
      <c r="AF104" s="10">
        <v>0</v>
      </c>
      <c r="AG104" s="4">
        <v>0</v>
      </c>
      <c r="AH104" s="4">
        <v>0</v>
      </c>
      <c r="AI104" s="10" t="s">
        <v>1473</v>
      </c>
      <c r="AJ104" s="4">
        <v>0</v>
      </c>
      <c r="AK104" s="4">
        <v>0</v>
      </c>
      <c r="AL104" s="10" t="s">
        <v>1473</v>
      </c>
      <c r="AM104" s="1">
        <v>366277</v>
      </c>
      <c r="AN104" s="1">
        <v>5</v>
      </c>
      <c r="AX104"/>
      <c r="AY104"/>
    </row>
    <row r="105" spans="1:51" x14ac:dyDescent="0.25">
      <c r="A105" t="s">
        <v>964</v>
      </c>
      <c r="B105" t="s">
        <v>116</v>
      </c>
      <c r="C105" t="s">
        <v>1126</v>
      </c>
      <c r="D105" t="s">
        <v>1017</v>
      </c>
      <c r="E105" s="4">
        <v>64.706521739130437</v>
      </c>
      <c r="F105" s="4">
        <v>283.56195652173915</v>
      </c>
      <c r="G105" s="4">
        <v>0</v>
      </c>
      <c r="H105" s="10">
        <v>0</v>
      </c>
      <c r="I105" s="4">
        <v>261.88260869565221</v>
      </c>
      <c r="J105" s="4">
        <v>0</v>
      </c>
      <c r="K105" s="10">
        <v>0</v>
      </c>
      <c r="L105" s="4">
        <v>38.58228260869565</v>
      </c>
      <c r="M105" s="4">
        <v>0</v>
      </c>
      <c r="N105" s="10">
        <v>0</v>
      </c>
      <c r="O105" s="4">
        <v>26.729021739130431</v>
      </c>
      <c r="P105" s="4">
        <v>0</v>
      </c>
      <c r="Q105" s="8">
        <v>0</v>
      </c>
      <c r="R105" s="4">
        <v>6.1141304347826084</v>
      </c>
      <c r="S105" s="4">
        <v>0</v>
      </c>
      <c r="T105" s="10">
        <v>0</v>
      </c>
      <c r="U105" s="4">
        <v>5.7391304347826084</v>
      </c>
      <c r="V105" s="4">
        <v>0</v>
      </c>
      <c r="W105" s="10">
        <v>0</v>
      </c>
      <c r="X105" s="4">
        <v>85.948913043478285</v>
      </c>
      <c r="Y105" s="4">
        <v>0</v>
      </c>
      <c r="Z105" s="10">
        <v>0</v>
      </c>
      <c r="AA105" s="4">
        <v>9.8260869565217384</v>
      </c>
      <c r="AB105" s="4">
        <v>0</v>
      </c>
      <c r="AC105" s="10">
        <v>0</v>
      </c>
      <c r="AD105" s="4">
        <v>149.20467391304351</v>
      </c>
      <c r="AE105" s="4">
        <v>0</v>
      </c>
      <c r="AF105" s="10">
        <v>0</v>
      </c>
      <c r="AG105" s="4">
        <v>0</v>
      </c>
      <c r="AH105" s="4">
        <v>0</v>
      </c>
      <c r="AI105" s="10" t="s">
        <v>1473</v>
      </c>
      <c r="AJ105" s="4">
        <v>0</v>
      </c>
      <c r="AK105" s="4">
        <v>0</v>
      </c>
      <c r="AL105" s="10" t="s">
        <v>1473</v>
      </c>
      <c r="AM105" s="1">
        <v>365324</v>
      </c>
      <c r="AN105" s="1">
        <v>5</v>
      </c>
      <c r="AX105"/>
      <c r="AY105"/>
    </row>
    <row r="106" spans="1:51" x14ac:dyDescent="0.25">
      <c r="A106" t="s">
        <v>964</v>
      </c>
      <c r="B106" t="s">
        <v>694</v>
      </c>
      <c r="C106" t="s">
        <v>1116</v>
      </c>
      <c r="D106" t="s">
        <v>980</v>
      </c>
      <c r="E106" s="4">
        <v>58.989130434782609</v>
      </c>
      <c r="F106" s="4">
        <v>173.67119565217391</v>
      </c>
      <c r="G106" s="4">
        <v>58.051630434782609</v>
      </c>
      <c r="H106" s="10">
        <v>0.33426170768725261</v>
      </c>
      <c r="I106" s="4">
        <v>155.5625</v>
      </c>
      <c r="J106" s="4">
        <v>58.051630434782609</v>
      </c>
      <c r="K106" s="10">
        <v>0.37317239331318675</v>
      </c>
      <c r="L106" s="4">
        <v>24.228260869565219</v>
      </c>
      <c r="M106" s="4">
        <v>11.608695652173912</v>
      </c>
      <c r="N106" s="10">
        <v>0.47913862718707934</v>
      </c>
      <c r="O106" s="4">
        <v>14.815217391304348</v>
      </c>
      <c r="P106" s="4">
        <v>11.608695652173912</v>
      </c>
      <c r="Q106" s="8">
        <v>0.78356566397652228</v>
      </c>
      <c r="R106" s="4">
        <v>4.6114130434782608</v>
      </c>
      <c r="S106" s="4">
        <v>0</v>
      </c>
      <c r="T106" s="10">
        <v>0</v>
      </c>
      <c r="U106" s="4">
        <v>4.8016304347826084</v>
      </c>
      <c r="V106" s="4">
        <v>0</v>
      </c>
      <c r="W106" s="10">
        <v>0</v>
      </c>
      <c r="X106" s="4">
        <v>36.461956521739133</v>
      </c>
      <c r="Y106" s="4">
        <v>18.635869565217391</v>
      </c>
      <c r="Z106" s="10">
        <v>0.51110448651065732</v>
      </c>
      <c r="AA106" s="4">
        <v>8.695652173913043</v>
      </c>
      <c r="AB106" s="4">
        <v>0</v>
      </c>
      <c r="AC106" s="10">
        <v>0</v>
      </c>
      <c r="AD106" s="4">
        <v>104.28532608695652</v>
      </c>
      <c r="AE106" s="4">
        <v>27.807065217391305</v>
      </c>
      <c r="AF106" s="10">
        <v>0.26664408369596376</v>
      </c>
      <c r="AG106" s="4">
        <v>0</v>
      </c>
      <c r="AH106" s="4">
        <v>0</v>
      </c>
      <c r="AI106" s="10" t="s">
        <v>1473</v>
      </c>
      <c r="AJ106" s="4">
        <v>0</v>
      </c>
      <c r="AK106" s="4">
        <v>0</v>
      </c>
      <c r="AL106" s="10" t="s">
        <v>1473</v>
      </c>
      <c r="AM106" s="1">
        <v>366207</v>
      </c>
      <c r="AN106" s="1">
        <v>5</v>
      </c>
      <c r="AX106"/>
      <c r="AY106"/>
    </row>
    <row r="107" spans="1:51" x14ac:dyDescent="0.25">
      <c r="A107" t="s">
        <v>964</v>
      </c>
      <c r="B107" t="s">
        <v>308</v>
      </c>
      <c r="C107" t="s">
        <v>13</v>
      </c>
      <c r="D107" t="s">
        <v>997</v>
      </c>
      <c r="E107" s="4">
        <v>26.815217391304348</v>
      </c>
      <c r="F107" s="4">
        <v>89.054673913043473</v>
      </c>
      <c r="G107" s="4">
        <v>30.93728260869565</v>
      </c>
      <c r="H107" s="10">
        <v>0.34739650654275644</v>
      </c>
      <c r="I107" s="4">
        <v>81.424239130434785</v>
      </c>
      <c r="J107" s="4">
        <v>23.306847826086955</v>
      </c>
      <c r="K107" s="10">
        <v>0.28623967598581235</v>
      </c>
      <c r="L107" s="4">
        <v>24.079999999999995</v>
      </c>
      <c r="M107" s="4">
        <v>16.070652173913043</v>
      </c>
      <c r="N107" s="10">
        <v>0.66738588762097373</v>
      </c>
      <c r="O107" s="4">
        <v>16.449565217391299</v>
      </c>
      <c r="P107" s="4">
        <v>8.4402173913043477</v>
      </c>
      <c r="Q107" s="8">
        <v>0.51309668552096011</v>
      </c>
      <c r="R107" s="4">
        <v>3.2336956521739131</v>
      </c>
      <c r="S107" s="4">
        <v>3.2336956521739131</v>
      </c>
      <c r="T107" s="10">
        <v>1</v>
      </c>
      <c r="U107" s="4">
        <v>4.3967391304347823</v>
      </c>
      <c r="V107" s="4">
        <v>4.3967391304347823</v>
      </c>
      <c r="W107" s="10">
        <v>1</v>
      </c>
      <c r="X107" s="4">
        <v>28.615652173913048</v>
      </c>
      <c r="Y107" s="4">
        <v>5.4093478260869565</v>
      </c>
      <c r="Z107" s="10">
        <v>0.18903458125683723</v>
      </c>
      <c r="AA107" s="4">
        <v>0</v>
      </c>
      <c r="AB107" s="4">
        <v>0</v>
      </c>
      <c r="AC107" s="10" t="s">
        <v>1473</v>
      </c>
      <c r="AD107" s="4">
        <v>36.359021739130434</v>
      </c>
      <c r="AE107" s="4">
        <v>9.4572826086956496</v>
      </c>
      <c r="AF107" s="10">
        <v>0.26010828004532088</v>
      </c>
      <c r="AG107" s="4">
        <v>0</v>
      </c>
      <c r="AH107" s="4">
        <v>0</v>
      </c>
      <c r="AI107" s="10" t="s">
        <v>1473</v>
      </c>
      <c r="AJ107" s="4">
        <v>0</v>
      </c>
      <c r="AK107" s="4">
        <v>0</v>
      </c>
      <c r="AL107" s="10" t="s">
        <v>1473</v>
      </c>
      <c r="AM107" s="1">
        <v>365626</v>
      </c>
      <c r="AN107" s="1">
        <v>5</v>
      </c>
      <c r="AX107"/>
      <c r="AY107"/>
    </row>
    <row r="108" spans="1:51" x14ac:dyDescent="0.25">
      <c r="A108" t="s">
        <v>964</v>
      </c>
      <c r="B108" t="s">
        <v>298</v>
      </c>
      <c r="C108" t="s">
        <v>1303</v>
      </c>
      <c r="D108" t="s">
        <v>1002</v>
      </c>
      <c r="E108" s="4">
        <v>77.173913043478265</v>
      </c>
      <c r="F108" s="4">
        <v>186.55010869565223</v>
      </c>
      <c r="G108" s="4">
        <v>0</v>
      </c>
      <c r="H108" s="10">
        <v>0</v>
      </c>
      <c r="I108" s="4">
        <v>174.56641304347832</v>
      </c>
      <c r="J108" s="4">
        <v>0</v>
      </c>
      <c r="K108" s="10">
        <v>0</v>
      </c>
      <c r="L108" s="4">
        <v>21.535</v>
      </c>
      <c r="M108" s="4">
        <v>0</v>
      </c>
      <c r="N108" s="10">
        <v>0</v>
      </c>
      <c r="O108" s="4">
        <v>16.328478260869566</v>
      </c>
      <c r="P108" s="4">
        <v>0</v>
      </c>
      <c r="Q108" s="8">
        <v>0</v>
      </c>
      <c r="R108" s="4">
        <v>5.2065217391304346</v>
      </c>
      <c r="S108" s="4">
        <v>0</v>
      </c>
      <c r="T108" s="10">
        <v>0</v>
      </c>
      <c r="U108" s="4">
        <v>0</v>
      </c>
      <c r="V108" s="4">
        <v>0</v>
      </c>
      <c r="W108" s="10" t="s">
        <v>1473</v>
      </c>
      <c r="X108" s="4">
        <v>54.260434782608705</v>
      </c>
      <c r="Y108" s="4">
        <v>0</v>
      </c>
      <c r="Z108" s="10">
        <v>0</v>
      </c>
      <c r="AA108" s="4">
        <v>6.7771739130434785</v>
      </c>
      <c r="AB108" s="4">
        <v>0</v>
      </c>
      <c r="AC108" s="10">
        <v>0</v>
      </c>
      <c r="AD108" s="4">
        <v>103.97750000000005</v>
      </c>
      <c r="AE108" s="4">
        <v>0</v>
      </c>
      <c r="AF108" s="10">
        <v>0</v>
      </c>
      <c r="AG108" s="4">
        <v>0</v>
      </c>
      <c r="AH108" s="4">
        <v>0</v>
      </c>
      <c r="AI108" s="10" t="s">
        <v>1473</v>
      </c>
      <c r="AJ108" s="4">
        <v>0</v>
      </c>
      <c r="AK108" s="4">
        <v>0</v>
      </c>
      <c r="AL108" s="10" t="s">
        <v>1473</v>
      </c>
      <c r="AM108" s="1">
        <v>365615</v>
      </c>
      <c r="AN108" s="1">
        <v>5</v>
      </c>
      <c r="AX108"/>
      <c r="AY108"/>
    </row>
    <row r="109" spans="1:51" x14ac:dyDescent="0.25">
      <c r="A109" t="s">
        <v>964</v>
      </c>
      <c r="B109" t="s">
        <v>640</v>
      </c>
      <c r="C109" t="s">
        <v>1137</v>
      </c>
      <c r="D109" t="s">
        <v>1038</v>
      </c>
      <c r="E109" s="4">
        <v>46.967391304347828</v>
      </c>
      <c r="F109" s="4">
        <v>162.96152173913043</v>
      </c>
      <c r="G109" s="4">
        <v>4.1897826086956522</v>
      </c>
      <c r="H109" s="10">
        <v>2.5710257022529992E-2</v>
      </c>
      <c r="I109" s="4">
        <v>151.76043478260871</v>
      </c>
      <c r="J109" s="4">
        <v>4.1897826086956522</v>
      </c>
      <c r="K109" s="10">
        <v>2.760787167417755E-2</v>
      </c>
      <c r="L109" s="4">
        <v>23.695652173913047</v>
      </c>
      <c r="M109" s="4">
        <v>0.18478260869565216</v>
      </c>
      <c r="N109" s="10">
        <v>7.7981651376146776E-3</v>
      </c>
      <c r="O109" s="4">
        <v>13.173913043478262</v>
      </c>
      <c r="P109" s="4">
        <v>0.18478260869565216</v>
      </c>
      <c r="Q109" s="8">
        <v>1.4026402640264024E-2</v>
      </c>
      <c r="R109" s="4">
        <v>5.0434782608695654</v>
      </c>
      <c r="S109" s="4">
        <v>0</v>
      </c>
      <c r="T109" s="10">
        <v>0</v>
      </c>
      <c r="U109" s="4">
        <v>5.4782608695652177</v>
      </c>
      <c r="V109" s="4">
        <v>0</v>
      </c>
      <c r="W109" s="10">
        <v>0</v>
      </c>
      <c r="X109" s="4">
        <v>43.238695652173917</v>
      </c>
      <c r="Y109" s="4">
        <v>1.5403260869565218</v>
      </c>
      <c r="Z109" s="10">
        <v>3.5623787066737723E-2</v>
      </c>
      <c r="AA109" s="4">
        <v>0.67934782608695654</v>
      </c>
      <c r="AB109" s="4">
        <v>0</v>
      </c>
      <c r="AC109" s="10">
        <v>0</v>
      </c>
      <c r="AD109" s="4">
        <v>91.464673913043484</v>
      </c>
      <c r="AE109" s="4">
        <v>1.375</v>
      </c>
      <c r="AF109" s="10">
        <v>1.5033126355506698E-2</v>
      </c>
      <c r="AG109" s="4">
        <v>3.8831521739130435</v>
      </c>
      <c r="AH109" s="4">
        <v>1.0896739130434783</v>
      </c>
      <c r="AI109" s="10">
        <v>0.2806158152554234</v>
      </c>
      <c r="AJ109" s="4">
        <v>0</v>
      </c>
      <c r="AK109" s="4">
        <v>0</v>
      </c>
      <c r="AL109" s="10" t="s">
        <v>1473</v>
      </c>
      <c r="AM109" s="1">
        <v>366131</v>
      </c>
      <c r="AN109" s="1">
        <v>5</v>
      </c>
      <c r="AX109"/>
      <c r="AY109"/>
    </row>
    <row r="110" spans="1:51" x14ac:dyDescent="0.25">
      <c r="A110" t="s">
        <v>964</v>
      </c>
      <c r="B110" t="s">
        <v>681</v>
      </c>
      <c r="C110" t="s">
        <v>1320</v>
      </c>
      <c r="D110" t="s">
        <v>1060</v>
      </c>
      <c r="E110" s="4">
        <v>35.847826086956523</v>
      </c>
      <c r="F110" s="4">
        <v>163.9103260869565</v>
      </c>
      <c r="G110" s="4">
        <v>0</v>
      </c>
      <c r="H110" s="10">
        <v>0</v>
      </c>
      <c r="I110" s="4">
        <v>152.63315217391306</v>
      </c>
      <c r="J110" s="4">
        <v>0</v>
      </c>
      <c r="K110" s="10">
        <v>0</v>
      </c>
      <c r="L110" s="4">
        <v>26.048913043478262</v>
      </c>
      <c r="M110" s="4">
        <v>0</v>
      </c>
      <c r="N110" s="10">
        <v>0</v>
      </c>
      <c r="O110" s="4">
        <v>19.836956521739129</v>
      </c>
      <c r="P110" s="4">
        <v>0</v>
      </c>
      <c r="Q110" s="8">
        <v>0</v>
      </c>
      <c r="R110" s="4">
        <v>1.5951086956521738</v>
      </c>
      <c r="S110" s="4">
        <v>0</v>
      </c>
      <c r="T110" s="10">
        <v>0</v>
      </c>
      <c r="U110" s="4">
        <v>4.6168478260869561</v>
      </c>
      <c r="V110" s="4">
        <v>0</v>
      </c>
      <c r="W110" s="10">
        <v>0</v>
      </c>
      <c r="X110" s="4">
        <v>23.815217391304348</v>
      </c>
      <c r="Y110" s="4">
        <v>0</v>
      </c>
      <c r="Z110" s="10">
        <v>0</v>
      </c>
      <c r="AA110" s="4">
        <v>5.0652173913043477</v>
      </c>
      <c r="AB110" s="4">
        <v>0</v>
      </c>
      <c r="AC110" s="10">
        <v>0</v>
      </c>
      <c r="AD110" s="4">
        <v>72.826086956521735</v>
      </c>
      <c r="AE110" s="4">
        <v>0</v>
      </c>
      <c r="AF110" s="10">
        <v>0</v>
      </c>
      <c r="AG110" s="4">
        <v>36.154891304347828</v>
      </c>
      <c r="AH110" s="4">
        <v>0</v>
      </c>
      <c r="AI110" s="10">
        <v>0</v>
      </c>
      <c r="AJ110" s="4">
        <v>0</v>
      </c>
      <c r="AK110" s="4">
        <v>0</v>
      </c>
      <c r="AL110" s="10" t="s">
        <v>1473</v>
      </c>
      <c r="AM110" s="1">
        <v>366190</v>
      </c>
      <c r="AN110" s="1">
        <v>5</v>
      </c>
      <c r="AX110"/>
      <c r="AY110"/>
    </row>
    <row r="111" spans="1:51" x14ac:dyDescent="0.25">
      <c r="A111" t="s">
        <v>964</v>
      </c>
      <c r="B111" t="s">
        <v>885</v>
      </c>
      <c r="C111" t="s">
        <v>1420</v>
      </c>
      <c r="D111" t="s">
        <v>986</v>
      </c>
      <c r="E111" s="4">
        <v>41.467391304347828</v>
      </c>
      <c r="F111" s="4">
        <v>180.00804347826087</v>
      </c>
      <c r="G111" s="4">
        <v>0</v>
      </c>
      <c r="H111" s="10">
        <v>0</v>
      </c>
      <c r="I111" s="4">
        <v>155.00304347826088</v>
      </c>
      <c r="J111" s="4">
        <v>0</v>
      </c>
      <c r="K111" s="10">
        <v>0</v>
      </c>
      <c r="L111" s="4">
        <v>35.158586956521738</v>
      </c>
      <c r="M111" s="4">
        <v>0</v>
      </c>
      <c r="N111" s="10">
        <v>0</v>
      </c>
      <c r="O111" s="4">
        <v>18.932065217391305</v>
      </c>
      <c r="P111" s="4">
        <v>0</v>
      </c>
      <c r="Q111" s="8">
        <v>0</v>
      </c>
      <c r="R111" s="4">
        <v>10.661304347826086</v>
      </c>
      <c r="S111" s="4">
        <v>0</v>
      </c>
      <c r="T111" s="10">
        <v>0</v>
      </c>
      <c r="U111" s="4">
        <v>5.5652173913043477</v>
      </c>
      <c r="V111" s="4">
        <v>0</v>
      </c>
      <c r="W111" s="10">
        <v>0</v>
      </c>
      <c r="X111" s="4">
        <v>52.683695652173917</v>
      </c>
      <c r="Y111" s="4">
        <v>0</v>
      </c>
      <c r="Z111" s="10">
        <v>0</v>
      </c>
      <c r="AA111" s="4">
        <v>8.7784782608695657</v>
      </c>
      <c r="AB111" s="4">
        <v>0</v>
      </c>
      <c r="AC111" s="10">
        <v>0</v>
      </c>
      <c r="AD111" s="4">
        <v>77.513695652173922</v>
      </c>
      <c r="AE111" s="4">
        <v>0</v>
      </c>
      <c r="AF111" s="10">
        <v>0</v>
      </c>
      <c r="AG111" s="4">
        <v>5.8735869565217396</v>
      </c>
      <c r="AH111" s="4">
        <v>0</v>
      </c>
      <c r="AI111" s="10">
        <v>0</v>
      </c>
      <c r="AJ111" s="4">
        <v>0</v>
      </c>
      <c r="AK111" s="4">
        <v>0</v>
      </c>
      <c r="AL111" s="10" t="s">
        <v>1473</v>
      </c>
      <c r="AM111" s="1">
        <v>366443</v>
      </c>
      <c r="AN111" s="1">
        <v>5</v>
      </c>
      <c r="AX111"/>
      <c r="AY111"/>
    </row>
    <row r="112" spans="1:51" x14ac:dyDescent="0.25">
      <c r="A112" t="s">
        <v>964</v>
      </c>
      <c r="B112" t="s">
        <v>684</v>
      </c>
      <c r="C112" t="s">
        <v>1144</v>
      </c>
      <c r="D112" t="s">
        <v>1066</v>
      </c>
      <c r="E112" s="4">
        <v>60.554347826086953</v>
      </c>
      <c r="F112" s="4">
        <v>219.42260869565212</v>
      </c>
      <c r="G112" s="4">
        <v>0</v>
      </c>
      <c r="H112" s="10">
        <v>0</v>
      </c>
      <c r="I112" s="4">
        <v>191.45108695652172</v>
      </c>
      <c r="J112" s="4">
        <v>0</v>
      </c>
      <c r="K112" s="10">
        <v>0</v>
      </c>
      <c r="L112" s="4">
        <v>34.204130434782577</v>
      </c>
      <c r="M112" s="4">
        <v>0</v>
      </c>
      <c r="N112" s="10">
        <v>0</v>
      </c>
      <c r="O112" s="4">
        <v>20.404347826086937</v>
      </c>
      <c r="P112" s="4">
        <v>0</v>
      </c>
      <c r="Q112" s="8">
        <v>0</v>
      </c>
      <c r="R112" s="4">
        <v>9.3597826086956459</v>
      </c>
      <c r="S112" s="4">
        <v>0</v>
      </c>
      <c r="T112" s="10">
        <v>0</v>
      </c>
      <c r="U112" s="4">
        <v>4.4399999999999968</v>
      </c>
      <c r="V112" s="4">
        <v>0</v>
      </c>
      <c r="W112" s="10">
        <v>0</v>
      </c>
      <c r="X112" s="4">
        <v>41.536956521739143</v>
      </c>
      <c r="Y112" s="4">
        <v>0</v>
      </c>
      <c r="Z112" s="10">
        <v>0</v>
      </c>
      <c r="AA112" s="4">
        <v>14.171739130434775</v>
      </c>
      <c r="AB112" s="4">
        <v>0</v>
      </c>
      <c r="AC112" s="10">
        <v>0</v>
      </c>
      <c r="AD112" s="4">
        <v>114.54891304347828</v>
      </c>
      <c r="AE112" s="4">
        <v>0</v>
      </c>
      <c r="AF112" s="10">
        <v>0</v>
      </c>
      <c r="AG112" s="4">
        <v>14.960869565217378</v>
      </c>
      <c r="AH112" s="4">
        <v>0</v>
      </c>
      <c r="AI112" s="10">
        <v>0</v>
      </c>
      <c r="AJ112" s="4">
        <v>0</v>
      </c>
      <c r="AK112" s="4">
        <v>0</v>
      </c>
      <c r="AL112" s="10" t="s">
        <v>1473</v>
      </c>
      <c r="AM112" s="1">
        <v>366194</v>
      </c>
      <c r="AN112" s="1">
        <v>5</v>
      </c>
      <c r="AX112"/>
      <c r="AY112"/>
    </row>
    <row r="113" spans="1:51" x14ac:dyDescent="0.25">
      <c r="A113" t="s">
        <v>964</v>
      </c>
      <c r="B113" t="s">
        <v>488</v>
      </c>
      <c r="C113" t="s">
        <v>1175</v>
      </c>
      <c r="D113" t="s">
        <v>1032</v>
      </c>
      <c r="E113" s="4">
        <v>38.293478260869563</v>
      </c>
      <c r="F113" s="4">
        <v>124.0925</v>
      </c>
      <c r="G113" s="4">
        <v>5.1248913043478277</v>
      </c>
      <c r="H113" s="10">
        <v>4.1298960890850195E-2</v>
      </c>
      <c r="I113" s="4">
        <v>118.04902173913044</v>
      </c>
      <c r="J113" s="4">
        <v>5.1248913043478277</v>
      </c>
      <c r="K113" s="10">
        <v>4.3413246707567153E-2</v>
      </c>
      <c r="L113" s="4">
        <v>7.3505434782608701</v>
      </c>
      <c r="M113" s="4">
        <v>0</v>
      </c>
      <c r="N113" s="10">
        <v>0</v>
      </c>
      <c r="O113" s="4">
        <v>1.3070652173913044</v>
      </c>
      <c r="P113" s="4">
        <v>0</v>
      </c>
      <c r="Q113" s="8">
        <v>0</v>
      </c>
      <c r="R113" s="4">
        <v>1</v>
      </c>
      <c r="S113" s="4">
        <v>0</v>
      </c>
      <c r="T113" s="10">
        <v>0</v>
      </c>
      <c r="U113" s="4">
        <v>5.0434782608695654</v>
      </c>
      <c r="V113" s="4">
        <v>0</v>
      </c>
      <c r="W113" s="10">
        <v>0</v>
      </c>
      <c r="X113" s="4">
        <v>38.604021739130438</v>
      </c>
      <c r="Y113" s="4">
        <v>5.1248913043478277</v>
      </c>
      <c r="Z113" s="10">
        <v>0.13275537297589521</v>
      </c>
      <c r="AA113" s="4">
        <v>0</v>
      </c>
      <c r="AB113" s="4">
        <v>0</v>
      </c>
      <c r="AC113" s="10" t="s">
        <v>1473</v>
      </c>
      <c r="AD113" s="4">
        <v>78.137934782608696</v>
      </c>
      <c r="AE113" s="4">
        <v>0</v>
      </c>
      <c r="AF113" s="10">
        <v>0</v>
      </c>
      <c r="AG113" s="4">
        <v>0</v>
      </c>
      <c r="AH113" s="4">
        <v>0</v>
      </c>
      <c r="AI113" s="10" t="s">
        <v>1473</v>
      </c>
      <c r="AJ113" s="4">
        <v>0</v>
      </c>
      <c r="AK113" s="4">
        <v>0</v>
      </c>
      <c r="AL113" s="10" t="s">
        <v>1473</v>
      </c>
      <c r="AM113" s="1">
        <v>365893</v>
      </c>
      <c r="AN113" s="1">
        <v>5</v>
      </c>
      <c r="AX113"/>
      <c r="AY113"/>
    </row>
    <row r="114" spans="1:51" x14ac:dyDescent="0.25">
      <c r="A114" t="s">
        <v>964</v>
      </c>
      <c r="B114" t="s">
        <v>587</v>
      </c>
      <c r="C114" t="s">
        <v>1073</v>
      </c>
      <c r="D114" t="s">
        <v>991</v>
      </c>
      <c r="E114" s="4">
        <v>26.739130434782609</v>
      </c>
      <c r="F114" s="4">
        <v>127.54902173913045</v>
      </c>
      <c r="G114" s="4">
        <v>12.516304347826086</v>
      </c>
      <c r="H114" s="10">
        <v>9.8129363731421226E-2</v>
      </c>
      <c r="I114" s="4">
        <v>117.12967391304349</v>
      </c>
      <c r="J114" s="4">
        <v>12.516304347826086</v>
      </c>
      <c r="K114" s="10">
        <v>0.10685852636384978</v>
      </c>
      <c r="L114" s="4">
        <v>36.403260869565223</v>
      </c>
      <c r="M114" s="4">
        <v>0.53260869565217395</v>
      </c>
      <c r="N114" s="10">
        <v>1.4630796333343285E-2</v>
      </c>
      <c r="O114" s="4">
        <v>25.983913043478264</v>
      </c>
      <c r="P114" s="4">
        <v>0.53260869565217395</v>
      </c>
      <c r="Q114" s="8">
        <v>2.0497632314308182E-2</v>
      </c>
      <c r="R114" s="4">
        <v>5.4628260869565217</v>
      </c>
      <c r="S114" s="4">
        <v>0</v>
      </c>
      <c r="T114" s="10">
        <v>0</v>
      </c>
      <c r="U114" s="4">
        <v>4.9565217391304346</v>
      </c>
      <c r="V114" s="4">
        <v>0</v>
      </c>
      <c r="W114" s="10">
        <v>0</v>
      </c>
      <c r="X114" s="4">
        <v>43.426521739130436</v>
      </c>
      <c r="Y114" s="4">
        <v>3.375</v>
      </c>
      <c r="Z114" s="10">
        <v>7.7717483805728821E-2</v>
      </c>
      <c r="AA114" s="4">
        <v>0</v>
      </c>
      <c r="AB114" s="4">
        <v>0</v>
      </c>
      <c r="AC114" s="10" t="s">
        <v>1473</v>
      </c>
      <c r="AD114" s="4">
        <v>42.812391304347827</v>
      </c>
      <c r="AE114" s="4">
        <v>8.6086956521739122</v>
      </c>
      <c r="AF114" s="10">
        <v>0.2010795330486399</v>
      </c>
      <c r="AG114" s="4">
        <v>4.9068478260869561</v>
      </c>
      <c r="AH114" s="4">
        <v>0</v>
      </c>
      <c r="AI114" s="10">
        <v>0</v>
      </c>
      <c r="AJ114" s="4">
        <v>0</v>
      </c>
      <c r="AK114" s="4">
        <v>0</v>
      </c>
      <c r="AL114" s="10" t="s">
        <v>1473</v>
      </c>
      <c r="AM114" s="1">
        <v>366053</v>
      </c>
      <c r="AN114" s="1">
        <v>5</v>
      </c>
      <c r="AX114"/>
      <c r="AY114"/>
    </row>
    <row r="115" spans="1:51" x14ac:dyDescent="0.25">
      <c r="A115" t="s">
        <v>964</v>
      </c>
      <c r="B115" t="s">
        <v>159</v>
      </c>
      <c r="C115" t="s">
        <v>1262</v>
      </c>
      <c r="D115" t="s">
        <v>1048</v>
      </c>
      <c r="E115" s="4">
        <v>73.478260869565219</v>
      </c>
      <c r="F115" s="4">
        <v>237.65739130434787</v>
      </c>
      <c r="G115" s="4">
        <v>1.0869565217391304E-2</v>
      </c>
      <c r="H115" s="10">
        <v>4.573628094516768E-5</v>
      </c>
      <c r="I115" s="4">
        <v>217.89141304347831</v>
      </c>
      <c r="J115" s="4">
        <v>1.0869565217391304E-2</v>
      </c>
      <c r="K115" s="10">
        <v>4.9885239007662858E-5</v>
      </c>
      <c r="L115" s="4">
        <v>27.373695652173915</v>
      </c>
      <c r="M115" s="4">
        <v>1.0869565217391304E-2</v>
      </c>
      <c r="N115" s="10">
        <v>3.9708066296587487E-4</v>
      </c>
      <c r="O115" s="4">
        <v>8.5721739130434784</v>
      </c>
      <c r="P115" s="4">
        <v>1.0869565217391304E-2</v>
      </c>
      <c r="Q115" s="8">
        <v>1.2680056806654494E-3</v>
      </c>
      <c r="R115" s="4">
        <v>13.75804347826087</v>
      </c>
      <c r="S115" s="4">
        <v>0</v>
      </c>
      <c r="T115" s="10">
        <v>0</v>
      </c>
      <c r="U115" s="4">
        <v>5.0434782608695654</v>
      </c>
      <c r="V115" s="4">
        <v>0</v>
      </c>
      <c r="W115" s="10">
        <v>0</v>
      </c>
      <c r="X115" s="4">
        <v>59.881086956521735</v>
      </c>
      <c r="Y115" s="4">
        <v>0</v>
      </c>
      <c r="Z115" s="10">
        <v>0</v>
      </c>
      <c r="AA115" s="4">
        <v>0.96445652173913032</v>
      </c>
      <c r="AB115" s="4">
        <v>0</v>
      </c>
      <c r="AC115" s="10">
        <v>0</v>
      </c>
      <c r="AD115" s="4">
        <v>149.28597826086963</v>
      </c>
      <c r="AE115" s="4">
        <v>0</v>
      </c>
      <c r="AF115" s="10">
        <v>0</v>
      </c>
      <c r="AG115" s="4">
        <v>0.15217391304347827</v>
      </c>
      <c r="AH115" s="4">
        <v>0</v>
      </c>
      <c r="AI115" s="10">
        <v>0</v>
      </c>
      <c r="AJ115" s="4">
        <v>0</v>
      </c>
      <c r="AK115" s="4">
        <v>0</v>
      </c>
      <c r="AL115" s="10" t="s">
        <v>1473</v>
      </c>
      <c r="AM115" s="1">
        <v>365398</v>
      </c>
      <c r="AN115" s="1">
        <v>5</v>
      </c>
      <c r="AX115"/>
      <c r="AY115"/>
    </row>
    <row r="116" spans="1:51" x14ac:dyDescent="0.25">
      <c r="A116" t="s">
        <v>964</v>
      </c>
      <c r="B116" t="s">
        <v>791</v>
      </c>
      <c r="C116" t="s">
        <v>1126</v>
      </c>
      <c r="D116" t="s">
        <v>1017</v>
      </c>
      <c r="E116" s="4">
        <v>79.173913043478265</v>
      </c>
      <c r="F116" s="4">
        <v>458.17467391304342</v>
      </c>
      <c r="G116" s="4">
        <v>0</v>
      </c>
      <c r="H116" s="10">
        <v>0</v>
      </c>
      <c r="I116" s="4">
        <v>446.69641304347823</v>
      </c>
      <c r="J116" s="4">
        <v>0</v>
      </c>
      <c r="K116" s="10">
        <v>0</v>
      </c>
      <c r="L116" s="4">
        <v>62.025760869565218</v>
      </c>
      <c r="M116" s="4">
        <v>0</v>
      </c>
      <c r="N116" s="10">
        <v>0</v>
      </c>
      <c r="O116" s="4">
        <v>50.547499999999999</v>
      </c>
      <c r="P116" s="4">
        <v>0</v>
      </c>
      <c r="Q116" s="8">
        <v>0</v>
      </c>
      <c r="R116" s="4">
        <v>5.7391304347826084</v>
      </c>
      <c r="S116" s="4">
        <v>0</v>
      </c>
      <c r="T116" s="10">
        <v>0</v>
      </c>
      <c r="U116" s="4">
        <v>5.7391304347826084</v>
      </c>
      <c r="V116" s="4">
        <v>0</v>
      </c>
      <c r="W116" s="10">
        <v>0</v>
      </c>
      <c r="X116" s="4">
        <v>97.265434782608693</v>
      </c>
      <c r="Y116" s="4">
        <v>0</v>
      </c>
      <c r="Z116" s="10">
        <v>0</v>
      </c>
      <c r="AA116" s="4">
        <v>0</v>
      </c>
      <c r="AB116" s="4">
        <v>0</v>
      </c>
      <c r="AC116" s="10" t="s">
        <v>1473</v>
      </c>
      <c r="AD116" s="4">
        <v>298.88347826086954</v>
      </c>
      <c r="AE116" s="4">
        <v>0</v>
      </c>
      <c r="AF116" s="10">
        <v>0</v>
      </c>
      <c r="AG116" s="4">
        <v>0</v>
      </c>
      <c r="AH116" s="4">
        <v>0</v>
      </c>
      <c r="AI116" s="10" t="s">
        <v>1473</v>
      </c>
      <c r="AJ116" s="4">
        <v>0</v>
      </c>
      <c r="AK116" s="4">
        <v>0</v>
      </c>
      <c r="AL116" s="10" t="s">
        <v>1473</v>
      </c>
      <c r="AM116" s="1">
        <v>366334</v>
      </c>
      <c r="AN116" s="1">
        <v>5</v>
      </c>
      <c r="AX116"/>
      <c r="AY116"/>
    </row>
    <row r="117" spans="1:51" x14ac:dyDescent="0.25">
      <c r="A117" t="s">
        <v>964</v>
      </c>
      <c r="B117" t="s">
        <v>8</v>
      </c>
      <c r="C117" t="s">
        <v>1131</v>
      </c>
      <c r="D117" t="s">
        <v>982</v>
      </c>
      <c r="E117" s="4">
        <v>237.19565217391303</v>
      </c>
      <c r="F117" s="4">
        <v>935.83402173913043</v>
      </c>
      <c r="G117" s="4">
        <v>11.376304347826085</v>
      </c>
      <c r="H117" s="10">
        <v>1.2156326959223652E-2</v>
      </c>
      <c r="I117" s="4">
        <v>851.58836956521736</v>
      </c>
      <c r="J117" s="4">
        <v>11.376304347826085</v>
      </c>
      <c r="K117" s="10">
        <v>1.3358924046407906E-2</v>
      </c>
      <c r="L117" s="4">
        <v>155.18836956521744</v>
      </c>
      <c r="M117" s="4">
        <v>0</v>
      </c>
      <c r="N117" s="10">
        <v>0</v>
      </c>
      <c r="O117" s="4">
        <v>93.378804347826105</v>
      </c>
      <c r="P117" s="4">
        <v>0</v>
      </c>
      <c r="Q117" s="8">
        <v>0</v>
      </c>
      <c r="R117" s="4">
        <v>57.026956521739145</v>
      </c>
      <c r="S117" s="4">
        <v>0</v>
      </c>
      <c r="T117" s="10">
        <v>0</v>
      </c>
      <c r="U117" s="4">
        <v>4.7826086956521738</v>
      </c>
      <c r="V117" s="4">
        <v>0</v>
      </c>
      <c r="W117" s="10">
        <v>0</v>
      </c>
      <c r="X117" s="4">
        <v>182.81891304347826</v>
      </c>
      <c r="Y117" s="4">
        <v>0</v>
      </c>
      <c r="Z117" s="10">
        <v>0</v>
      </c>
      <c r="AA117" s="4">
        <v>22.436086956521734</v>
      </c>
      <c r="AB117" s="4">
        <v>0</v>
      </c>
      <c r="AC117" s="10">
        <v>0</v>
      </c>
      <c r="AD117" s="4">
        <v>572.77869565217384</v>
      </c>
      <c r="AE117" s="4">
        <v>11.376304347826085</v>
      </c>
      <c r="AF117" s="10">
        <v>1.9861605248555667E-2</v>
      </c>
      <c r="AG117" s="4">
        <v>2.6119565217391298</v>
      </c>
      <c r="AH117" s="4">
        <v>0</v>
      </c>
      <c r="AI117" s="10">
        <v>0</v>
      </c>
      <c r="AJ117" s="4">
        <v>0</v>
      </c>
      <c r="AK117" s="4">
        <v>0</v>
      </c>
      <c r="AL117" s="10" t="s">
        <v>1473</v>
      </c>
      <c r="AM117" s="1">
        <v>365493</v>
      </c>
      <c r="AN117" s="1">
        <v>5</v>
      </c>
      <c r="AX117"/>
      <c r="AY117"/>
    </row>
    <row r="118" spans="1:51" x14ac:dyDescent="0.25">
      <c r="A118" t="s">
        <v>964</v>
      </c>
      <c r="B118" t="s">
        <v>233</v>
      </c>
      <c r="C118" t="s">
        <v>1085</v>
      </c>
      <c r="D118" t="s">
        <v>1038</v>
      </c>
      <c r="E118" s="4">
        <v>65.315217391304344</v>
      </c>
      <c r="F118" s="4">
        <v>225.45184782608698</v>
      </c>
      <c r="G118" s="4">
        <v>38.718369565217387</v>
      </c>
      <c r="H118" s="10">
        <v>0.17173675859638393</v>
      </c>
      <c r="I118" s="4">
        <v>201.15195652173915</v>
      </c>
      <c r="J118" s="4">
        <v>38.718369565217387</v>
      </c>
      <c r="K118" s="10">
        <v>0.19248318651592616</v>
      </c>
      <c r="L118" s="4">
        <v>56.472608695652184</v>
      </c>
      <c r="M118" s="4">
        <v>5.194673913043478</v>
      </c>
      <c r="N118" s="10">
        <v>9.1985726054185535E-2</v>
      </c>
      <c r="O118" s="4">
        <v>32.172717391304353</v>
      </c>
      <c r="P118" s="4">
        <v>5.194673913043478</v>
      </c>
      <c r="Q118" s="8">
        <v>0.16146208136113163</v>
      </c>
      <c r="R118" s="4">
        <v>18.821630434782609</v>
      </c>
      <c r="S118" s="4">
        <v>0</v>
      </c>
      <c r="T118" s="10">
        <v>0</v>
      </c>
      <c r="U118" s="4">
        <v>5.4782608695652177</v>
      </c>
      <c r="V118" s="4">
        <v>0</v>
      </c>
      <c r="W118" s="10">
        <v>0</v>
      </c>
      <c r="X118" s="4">
        <v>44.781630434782606</v>
      </c>
      <c r="Y118" s="4">
        <v>13.553804347826089</v>
      </c>
      <c r="Z118" s="10">
        <v>0.30266437859079454</v>
      </c>
      <c r="AA118" s="4">
        <v>0</v>
      </c>
      <c r="AB118" s="4">
        <v>0</v>
      </c>
      <c r="AC118" s="10" t="s">
        <v>1473</v>
      </c>
      <c r="AD118" s="4">
        <v>124.19760869565219</v>
      </c>
      <c r="AE118" s="4">
        <v>19.969891304347822</v>
      </c>
      <c r="AF118" s="10">
        <v>0.16079127057336742</v>
      </c>
      <c r="AG118" s="4">
        <v>0</v>
      </c>
      <c r="AH118" s="4">
        <v>0</v>
      </c>
      <c r="AI118" s="10" t="s">
        <v>1473</v>
      </c>
      <c r="AJ118" s="4">
        <v>0</v>
      </c>
      <c r="AK118" s="4">
        <v>0</v>
      </c>
      <c r="AL118" s="10" t="s">
        <v>1473</v>
      </c>
      <c r="AM118" s="1">
        <v>365510</v>
      </c>
      <c r="AN118" s="1">
        <v>5</v>
      </c>
      <c r="AX118"/>
      <c r="AY118"/>
    </row>
    <row r="119" spans="1:51" x14ac:dyDescent="0.25">
      <c r="A119" t="s">
        <v>964</v>
      </c>
      <c r="B119" t="s">
        <v>529</v>
      </c>
      <c r="C119" t="s">
        <v>1249</v>
      </c>
      <c r="D119" t="s">
        <v>1011</v>
      </c>
      <c r="E119" s="4">
        <v>82.456521739130437</v>
      </c>
      <c r="F119" s="4">
        <v>479.10597826086945</v>
      </c>
      <c r="G119" s="4">
        <v>1.4619565217391304</v>
      </c>
      <c r="H119" s="10">
        <v>3.0514261730691795E-3</v>
      </c>
      <c r="I119" s="4">
        <v>443.33749999999986</v>
      </c>
      <c r="J119" s="4">
        <v>1.4619565217391304</v>
      </c>
      <c r="K119" s="10">
        <v>3.2976152970121651E-3</v>
      </c>
      <c r="L119" s="4">
        <v>127.83967391304344</v>
      </c>
      <c r="M119" s="4">
        <v>0</v>
      </c>
      <c r="N119" s="10">
        <v>0</v>
      </c>
      <c r="O119" s="4">
        <v>102.07119565217387</v>
      </c>
      <c r="P119" s="4">
        <v>0</v>
      </c>
      <c r="Q119" s="8">
        <v>0</v>
      </c>
      <c r="R119" s="4">
        <v>17.616304347826084</v>
      </c>
      <c r="S119" s="4">
        <v>0</v>
      </c>
      <c r="T119" s="10">
        <v>0</v>
      </c>
      <c r="U119" s="4">
        <v>8.1521739130434785</v>
      </c>
      <c r="V119" s="4">
        <v>0</v>
      </c>
      <c r="W119" s="10">
        <v>0</v>
      </c>
      <c r="X119" s="4">
        <v>55.64673913043476</v>
      </c>
      <c r="Y119" s="4">
        <v>0</v>
      </c>
      <c r="Z119" s="10">
        <v>0</v>
      </c>
      <c r="AA119" s="4">
        <v>10</v>
      </c>
      <c r="AB119" s="4">
        <v>0</v>
      </c>
      <c r="AC119" s="10">
        <v>0</v>
      </c>
      <c r="AD119" s="4">
        <v>212.59456521739128</v>
      </c>
      <c r="AE119" s="4">
        <v>0</v>
      </c>
      <c r="AF119" s="10">
        <v>0</v>
      </c>
      <c r="AG119" s="4">
        <v>38.421739130434787</v>
      </c>
      <c r="AH119" s="4">
        <v>1.4619565217391304</v>
      </c>
      <c r="AI119" s="10">
        <v>3.8050243295235937E-2</v>
      </c>
      <c r="AJ119" s="4">
        <v>34.603260869565212</v>
      </c>
      <c r="AK119" s="4">
        <v>0</v>
      </c>
      <c r="AL119" s="10" t="s">
        <v>1473</v>
      </c>
      <c r="AM119" s="1">
        <v>365973</v>
      </c>
      <c r="AN119" s="1">
        <v>5</v>
      </c>
      <c r="AX119"/>
      <c r="AY119"/>
    </row>
    <row r="120" spans="1:51" x14ac:dyDescent="0.25">
      <c r="A120" t="s">
        <v>964</v>
      </c>
      <c r="B120" t="s">
        <v>659</v>
      </c>
      <c r="C120" t="s">
        <v>1073</v>
      </c>
      <c r="D120" t="s">
        <v>991</v>
      </c>
      <c r="E120" s="4">
        <v>65.097826086956516</v>
      </c>
      <c r="F120" s="4">
        <v>197.59358695652173</v>
      </c>
      <c r="G120" s="4">
        <v>8.6153260869565269</v>
      </c>
      <c r="H120" s="10">
        <v>4.3601243439404913E-2</v>
      </c>
      <c r="I120" s="4">
        <v>168.13315217391306</v>
      </c>
      <c r="J120" s="4">
        <v>0</v>
      </c>
      <c r="K120" s="10">
        <v>0</v>
      </c>
      <c r="L120" s="4">
        <v>33.286521739130436</v>
      </c>
      <c r="M120" s="4">
        <v>8.6153260869565269</v>
      </c>
      <c r="N120" s="10">
        <v>0.25882326049190835</v>
      </c>
      <c r="O120" s="4">
        <v>14.358695652173912</v>
      </c>
      <c r="P120" s="4">
        <v>0</v>
      </c>
      <c r="Q120" s="8">
        <v>0</v>
      </c>
      <c r="R120" s="4">
        <v>13.753913043478265</v>
      </c>
      <c r="S120" s="4">
        <v>8.6153260869565269</v>
      </c>
      <c r="T120" s="10">
        <v>0.62639090851615364</v>
      </c>
      <c r="U120" s="4">
        <v>5.1739130434782608</v>
      </c>
      <c r="V120" s="4">
        <v>0</v>
      </c>
      <c r="W120" s="10">
        <v>0</v>
      </c>
      <c r="X120" s="4">
        <v>47.706521739130437</v>
      </c>
      <c r="Y120" s="4">
        <v>0</v>
      </c>
      <c r="Z120" s="10">
        <v>0</v>
      </c>
      <c r="AA120" s="4">
        <v>10.532608695652174</v>
      </c>
      <c r="AB120" s="4">
        <v>0</v>
      </c>
      <c r="AC120" s="10">
        <v>0</v>
      </c>
      <c r="AD120" s="4">
        <v>106.0679347826087</v>
      </c>
      <c r="AE120" s="4">
        <v>0</v>
      </c>
      <c r="AF120" s="10">
        <v>0</v>
      </c>
      <c r="AG120" s="4">
        <v>0</v>
      </c>
      <c r="AH120" s="4">
        <v>0</v>
      </c>
      <c r="AI120" s="10" t="s">
        <v>1473</v>
      </c>
      <c r="AJ120" s="4">
        <v>0</v>
      </c>
      <c r="AK120" s="4">
        <v>0</v>
      </c>
      <c r="AL120" s="10" t="s">
        <v>1473</v>
      </c>
      <c r="AM120" s="1">
        <v>366159</v>
      </c>
      <c r="AN120" s="1">
        <v>5</v>
      </c>
      <c r="AX120"/>
      <c r="AY120"/>
    </row>
    <row r="121" spans="1:51" x14ac:dyDescent="0.25">
      <c r="A121" t="s">
        <v>964</v>
      </c>
      <c r="B121" t="s">
        <v>662</v>
      </c>
      <c r="C121" t="s">
        <v>1081</v>
      </c>
      <c r="D121" t="s">
        <v>1064</v>
      </c>
      <c r="E121" s="4">
        <v>81.380434782608702</v>
      </c>
      <c r="F121" s="4">
        <v>270.24</v>
      </c>
      <c r="G121" s="4">
        <v>0</v>
      </c>
      <c r="H121" s="10">
        <v>0</v>
      </c>
      <c r="I121" s="4">
        <v>248.89217391304351</v>
      </c>
      <c r="J121" s="4">
        <v>0</v>
      </c>
      <c r="K121" s="10">
        <v>0</v>
      </c>
      <c r="L121" s="4">
        <v>37.957065217391303</v>
      </c>
      <c r="M121" s="4">
        <v>0</v>
      </c>
      <c r="N121" s="10">
        <v>0</v>
      </c>
      <c r="O121" s="4">
        <v>16.609239130434784</v>
      </c>
      <c r="P121" s="4">
        <v>0</v>
      </c>
      <c r="Q121" s="8">
        <v>0</v>
      </c>
      <c r="R121" s="4">
        <v>16.130434782608695</v>
      </c>
      <c r="S121" s="4">
        <v>0</v>
      </c>
      <c r="T121" s="10">
        <v>0</v>
      </c>
      <c r="U121" s="4">
        <v>5.2173913043478262</v>
      </c>
      <c r="V121" s="4">
        <v>0</v>
      </c>
      <c r="W121" s="10">
        <v>0</v>
      </c>
      <c r="X121" s="4">
        <v>71.646847826086955</v>
      </c>
      <c r="Y121" s="4">
        <v>0</v>
      </c>
      <c r="Z121" s="10">
        <v>0</v>
      </c>
      <c r="AA121" s="4">
        <v>0</v>
      </c>
      <c r="AB121" s="4">
        <v>0</v>
      </c>
      <c r="AC121" s="10" t="s">
        <v>1473</v>
      </c>
      <c r="AD121" s="4">
        <v>115.20369565217391</v>
      </c>
      <c r="AE121" s="4">
        <v>0</v>
      </c>
      <c r="AF121" s="10">
        <v>0</v>
      </c>
      <c r="AG121" s="4">
        <v>45.432391304347831</v>
      </c>
      <c r="AH121" s="4">
        <v>0</v>
      </c>
      <c r="AI121" s="10">
        <v>0</v>
      </c>
      <c r="AJ121" s="4">
        <v>0</v>
      </c>
      <c r="AK121" s="4">
        <v>0</v>
      </c>
      <c r="AL121" s="10" t="s">
        <v>1473</v>
      </c>
      <c r="AM121" s="1">
        <v>366169</v>
      </c>
      <c r="AN121" s="1">
        <v>5</v>
      </c>
      <c r="AX121"/>
      <c r="AY121"/>
    </row>
    <row r="122" spans="1:51" x14ac:dyDescent="0.25">
      <c r="A122" t="s">
        <v>964</v>
      </c>
      <c r="B122" t="s">
        <v>65</v>
      </c>
      <c r="C122" t="s">
        <v>1213</v>
      </c>
      <c r="D122" t="s">
        <v>1008</v>
      </c>
      <c r="E122" s="4">
        <v>44.184782608695649</v>
      </c>
      <c r="F122" s="4">
        <v>98.862717391304358</v>
      </c>
      <c r="G122" s="4">
        <v>4.6521739130434785</v>
      </c>
      <c r="H122" s="10">
        <v>4.7056909174667989E-2</v>
      </c>
      <c r="I122" s="4">
        <v>92.558369565217404</v>
      </c>
      <c r="J122" s="4">
        <v>0</v>
      </c>
      <c r="K122" s="10">
        <v>0</v>
      </c>
      <c r="L122" s="4">
        <v>7.3136956521739132</v>
      </c>
      <c r="M122" s="4">
        <v>4.6521739130434785</v>
      </c>
      <c r="N122" s="10">
        <v>0.6360907172368695</v>
      </c>
      <c r="O122" s="4">
        <v>1.4441304347826089</v>
      </c>
      <c r="P122" s="4">
        <v>0</v>
      </c>
      <c r="Q122" s="8">
        <v>0</v>
      </c>
      <c r="R122" s="4">
        <v>1.0869565217391304</v>
      </c>
      <c r="S122" s="4">
        <v>1.0869565217391304</v>
      </c>
      <c r="T122" s="10">
        <v>1</v>
      </c>
      <c r="U122" s="4">
        <v>4.7826086956521738</v>
      </c>
      <c r="V122" s="4">
        <v>3.5652173913043477</v>
      </c>
      <c r="W122" s="10">
        <v>0.74545454545454548</v>
      </c>
      <c r="X122" s="4">
        <v>25.484347826086957</v>
      </c>
      <c r="Y122" s="4">
        <v>0</v>
      </c>
      <c r="Z122" s="10">
        <v>0</v>
      </c>
      <c r="AA122" s="4">
        <v>0.43478260869565216</v>
      </c>
      <c r="AB122" s="4">
        <v>0</v>
      </c>
      <c r="AC122" s="10">
        <v>0</v>
      </c>
      <c r="AD122" s="4">
        <v>65.629891304347836</v>
      </c>
      <c r="AE122" s="4">
        <v>0</v>
      </c>
      <c r="AF122" s="10">
        <v>0</v>
      </c>
      <c r="AG122" s="4">
        <v>0</v>
      </c>
      <c r="AH122" s="4">
        <v>0</v>
      </c>
      <c r="AI122" s="10" t="s">
        <v>1473</v>
      </c>
      <c r="AJ122" s="4">
        <v>0</v>
      </c>
      <c r="AK122" s="4">
        <v>0</v>
      </c>
      <c r="AL122" s="10" t="s">
        <v>1473</v>
      </c>
      <c r="AM122" s="1">
        <v>365218</v>
      </c>
      <c r="AN122" s="1">
        <v>5</v>
      </c>
      <c r="AX122"/>
      <c r="AY122"/>
    </row>
    <row r="123" spans="1:51" x14ac:dyDescent="0.25">
      <c r="A123" t="s">
        <v>964</v>
      </c>
      <c r="B123" t="s">
        <v>143</v>
      </c>
      <c r="C123" t="s">
        <v>1255</v>
      </c>
      <c r="D123" t="s">
        <v>1034</v>
      </c>
      <c r="E123" s="4">
        <v>49.815217391304351</v>
      </c>
      <c r="F123" s="4">
        <v>140.41586956521741</v>
      </c>
      <c r="G123" s="4">
        <v>0</v>
      </c>
      <c r="H123" s="10">
        <v>0</v>
      </c>
      <c r="I123" s="4">
        <v>128.29902173913044</v>
      </c>
      <c r="J123" s="4">
        <v>0</v>
      </c>
      <c r="K123" s="10">
        <v>0</v>
      </c>
      <c r="L123" s="4">
        <v>20.277173913043477</v>
      </c>
      <c r="M123" s="4">
        <v>0</v>
      </c>
      <c r="N123" s="10">
        <v>0</v>
      </c>
      <c r="O123" s="4">
        <v>13.638586956521738</v>
      </c>
      <c r="P123" s="4">
        <v>0</v>
      </c>
      <c r="Q123" s="8">
        <v>0</v>
      </c>
      <c r="R123" s="4">
        <v>1.8559782608695652</v>
      </c>
      <c r="S123" s="4">
        <v>0</v>
      </c>
      <c r="T123" s="10">
        <v>0</v>
      </c>
      <c r="U123" s="4">
        <v>4.7826086956521738</v>
      </c>
      <c r="V123" s="4">
        <v>0</v>
      </c>
      <c r="W123" s="10">
        <v>0</v>
      </c>
      <c r="X123" s="4">
        <v>33.176630434782609</v>
      </c>
      <c r="Y123" s="4">
        <v>0</v>
      </c>
      <c r="Z123" s="10">
        <v>0</v>
      </c>
      <c r="AA123" s="4">
        <v>5.4782608695652177</v>
      </c>
      <c r="AB123" s="4">
        <v>0</v>
      </c>
      <c r="AC123" s="10">
        <v>0</v>
      </c>
      <c r="AD123" s="4">
        <v>81.483804347826094</v>
      </c>
      <c r="AE123" s="4">
        <v>0</v>
      </c>
      <c r="AF123" s="10">
        <v>0</v>
      </c>
      <c r="AG123" s="4">
        <v>0</v>
      </c>
      <c r="AH123" s="4">
        <v>0</v>
      </c>
      <c r="AI123" s="10" t="s">
        <v>1473</v>
      </c>
      <c r="AJ123" s="4">
        <v>0</v>
      </c>
      <c r="AK123" s="4">
        <v>0</v>
      </c>
      <c r="AL123" s="10" t="s">
        <v>1473</v>
      </c>
      <c r="AM123" s="1">
        <v>365370</v>
      </c>
      <c r="AN123" s="1">
        <v>5</v>
      </c>
      <c r="AX123"/>
      <c r="AY123"/>
    </row>
    <row r="124" spans="1:51" x14ac:dyDescent="0.25">
      <c r="A124" t="s">
        <v>964</v>
      </c>
      <c r="B124" t="s">
        <v>575</v>
      </c>
      <c r="C124" t="s">
        <v>1366</v>
      </c>
      <c r="D124" t="s">
        <v>1000</v>
      </c>
      <c r="E124" s="4">
        <v>20.923913043478262</v>
      </c>
      <c r="F124" s="4">
        <v>69.030760869565228</v>
      </c>
      <c r="G124" s="4">
        <v>0</v>
      </c>
      <c r="H124" s="10">
        <v>0</v>
      </c>
      <c r="I124" s="4">
        <v>63.726413043478267</v>
      </c>
      <c r="J124" s="4">
        <v>0</v>
      </c>
      <c r="K124" s="10">
        <v>0</v>
      </c>
      <c r="L124" s="4">
        <v>13.634565217391305</v>
      </c>
      <c r="M124" s="4">
        <v>0</v>
      </c>
      <c r="N124" s="10">
        <v>0</v>
      </c>
      <c r="O124" s="4">
        <v>8.3302173913043482</v>
      </c>
      <c r="P124" s="4">
        <v>0</v>
      </c>
      <c r="Q124" s="8">
        <v>0</v>
      </c>
      <c r="R124" s="4">
        <v>0</v>
      </c>
      <c r="S124" s="4">
        <v>0</v>
      </c>
      <c r="T124" s="10" t="s">
        <v>1473</v>
      </c>
      <c r="U124" s="4">
        <v>5.3043478260869561</v>
      </c>
      <c r="V124" s="4">
        <v>0</v>
      </c>
      <c r="W124" s="10">
        <v>0</v>
      </c>
      <c r="X124" s="4">
        <v>16.400652173913041</v>
      </c>
      <c r="Y124" s="4">
        <v>0</v>
      </c>
      <c r="Z124" s="10">
        <v>0</v>
      </c>
      <c r="AA124" s="4">
        <v>0</v>
      </c>
      <c r="AB124" s="4">
        <v>0</v>
      </c>
      <c r="AC124" s="10" t="s">
        <v>1473</v>
      </c>
      <c r="AD124" s="4">
        <v>38.995543478260878</v>
      </c>
      <c r="AE124" s="4">
        <v>0</v>
      </c>
      <c r="AF124" s="10">
        <v>0</v>
      </c>
      <c r="AG124" s="4">
        <v>0</v>
      </c>
      <c r="AH124" s="4">
        <v>0</v>
      </c>
      <c r="AI124" s="10" t="s">
        <v>1473</v>
      </c>
      <c r="AJ124" s="4">
        <v>0</v>
      </c>
      <c r="AK124" s="4">
        <v>0</v>
      </c>
      <c r="AL124" s="10" t="s">
        <v>1473</v>
      </c>
      <c r="AM124" s="1">
        <v>366037</v>
      </c>
      <c r="AN124" s="1">
        <v>5</v>
      </c>
      <c r="AX124"/>
      <c r="AY124"/>
    </row>
    <row r="125" spans="1:51" x14ac:dyDescent="0.25">
      <c r="A125" t="s">
        <v>964</v>
      </c>
      <c r="B125" t="s">
        <v>120</v>
      </c>
      <c r="C125" t="s">
        <v>1173</v>
      </c>
      <c r="D125" t="s">
        <v>1049</v>
      </c>
      <c r="E125" s="4">
        <v>80.718309859154928</v>
      </c>
      <c r="F125" s="4">
        <v>288.22535211267598</v>
      </c>
      <c r="G125" s="4">
        <v>0.42253521126760563</v>
      </c>
      <c r="H125" s="10">
        <v>1.4659890539483976E-3</v>
      </c>
      <c r="I125" s="4">
        <v>264.41056338028164</v>
      </c>
      <c r="J125" s="4">
        <v>0</v>
      </c>
      <c r="K125" s="10">
        <v>0</v>
      </c>
      <c r="L125" s="4">
        <v>60.599014084507033</v>
      </c>
      <c r="M125" s="4">
        <v>0.42253521126760563</v>
      </c>
      <c r="N125" s="10">
        <v>6.9726416782683685E-3</v>
      </c>
      <c r="O125" s="4">
        <v>36.784225352112671</v>
      </c>
      <c r="P125" s="4">
        <v>0</v>
      </c>
      <c r="Q125" s="8">
        <v>0</v>
      </c>
      <c r="R125" s="4">
        <v>18.068309859154922</v>
      </c>
      <c r="S125" s="4">
        <v>0.42253521126760563</v>
      </c>
      <c r="T125" s="10">
        <v>2.338543087656391E-2</v>
      </c>
      <c r="U125" s="4">
        <v>5.746478873239437</v>
      </c>
      <c r="V125" s="4">
        <v>0</v>
      </c>
      <c r="W125" s="10">
        <v>0</v>
      </c>
      <c r="X125" s="4">
        <v>49.39605633802816</v>
      </c>
      <c r="Y125" s="4">
        <v>0</v>
      </c>
      <c r="Z125" s="10">
        <v>0</v>
      </c>
      <c r="AA125" s="4">
        <v>0</v>
      </c>
      <c r="AB125" s="4">
        <v>0</v>
      </c>
      <c r="AC125" s="10" t="s">
        <v>1473</v>
      </c>
      <c r="AD125" s="4">
        <v>178.2302816901408</v>
      </c>
      <c r="AE125" s="4">
        <v>0</v>
      </c>
      <c r="AF125" s="10">
        <v>0</v>
      </c>
      <c r="AG125" s="4">
        <v>0</v>
      </c>
      <c r="AH125" s="4">
        <v>0</v>
      </c>
      <c r="AI125" s="10" t="s">
        <v>1473</v>
      </c>
      <c r="AJ125" s="4">
        <v>0</v>
      </c>
      <c r="AK125" s="4">
        <v>0</v>
      </c>
      <c r="AL125" s="10" t="s">
        <v>1473</v>
      </c>
      <c r="AM125" s="1">
        <v>365333</v>
      </c>
      <c r="AN125" s="1">
        <v>5</v>
      </c>
      <c r="AX125"/>
      <c r="AY125"/>
    </row>
    <row r="126" spans="1:51" x14ac:dyDescent="0.25">
      <c r="A126" t="s">
        <v>964</v>
      </c>
      <c r="B126" t="s">
        <v>1</v>
      </c>
      <c r="C126" t="s">
        <v>1333</v>
      </c>
      <c r="D126" t="s">
        <v>1034</v>
      </c>
      <c r="E126" s="4">
        <v>79.141304347826093</v>
      </c>
      <c r="F126" s="4">
        <v>263.13402173913039</v>
      </c>
      <c r="G126" s="4">
        <v>0.58423913043478259</v>
      </c>
      <c r="H126" s="10">
        <v>2.22031011639382E-3</v>
      </c>
      <c r="I126" s="4">
        <v>255.71108695652171</v>
      </c>
      <c r="J126" s="4">
        <v>0.58423913043478259</v>
      </c>
      <c r="K126" s="10">
        <v>2.2847626099767827E-3</v>
      </c>
      <c r="L126" s="4">
        <v>37.517499999999998</v>
      </c>
      <c r="M126" s="4">
        <v>0</v>
      </c>
      <c r="N126" s="10">
        <v>0</v>
      </c>
      <c r="O126" s="4">
        <v>32.560978260869561</v>
      </c>
      <c r="P126" s="4">
        <v>0</v>
      </c>
      <c r="Q126" s="8">
        <v>0</v>
      </c>
      <c r="R126" s="4">
        <v>0</v>
      </c>
      <c r="S126" s="4">
        <v>0</v>
      </c>
      <c r="T126" s="10" t="s">
        <v>1473</v>
      </c>
      <c r="U126" s="4">
        <v>4.9565217391304346</v>
      </c>
      <c r="V126" s="4">
        <v>0</v>
      </c>
      <c r="W126" s="10">
        <v>0</v>
      </c>
      <c r="X126" s="4">
        <v>79.381413043478275</v>
      </c>
      <c r="Y126" s="4">
        <v>0.33967391304347827</v>
      </c>
      <c r="Z126" s="10">
        <v>4.2790106653485026E-3</v>
      </c>
      <c r="AA126" s="4">
        <v>2.4664130434782607</v>
      </c>
      <c r="AB126" s="4">
        <v>0</v>
      </c>
      <c r="AC126" s="10">
        <v>0</v>
      </c>
      <c r="AD126" s="4">
        <v>143.76869565217388</v>
      </c>
      <c r="AE126" s="4">
        <v>0.24456521739130435</v>
      </c>
      <c r="AF126" s="10">
        <v>1.7011020116854372E-3</v>
      </c>
      <c r="AG126" s="4">
        <v>0</v>
      </c>
      <c r="AH126" s="4">
        <v>0</v>
      </c>
      <c r="AI126" s="10" t="s">
        <v>1473</v>
      </c>
      <c r="AJ126" s="4">
        <v>0</v>
      </c>
      <c r="AK126" s="4">
        <v>0</v>
      </c>
      <c r="AL126" s="10" t="s">
        <v>1473</v>
      </c>
      <c r="AM126" s="1">
        <v>365746</v>
      </c>
      <c r="AN126" s="1">
        <v>5</v>
      </c>
      <c r="AX126"/>
      <c r="AY126"/>
    </row>
    <row r="127" spans="1:51" x14ac:dyDescent="0.25">
      <c r="A127" t="s">
        <v>964</v>
      </c>
      <c r="B127" t="s">
        <v>660</v>
      </c>
      <c r="C127" t="s">
        <v>1070</v>
      </c>
      <c r="D127" t="s">
        <v>1037</v>
      </c>
      <c r="E127" s="4">
        <v>66.630434782608702</v>
      </c>
      <c r="F127" s="4">
        <v>244.82391304347829</v>
      </c>
      <c r="G127" s="4">
        <v>11.858695652173914</v>
      </c>
      <c r="H127" s="10">
        <v>4.8437652616343599E-2</v>
      </c>
      <c r="I127" s="4">
        <v>223.25869565217391</v>
      </c>
      <c r="J127" s="4">
        <v>11.858695652173914</v>
      </c>
      <c r="K127" s="10">
        <v>5.3116388669802048E-2</v>
      </c>
      <c r="L127" s="4">
        <v>48.784782608695664</v>
      </c>
      <c r="M127" s="4">
        <v>0</v>
      </c>
      <c r="N127" s="10">
        <v>0</v>
      </c>
      <c r="O127" s="4">
        <v>28.523913043478274</v>
      </c>
      <c r="P127" s="4">
        <v>0</v>
      </c>
      <c r="Q127" s="8">
        <v>0</v>
      </c>
      <c r="R127" s="4">
        <v>16.869565217391305</v>
      </c>
      <c r="S127" s="4">
        <v>0</v>
      </c>
      <c r="T127" s="10">
        <v>0</v>
      </c>
      <c r="U127" s="4">
        <v>3.3913043478260869</v>
      </c>
      <c r="V127" s="4">
        <v>0</v>
      </c>
      <c r="W127" s="10">
        <v>0</v>
      </c>
      <c r="X127" s="4">
        <v>53.723913043478277</v>
      </c>
      <c r="Y127" s="4">
        <v>5.9782608695652176E-2</v>
      </c>
      <c r="Z127" s="10">
        <v>1.1127746530166305E-3</v>
      </c>
      <c r="AA127" s="4">
        <v>1.3043478260869565</v>
      </c>
      <c r="AB127" s="4">
        <v>0</v>
      </c>
      <c r="AC127" s="10">
        <v>0</v>
      </c>
      <c r="AD127" s="4">
        <v>140.81086956521739</v>
      </c>
      <c r="AE127" s="4">
        <v>11.798913043478262</v>
      </c>
      <c r="AF127" s="10">
        <v>8.3792629645068173E-2</v>
      </c>
      <c r="AG127" s="4">
        <v>0</v>
      </c>
      <c r="AH127" s="4">
        <v>0</v>
      </c>
      <c r="AI127" s="10" t="s">
        <v>1473</v>
      </c>
      <c r="AJ127" s="4">
        <v>0.19999999999999998</v>
      </c>
      <c r="AK127" s="4">
        <v>0</v>
      </c>
      <c r="AL127" s="10" t="s">
        <v>1473</v>
      </c>
      <c r="AM127" s="1">
        <v>366166</v>
      </c>
      <c r="AN127" s="1">
        <v>5</v>
      </c>
      <c r="AX127"/>
      <c r="AY127"/>
    </row>
    <row r="128" spans="1:51" x14ac:dyDescent="0.25">
      <c r="A128" t="s">
        <v>964</v>
      </c>
      <c r="B128" t="s">
        <v>19</v>
      </c>
      <c r="C128" t="s">
        <v>1075</v>
      </c>
      <c r="D128" t="s">
        <v>1033</v>
      </c>
      <c r="E128" s="4">
        <v>64.5</v>
      </c>
      <c r="F128" s="4">
        <v>256.63989130434788</v>
      </c>
      <c r="G128" s="4">
        <v>7.8388043478260867</v>
      </c>
      <c r="H128" s="10">
        <v>3.0543982496197719E-2</v>
      </c>
      <c r="I128" s="4">
        <v>225.15945652173917</v>
      </c>
      <c r="J128" s="4">
        <v>7.8388043478260867</v>
      </c>
      <c r="K128" s="10">
        <v>3.4814457580062817E-2</v>
      </c>
      <c r="L128" s="4">
        <v>39.6875</v>
      </c>
      <c r="M128" s="4">
        <v>0</v>
      </c>
      <c r="N128" s="10">
        <v>0</v>
      </c>
      <c r="O128" s="4">
        <v>15.845108695652174</v>
      </c>
      <c r="P128" s="4">
        <v>0</v>
      </c>
      <c r="Q128" s="8">
        <v>0</v>
      </c>
      <c r="R128" s="4">
        <v>18.451086956521738</v>
      </c>
      <c r="S128" s="4">
        <v>0</v>
      </c>
      <c r="T128" s="10">
        <v>0</v>
      </c>
      <c r="U128" s="4">
        <v>5.3913043478260869</v>
      </c>
      <c r="V128" s="4">
        <v>0</v>
      </c>
      <c r="W128" s="10">
        <v>0</v>
      </c>
      <c r="X128" s="4">
        <v>62.736195652173926</v>
      </c>
      <c r="Y128" s="4">
        <v>0.47434782608695653</v>
      </c>
      <c r="Z128" s="10">
        <v>7.5609912452592187E-3</v>
      </c>
      <c r="AA128" s="4">
        <v>7.6380434782608724</v>
      </c>
      <c r="AB128" s="4">
        <v>0</v>
      </c>
      <c r="AC128" s="10">
        <v>0</v>
      </c>
      <c r="AD128" s="4">
        <v>121.93152173913046</v>
      </c>
      <c r="AE128" s="4">
        <v>7.3644565217391298</v>
      </c>
      <c r="AF128" s="10">
        <v>6.0398299116574683E-2</v>
      </c>
      <c r="AG128" s="4">
        <v>24.646630434782605</v>
      </c>
      <c r="AH128" s="4">
        <v>0</v>
      </c>
      <c r="AI128" s="10">
        <v>0</v>
      </c>
      <c r="AJ128" s="4">
        <v>0</v>
      </c>
      <c r="AK128" s="4">
        <v>0</v>
      </c>
      <c r="AL128" s="10" t="s">
        <v>1473</v>
      </c>
      <c r="AM128" s="1">
        <v>365014</v>
      </c>
      <c r="AN128" s="1">
        <v>5</v>
      </c>
      <c r="AX128"/>
      <c r="AY128"/>
    </row>
    <row r="129" spans="1:51" x14ac:dyDescent="0.25">
      <c r="A129" t="s">
        <v>964</v>
      </c>
      <c r="B129" t="s">
        <v>737</v>
      </c>
      <c r="C129" t="s">
        <v>1184</v>
      </c>
      <c r="D129" t="s">
        <v>1017</v>
      </c>
      <c r="E129" s="4">
        <v>54.923913043478258</v>
      </c>
      <c r="F129" s="4">
        <v>180.57608695652169</v>
      </c>
      <c r="G129" s="4">
        <v>0</v>
      </c>
      <c r="H129" s="10">
        <v>0</v>
      </c>
      <c r="I129" s="4">
        <v>175.16847826086951</v>
      </c>
      <c r="J129" s="4">
        <v>0</v>
      </c>
      <c r="K129" s="10">
        <v>0</v>
      </c>
      <c r="L129" s="4">
        <v>21.925978260869563</v>
      </c>
      <c r="M129" s="4">
        <v>0</v>
      </c>
      <c r="N129" s="10">
        <v>0</v>
      </c>
      <c r="O129" s="4">
        <v>16.518369565217391</v>
      </c>
      <c r="P129" s="4">
        <v>0</v>
      </c>
      <c r="Q129" s="8">
        <v>0</v>
      </c>
      <c r="R129" s="4">
        <v>0</v>
      </c>
      <c r="S129" s="4">
        <v>0</v>
      </c>
      <c r="T129" s="10" t="s">
        <v>1473</v>
      </c>
      <c r="U129" s="4">
        <v>5.4076086956521738</v>
      </c>
      <c r="V129" s="4">
        <v>0</v>
      </c>
      <c r="W129" s="10">
        <v>0</v>
      </c>
      <c r="X129" s="4">
        <v>54.037391304347814</v>
      </c>
      <c r="Y129" s="4">
        <v>0</v>
      </c>
      <c r="Z129" s="10">
        <v>0</v>
      </c>
      <c r="AA129" s="4">
        <v>0</v>
      </c>
      <c r="AB129" s="4">
        <v>0</v>
      </c>
      <c r="AC129" s="10" t="s">
        <v>1473</v>
      </c>
      <c r="AD129" s="4">
        <v>104.6127173913043</v>
      </c>
      <c r="AE129" s="4">
        <v>0</v>
      </c>
      <c r="AF129" s="10">
        <v>0</v>
      </c>
      <c r="AG129" s="4">
        <v>0</v>
      </c>
      <c r="AH129" s="4">
        <v>0</v>
      </c>
      <c r="AI129" s="10" t="s">
        <v>1473</v>
      </c>
      <c r="AJ129" s="4">
        <v>0</v>
      </c>
      <c r="AK129" s="4">
        <v>0</v>
      </c>
      <c r="AL129" s="10" t="s">
        <v>1473</v>
      </c>
      <c r="AM129" s="1">
        <v>366264</v>
      </c>
      <c r="AN129" s="1">
        <v>5</v>
      </c>
      <c r="AX129"/>
      <c r="AY129"/>
    </row>
    <row r="130" spans="1:51" x14ac:dyDescent="0.25">
      <c r="A130" t="s">
        <v>964</v>
      </c>
      <c r="B130" t="s">
        <v>151</v>
      </c>
      <c r="C130" t="s">
        <v>1259</v>
      </c>
      <c r="D130" t="s">
        <v>1049</v>
      </c>
      <c r="E130" s="4">
        <v>49.717391304347828</v>
      </c>
      <c r="F130" s="4">
        <v>144.14152173913047</v>
      </c>
      <c r="G130" s="4">
        <v>0</v>
      </c>
      <c r="H130" s="10">
        <v>0</v>
      </c>
      <c r="I130" s="4">
        <v>133.46869565217395</v>
      </c>
      <c r="J130" s="4">
        <v>0</v>
      </c>
      <c r="K130" s="10">
        <v>0</v>
      </c>
      <c r="L130" s="4">
        <v>24.833695652173922</v>
      </c>
      <c r="M130" s="4">
        <v>0</v>
      </c>
      <c r="N130" s="10">
        <v>0</v>
      </c>
      <c r="O130" s="4">
        <v>16.023369565217401</v>
      </c>
      <c r="P130" s="4">
        <v>0</v>
      </c>
      <c r="Q130" s="8">
        <v>0</v>
      </c>
      <c r="R130" s="4">
        <v>4.3266304347826079</v>
      </c>
      <c r="S130" s="4">
        <v>0</v>
      </c>
      <c r="T130" s="10">
        <v>0</v>
      </c>
      <c r="U130" s="4">
        <v>4.4836956521739131</v>
      </c>
      <c r="V130" s="4">
        <v>0</v>
      </c>
      <c r="W130" s="10">
        <v>0</v>
      </c>
      <c r="X130" s="4">
        <v>25.724456521739125</v>
      </c>
      <c r="Y130" s="4">
        <v>0</v>
      </c>
      <c r="Z130" s="10">
        <v>0</v>
      </c>
      <c r="AA130" s="4">
        <v>1.8624999999999996</v>
      </c>
      <c r="AB130" s="4">
        <v>0</v>
      </c>
      <c r="AC130" s="10">
        <v>0</v>
      </c>
      <c r="AD130" s="4">
        <v>75.64815217391309</v>
      </c>
      <c r="AE130" s="4">
        <v>0</v>
      </c>
      <c r="AF130" s="10">
        <v>0</v>
      </c>
      <c r="AG130" s="4">
        <v>2.8385869565217394</v>
      </c>
      <c r="AH130" s="4">
        <v>0</v>
      </c>
      <c r="AI130" s="10">
        <v>0</v>
      </c>
      <c r="AJ130" s="4">
        <v>13.23413043478261</v>
      </c>
      <c r="AK130" s="4">
        <v>0</v>
      </c>
      <c r="AL130" s="10" t="s">
        <v>1473</v>
      </c>
      <c r="AM130" s="1">
        <v>365387</v>
      </c>
      <c r="AN130" s="1">
        <v>5</v>
      </c>
      <c r="AX130"/>
      <c r="AY130"/>
    </row>
    <row r="131" spans="1:51" x14ac:dyDescent="0.25">
      <c r="A131" t="s">
        <v>964</v>
      </c>
      <c r="B131" t="s">
        <v>250</v>
      </c>
      <c r="C131" t="s">
        <v>1222</v>
      </c>
      <c r="D131" t="s">
        <v>1039</v>
      </c>
      <c r="E131" s="4">
        <v>67.184782608695656</v>
      </c>
      <c r="F131" s="4">
        <v>231.47010869565213</v>
      </c>
      <c r="G131" s="4">
        <v>1.5434782608695652</v>
      </c>
      <c r="H131" s="10">
        <v>6.6681536962468167E-3</v>
      </c>
      <c r="I131" s="4">
        <v>208.12771739130432</v>
      </c>
      <c r="J131" s="4">
        <v>1.5434782608695652</v>
      </c>
      <c r="K131" s="10">
        <v>7.4160149364807882E-3</v>
      </c>
      <c r="L131" s="4">
        <v>39.043478260869563</v>
      </c>
      <c r="M131" s="4">
        <v>0</v>
      </c>
      <c r="N131" s="10">
        <v>0</v>
      </c>
      <c r="O131" s="4">
        <v>31.152173913043477</v>
      </c>
      <c r="P131" s="4">
        <v>0</v>
      </c>
      <c r="Q131" s="8">
        <v>0</v>
      </c>
      <c r="R131" s="4">
        <v>0.52173913043478259</v>
      </c>
      <c r="S131" s="4">
        <v>0</v>
      </c>
      <c r="T131" s="10">
        <v>0</v>
      </c>
      <c r="U131" s="4">
        <v>7.3695652173913047</v>
      </c>
      <c r="V131" s="4">
        <v>0</v>
      </c>
      <c r="W131" s="10">
        <v>0</v>
      </c>
      <c r="X131" s="4">
        <v>45.317934782608695</v>
      </c>
      <c r="Y131" s="4">
        <v>0</v>
      </c>
      <c r="Z131" s="10">
        <v>0</v>
      </c>
      <c r="AA131" s="4">
        <v>15.451086956521738</v>
      </c>
      <c r="AB131" s="4">
        <v>0</v>
      </c>
      <c r="AC131" s="10">
        <v>0</v>
      </c>
      <c r="AD131" s="4">
        <v>94.065217391304344</v>
      </c>
      <c r="AE131" s="4">
        <v>1.5434782608695652</v>
      </c>
      <c r="AF131" s="10">
        <v>1.6408597180494568E-2</v>
      </c>
      <c r="AG131" s="4">
        <v>37.592391304347828</v>
      </c>
      <c r="AH131" s="4">
        <v>0</v>
      </c>
      <c r="AI131" s="10">
        <v>0</v>
      </c>
      <c r="AJ131" s="4">
        <v>0</v>
      </c>
      <c r="AK131" s="4">
        <v>0</v>
      </c>
      <c r="AL131" s="10" t="s">
        <v>1473</v>
      </c>
      <c r="AM131" s="1">
        <v>365545</v>
      </c>
      <c r="AN131" s="1">
        <v>5</v>
      </c>
      <c r="AX131"/>
      <c r="AY131"/>
    </row>
    <row r="132" spans="1:51" x14ac:dyDescent="0.25">
      <c r="A132" t="s">
        <v>964</v>
      </c>
      <c r="B132" t="s">
        <v>441</v>
      </c>
      <c r="C132" t="s">
        <v>1222</v>
      </c>
      <c r="D132" t="s">
        <v>1039</v>
      </c>
      <c r="E132" s="4">
        <v>67.195652173913047</v>
      </c>
      <c r="F132" s="4">
        <v>259.75</v>
      </c>
      <c r="G132" s="4">
        <v>25.149456521739129</v>
      </c>
      <c r="H132" s="10">
        <v>9.6821776792065939E-2</v>
      </c>
      <c r="I132" s="4">
        <v>232</v>
      </c>
      <c r="J132" s="4">
        <v>25.149456521739129</v>
      </c>
      <c r="K132" s="10">
        <v>0.10840282983508245</v>
      </c>
      <c r="L132" s="4">
        <v>23.092391304347824</v>
      </c>
      <c r="M132" s="4">
        <v>0</v>
      </c>
      <c r="N132" s="10">
        <v>0</v>
      </c>
      <c r="O132" s="4">
        <v>6.25</v>
      </c>
      <c r="P132" s="4">
        <v>0</v>
      </c>
      <c r="Q132" s="8">
        <v>0</v>
      </c>
      <c r="R132" s="4">
        <v>11.538043478260869</v>
      </c>
      <c r="S132" s="4">
        <v>0</v>
      </c>
      <c r="T132" s="10">
        <v>0</v>
      </c>
      <c r="U132" s="4">
        <v>5.3043478260869561</v>
      </c>
      <c r="V132" s="4">
        <v>0</v>
      </c>
      <c r="W132" s="10">
        <v>0</v>
      </c>
      <c r="X132" s="4">
        <v>74.519021739130437</v>
      </c>
      <c r="Y132" s="4">
        <v>9.6304347826086953</v>
      </c>
      <c r="Z132" s="10">
        <v>0.1292345841082303</v>
      </c>
      <c r="AA132" s="4">
        <v>10.907608695652174</v>
      </c>
      <c r="AB132" s="4">
        <v>0</v>
      </c>
      <c r="AC132" s="10">
        <v>0</v>
      </c>
      <c r="AD132" s="4">
        <v>109.34782608695652</v>
      </c>
      <c r="AE132" s="4">
        <v>15.323369565217391</v>
      </c>
      <c r="AF132" s="10">
        <v>0.14013419483101391</v>
      </c>
      <c r="AG132" s="4">
        <v>41.883152173913047</v>
      </c>
      <c r="AH132" s="4">
        <v>0.19565217391304349</v>
      </c>
      <c r="AI132" s="10">
        <v>4.6713813014987345E-3</v>
      </c>
      <c r="AJ132" s="4">
        <v>0</v>
      </c>
      <c r="AK132" s="4">
        <v>0</v>
      </c>
      <c r="AL132" s="10" t="s">
        <v>1473</v>
      </c>
      <c r="AM132" s="1">
        <v>365822</v>
      </c>
      <c r="AN132" s="1">
        <v>5</v>
      </c>
      <c r="AX132"/>
      <c r="AY132"/>
    </row>
    <row r="133" spans="1:51" x14ac:dyDescent="0.25">
      <c r="A133" t="s">
        <v>964</v>
      </c>
      <c r="B133" t="s">
        <v>925</v>
      </c>
      <c r="C133" t="s">
        <v>1336</v>
      </c>
      <c r="D133" t="s">
        <v>1039</v>
      </c>
      <c r="E133" s="4">
        <v>21.467391304347824</v>
      </c>
      <c r="F133" s="4">
        <v>91.934782608695656</v>
      </c>
      <c r="G133" s="4">
        <v>0</v>
      </c>
      <c r="H133" s="10">
        <v>0</v>
      </c>
      <c r="I133" s="4">
        <v>79.9375</v>
      </c>
      <c r="J133" s="4">
        <v>0</v>
      </c>
      <c r="K133" s="10">
        <v>0</v>
      </c>
      <c r="L133" s="4">
        <v>16.891304347826086</v>
      </c>
      <c r="M133" s="4">
        <v>0</v>
      </c>
      <c r="N133" s="10">
        <v>0</v>
      </c>
      <c r="O133" s="4">
        <v>10.198369565217391</v>
      </c>
      <c r="P133" s="4">
        <v>0</v>
      </c>
      <c r="Q133" s="8">
        <v>0</v>
      </c>
      <c r="R133" s="4">
        <v>0</v>
      </c>
      <c r="S133" s="4">
        <v>0</v>
      </c>
      <c r="T133" s="10" t="s">
        <v>1473</v>
      </c>
      <c r="U133" s="4">
        <v>6.6929347826086953</v>
      </c>
      <c r="V133" s="4">
        <v>0</v>
      </c>
      <c r="W133" s="10">
        <v>0</v>
      </c>
      <c r="X133" s="4">
        <v>31.513586956521738</v>
      </c>
      <c r="Y133" s="4">
        <v>0</v>
      </c>
      <c r="Z133" s="10">
        <v>0</v>
      </c>
      <c r="AA133" s="4">
        <v>5.3043478260869561</v>
      </c>
      <c r="AB133" s="4">
        <v>0</v>
      </c>
      <c r="AC133" s="10">
        <v>0</v>
      </c>
      <c r="AD133" s="4">
        <v>19.125</v>
      </c>
      <c r="AE133" s="4">
        <v>0</v>
      </c>
      <c r="AF133" s="10">
        <v>0</v>
      </c>
      <c r="AG133" s="4">
        <v>19.100543478260871</v>
      </c>
      <c r="AH133" s="4">
        <v>0</v>
      </c>
      <c r="AI133" s="10">
        <v>0</v>
      </c>
      <c r="AJ133" s="4">
        <v>0</v>
      </c>
      <c r="AK133" s="4">
        <v>0</v>
      </c>
      <c r="AL133" s="10" t="s">
        <v>1473</v>
      </c>
      <c r="AM133" s="1">
        <v>366485</v>
      </c>
      <c r="AN133" s="1">
        <v>5</v>
      </c>
      <c r="AX133"/>
      <c r="AY133"/>
    </row>
    <row r="134" spans="1:51" x14ac:dyDescent="0.25">
      <c r="A134" t="s">
        <v>964</v>
      </c>
      <c r="B134" t="s">
        <v>464</v>
      </c>
      <c r="C134" t="s">
        <v>1326</v>
      </c>
      <c r="D134" t="s">
        <v>1034</v>
      </c>
      <c r="E134" s="4">
        <v>32.532608695652172</v>
      </c>
      <c r="F134" s="4">
        <v>144.60869565217394</v>
      </c>
      <c r="G134" s="4">
        <v>9.9021739130434767</v>
      </c>
      <c r="H134" s="10">
        <v>6.8475646422128666E-2</v>
      </c>
      <c r="I134" s="4">
        <v>133.73913043478262</v>
      </c>
      <c r="J134" s="4">
        <v>9.9021739130434767</v>
      </c>
      <c r="K134" s="10">
        <v>7.404096228868659E-2</v>
      </c>
      <c r="L134" s="4">
        <v>20.951086956521742</v>
      </c>
      <c r="M134" s="4">
        <v>1.4565217391304348</v>
      </c>
      <c r="N134" s="10">
        <v>6.9520103761348886E-2</v>
      </c>
      <c r="O134" s="4">
        <v>10.081521739130435</v>
      </c>
      <c r="P134" s="4">
        <v>1.4565217391304348</v>
      </c>
      <c r="Q134" s="8">
        <v>0.14447439353099731</v>
      </c>
      <c r="R134" s="4">
        <v>5.2173913043478262</v>
      </c>
      <c r="S134" s="4">
        <v>0</v>
      </c>
      <c r="T134" s="10">
        <v>0</v>
      </c>
      <c r="U134" s="4">
        <v>5.6521739130434785</v>
      </c>
      <c r="V134" s="4">
        <v>0</v>
      </c>
      <c r="W134" s="10">
        <v>0</v>
      </c>
      <c r="X134" s="4">
        <v>25.728260869565219</v>
      </c>
      <c r="Y134" s="4">
        <v>5.5054347826086953</v>
      </c>
      <c r="Z134" s="10">
        <v>0.2139839459231094</v>
      </c>
      <c r="AA134" s="4">
        <v>0</v>
      </c>
      <c r="AB134" s="4">
        <v>0</v>
      </c>
      <c r="AC134" s="10" t="s">
        <v>1473</v>
      </c>
      <c r="AD134" s="4">
        <v>38.171195652173914</v>
      </c>
      <c r="AE134" s="4">
        <v>2.9402173913043477</v>
      </c>
      <c r="AF134" s="10">
        <v>7.702712322915925E-2</v>
      </c>
      <c r="AG134" s="4">
        <v>59.758152173913047</v>
      </c>
      <c r="AH134" s="4">
        <v>0</v>
      </c>
      <c r="AI134" s="10">
        <v>0</v>
      </c>
      <c r="AJ134" s="4">
        <v>0</v>
      </c>
      <c r="AK134" s="4">
        <v>0</v>
      </c>
      <c r="AL134" s="10" t="s">
        <v>1473</v>
      </c>
      <c r="AM134" s="1">
        <v>365858</v>
      </c>
      <c r="AN134" s="1">
        <v>5</v>
      </c>
      <c r="AX134"/>
      <c r="AY134"/>
    </row>
    <row r="135" spans="1:51" x14ac:dyDescent="0.25">
      <c r="A135" t="s">
        <v>964</v>
      </c>
      <c r="B135" t="s">
        <v>125</v>
      </c>
      <c r="C135" t="s">
        <v>1171</v>
      </c>
      <c r="D135" t="s">
        <v>1020</v>
      </c>
      <c r="E135" s="4">
        <v>80.239436619718305</v>
      </c>
      <c r="F135" s="4">
        <v>277.1138028169014</v>
      </c>
      <c r="G135" s="4">
        <v>38.043380281690141</v>
      </c>
      <c r="H135" s="10">
        <v>0.13728432108027008</v>
      </c>
      <c r="I135" s="4">
        <v>235.94760563380282</v>
      </c>
      <c r="J135" s="4">
        <v>36.670140845070421</v>
      </c>
      <c r="K135" s="10">
        <v>0.1554164567449923</v>
      </c>
      <c r="L135" s="4">
        <v>72.528169014084511</v>
      </c>
      <c r="M135" s="4">
        <v>1.3732394366197183</v>
      </c>
      <c r="N135" s="10">
        <v>1.8933877075444215E-2</v>
      </c>
      <c r="O135" s="4">
        <v>35.53802816901409</v>
      </c>
      <c r="P135" s="4">
        <v>0</v>
      </c>
      <c r="Q135" s="8">
        <v>0</v>
      </c>
      <c r="R135" s="4">
        <v>31.86338028169013</v>
      </c>
      <c r="S135" s="4">
        <v>1.3732394366197183</v>
      </c>
      <c r="T135" s="10">
        <v>4.3097732396233934E-2</v>
      </c>
      <c r="U135" s="4">
        <v>5.126760563380282</v>
      </c>
      <c r="V135" s="4">
        <v>0</v>
      </c>
      <c r="W135" s="10">
        <v>0</v>
      </c>
      <c r="X135" s="4">
        <v>33.125352112676062</v>
      </c>
      <c r="Y135" s="4">
        <v>14.54225352112676</v>
      </c>
      <c r="Z135" s="10">
        <v>0.43900676049151743</v>
      </c>
      <c r="AA135" s="4">
        <v>4.1760563380281699</v>
      </c>
      <c r="AB135" s="4">
        <v>0</v>
      </c>
      <c r="AC135" s="10">
        <v>0</v>
      </c>
      <c r="AD135" s="4">
        <v>167.28422535211266</v>
      </c>
      <c r="AE135" s="4">
        <v>22.127887323943661</v>
      </c>
      <c r="AF135" s="10">
        <v>0.1322771903768403</v>
      </c>
      <c r="AG135" s="4">
        <v>0</v>
      </c>
      <c r="AH135" s="4">
        <v>0</v>
      </c>
      <c r="AI135" s="10" t="s">
        <v>1473</v>
      </c>
      <c r="AJ135" s="4">
        <v>0</v>
      </c>
      <c r="AK135" s="4">
        <v>0</v>
      </c>
      <c r="AL135" s="10" t="s">
        <v>1473</v>
      </c>
      <c r="AM135" s="1">
        <v>365341</v>
      </c>
      <c r="AN135" s="1">
        <v>5</v>
      </c>
      <c r="AX135"/>
      <c r="AY135"/>
    </row>
    <row r="136" spans="1:51" x14ac:dyDescent="0.25">
      <c r="A136" t="s">
        <v>964</v>
      </c>
      <c r="B136" t="s">
        <v>107</v>
      </c>
      <c r="C136" t="s">
        <v>1206</v>
      </c>
      <c r="D136" t="s">
        <v>1048</v>
      </c>
      <c r="E136" s="4">
        <v>86.304347826086953</v>
      </c>
      <c r="F136" s="4">
        <v>237.11228260869564</v>
      </c>
      <c r="G136" s="4">
        <v>40.886195652173924</v>
      </c>
      <c r="H136" s="10">
        <v>0.17243390010144713</v>
      </c>
      <c r="I136" s="4">
        <v>213.98728260869564</v>
      </c>
      <c r="J136" s="4">
        <v>40.886195652173924</v>
      </c>
      <c r="K136" s="10">
        <v>0.19106834365918746</v>
      </c>
      <c r="L136" s="4">
        <v>28.811739130434788</v>
      </c>
      <c r="M136" s="4">
        <v>5.2954347826086954</v>
      </c>
      <c r="N136" s="10">
        <v>0.18379434711092998</v>
      </c>
      <c r="O136" s="4">
        <v>23.773695652173917</v>
      </c>
      <c r="P136" s="4">
        <v>5.2954347826086954</v>
      </c>
      <c r="Q136" s="8">
        <v>0.22274344132627397</v>
      </c>
      <c r="R136" s="4">
        <v>0.25543478260869568</v>
      </c>
      <c r="S136" s="4">
        <v>0</v>
      </c>
      <c r="T136" s="10">
        <v>0</v>
      </c>
      <c r="U136" s="4">
        <v>4.7826086956521738</v>
      </c>
      <c r="V136" s="4">
        <v>0</v>
      </c>
      <c r="W136" s="10">
        <v>0</v>
      </c>
      <c r="X136" s="4">
        <v>36.937173913043488</v>
      </c>
      <c r="Y136" s="4">
        <v>12.510543478260875</v>
      </c>
      <c r="Z136" s="10">
        <v>0.33869790655107679</v>
      </c>
      <c r="AA136" s="4">
        <v>18.086956521739129</v>
      </c>
      <c r="AB136" s="4">
        <v>0</v>
      </c>
      <c r="AC136" s="10">
        <v>0</v>
      </c>
      <c r="AD136" s="4">
        <v>118.06163043478257</v>
      </c>
      <c r="AE136" s="4">
        <v>23.080217391304359</v>
      </c>
      <c r="AF136" s="10">
        <v>0.19549295826516563</v>
      </c>
      <c r="AG136" s="4">
        <v>35.214782608695657</v>
      </c>
      <c r="AH136" s="4">
        <v>0</v>
      </c>
      <c r="AI136" s="10">
        <v>0</v>
      </c>
      <c r="AJ136" s="4">
        <v>0</v>
      </c>
      <c r="AK136" s="4">
        <v>0</v>
      </c>
      <c r="AL136" s="10" t="s">
        <v>1473</v>
      </c>
      <c r="AM136" s="1">
        <v>365313</v>
      </c>
      <c r="AN136" s="1">
        <v>5</v>
      </c>
      <c r="AX136"/>
      <c r="AY136"/>
    </row>
    <row r="137" spans="1:51" x14ac:dyDescent="0.25">
      <c r="A137" t="s">
        <v>964</v>
      </c>
      <c r="B137" t="s">
        <v>205</v>
      </c>
      <c r="C137" t="s">
        <v>1274</v>
      </c>
      <c r="D137" t="s">
        <v>1008</v>
      </c>
      <c r="E137" s="4">
        <v>35.282608695652172</v>
      </c>
      <c r="F137" s="4">
        <v>137.51815217391302</v>
      </c>
      <c r="G137" s="4">
        <v>0.18478260869565216</v>
      </c>
      <c r="H137" s="10">
        <v>1.3436961286533715E-3</v>
      </c>
      <c r="I137" s="4">
        <v>131.86597826086955</v>
      </c>
      <c r="J137" s="4">
        <v>0.18478260869565216</v>
      </c>
      <c r="K137" s="10">
        <v>1.4012910011564773E-3</v>
      </c>
      <c r="L137" s="4">
        <v>11.970108695652172</v>
      </c>
      <c r="M137" s="4">
        <v>0.18478260869565216</v>
      </c>
      <c r="N137" s="10">
        <v>1.543700340522134E-2</v>
      </c>
      <c r="O137" s="4">
        <v>6.3179347826086936</v>
      </c>
      <c r="P137" s="4">
        <v>0.18478260869565216</v>
      </c>
      <c r="Q137" s="8">
        <v>2.9247311827956996E-2</v>
      </c>
      <c r="R137" s="4">
        <v>0</v>
      </c>
      <c r="S137" s="4">
        <v>0</v>
      </c>
      <c r="T137" s="10" t="s">
        <v>1473</v>
      </c>
      <c r="U137" s="4">
        <v>5.6521739130434785</v>
      </c>
      <c r="V137" s="4">
        <v>0</v>
      </c>
      <c r="W137" s="10">
        <v>0</v>
      </c>
      <c r="X137" s="4">
        <v>42.620326086956517</v>
      </c>
      <c r="Y137" s="4">
        <v>0</v>
      </c>
      <c r="Z137" s="10">
        <v>0</v>
      </c>
      <c r="AA137" s="4">
        <v>0</v>
      </c>
      <c r="AB137" s="4">
        <v>0</v>
      </c>
      <c r="AC137" s="10" t="s">
        <v>1473</v>
      </c>
      <c r="AD137" s="4">
        <v>82.927717391304327</v>
      </c>
      <c r="AE137" s="4">
        <v>0</v>
      </c>
      <c r="AF137" s="10">
        <v>0</v>
      </c>
      <c r="AG137" s="4">
        <v>0</v>
      </c>
      <c r="AH137" s="4">
        <v>0</v>
      </c>
      <c r="AI137" s="10" t="s">
        <v>1473</v>
      </c>
      <c r="AJ137" s="4">
        <v>0</v>
      </c>
      <c r="AK137" s="4">
        <v>0</v>
      </c>
      <c r="AL137" s="10" t="s">
        <v>1473</v>
      </c>
      <c r="AM137" s="1">
        <v>365462</v>
      </c>
      <c r="AN137" s="1">
        <v>5</v>
      </c>
      <c r="AX137"/>
      <c r="AY137"/>
    </row>
    <row r="138" spans="1:51" x14ac:dyDescent="0.25">
      <c r="A138" t="s">
        <v>964</v>
      </c>
      <c r="B138" t="s">
        <v>398</v>
      </c>
      <c r="C138" t="s">
        <v>1219</v>
      </c>
      <c r="D138" t="s">
        <v>1032</v>
      </c>
      <c r="E138" s="4">
        <v>173.22826086956522</v>
      </c>
      <c r="F138" s="4">
        <v>671.44641304347817</v>
      </c>
      <c r="G138" s="4">
        <v>124.75695652173914</v>
      </c>
      <c r="H138" s="10">
        <v>0.18580329583749039</v>
      </c>
      <c r="I138" s="4">
        <v>606.14467391304345</v>
      </c>
      <c r="J138" s="4">
        <v>122.13847826086956</v>
      </c>
      <c r="K138" s="10">
        <v>0.2015005385964859</v>
      </c>
      <c r="L138" s="4">
        <v>145.50086956521736</v>
      </c>
      <c r="M138" s="4">
        <v>19.687065217391311</v>
      </c>
      <c r="N138" s="10">
        <v>0.13530548151512622</v>
      </c>
      <c r="O138" s="4">
        <v>85.136847826086935</v>
      </c>
      <c r="P138" s="4">
        <v>17.068586956521742</v>
      </c>
      <c r="Q138" s="8">
        <v>0.20048413104732926</v>
      </c>
      <c r="R138" s="4">
        <v>52.366195652173907</v>
      </c>
      <c r="S138" s="4">
        <v>2.6184782608695683</v>
      </c>
      <c r="T138" s="10">
        <v>5.0003217309540528E-2</v>
      </c>
      <c r="U138" s="4">
        <v>7.9978260869565165</v>
      </c>
      <c r="V138" s="4">
        <v>0</v>
      </c>
      <c r="W138" s="10">
        <v>0</v>
      </c>
      <c r="X138" s="4">
        <v>160.26391304347825</v>
      </c>
      <c r="Y138" s="4">
        <v>49.853804347826099</v>
      </c>
      <c r="Z138" s="10">
        <v>0.31107317549585339</v>
      </c>
      <c r="AA138" s="4">
        <v>4.9377173913043491</v>
      </c>
      <c r="AB138" s="4">
        <v>0</v>
      </c>
      <c r="AC138" s="10">
        <v>0</v>
      </c>
      <c r="AD138" s="4">
        <v>291.52380434782611</v>
      </c>
      <c r="AE138" s="4">
        <v>55.216086956521728</v>
      </c>
      <c r="AF138" s="10">
        <v>0.18940507132872655</v>
      </c>
      <c r="AG138" s="4">
        <v>59.220108695652172</v>
      </c>
      <c r="AH138" s="4">
        <v>0</v>
      </c>
      <c r="AI138" s="10">
        <v>0</v>
      </c>
      <c r="AJ138" s="4">
        <v>10</v>
      </c>
      <c r="AK138" s="4">
        <v>0</v>
      </c>
      <c r="AL138" s="10" t="s">
        <v>1473</v>
      </c>
      <c r="AM138" s="1">
        <v>365757</v>
      </c>
      <c r="AN138" s="1">
        <v>5</v>
      </c>
      <c r="AX138"/>
      <c r="AY138"/>
    </row>
    <row r="139" spans="1:51" x14ac:dyDescent="0.25">
      <c r="A139" t="s">
        <v>964</v>
      </c>
      <c r="B139" t="s">
        <v>173</v>
      </c>
      <c r="C139" t="s">
        <v>1163</v>
      </c>
      <c r="D139" t="s">
        <v>982</v>
      </c>
      <c r="E139" s="4">
        <v>77.467391304347828</v>
      </c>
      <c r="F139" s="4">
        <v>376.78782608695644</v>
      </c>
      <c r="G139" s="4">
        <v>23.595543478260872</v>
      </c>
      <c r="H139" s="10">
        <v>6.2622892367057023E-2</v>
      </c>
      <c r="I139" s="4">
        <v>339.78510869565213</v>
      </c>
      <c r="J139" s="4">
        <v>21.628152173913044</v>
      </c>
      <c r="K139" s="10">
        <v>6.3652442736345835E-2</v>
      </c>
      <c r="L139" s="4">
        <v>53.423913043478258</v>
      </c>
      <c r="M139" s="4">
        <v>2.1032608695652173</v>
      </c>
      <c r="N139" s="10">
        <v>3.9369277721261448E-2</v>
      </c>
      <c r="O139" s="4">
        <v>16.421195652173914</v>
      </c>
      <c r="P139" s="4">
        <v>0.1358695652173913</v>
      </c>
      <c r="Q139" s="8">
        <v>8.2740360747972849E-3</v>
      </c>
      <c r="R139" s="4">
        <v>26.654891304347824</v>
      </c>
      <c r="S139" s="4">
        <v>1.9673913043478262</v>
      </c>
      <c r="T139" s="10">
        <v>7.3809766540931798E-2</v>
      </c>
      <c r="U139" s="4">
        <v>10.347826086956522</v>
      </c>
      <c r="V139" s="4">
        <v>0</v>
      </c>
      <c r="W139" s="10">
        <v>0</v>
      </c>
      <c r="X139" s="4">
        <v>86.091413043478255</v>
      </c>
      <c r="Y139" s="4">
        <v>7.7138043478260876</v>
      </c>
      <c r="Z139" s="10">
        <v>8.9600159587698125E-2</v>
      </c>
      <c r="AA139" s="4">
        <v>0</v>
      </c>
      <c r="AB139" s="4">
        <v>0</v>
      </c>
      <c r="AC139" s="10" t="s">
        <v>1473</v>
      </c>
      <c r="AD139" s="4">
        <v>237.27249999999995</v>
      </c>
      <c r="AE139" s="4">
        <v>13.778478260869566</v>
      </c>
      <c r="AF139" s="10">
        <v>5.8070270515418215E-2</v>
      </c>
      <c r="AG139" s="4">
        <v>0</v>
      </c>
      <c r="AH139" s="4">
        <v>0</v>
      </c>
      <c r="AI139" s="10" t="s">
        <v>1473</v>
      </c>
      <c r="AJ139" s="4">
        <v>0</v>
      </c>
      <c r="AK139" s="4">
        <v>0</v>
      </c>
      <c r="AL139" s="10" t="s">
        <v>1473</v>
      </c>
      <c r="AM139" s="1">
        <v>365422</v>
      </c>
      <c r="AN139" s="1">
        <v>5</v>
      </c>
      <c r="AX139"/>
      <c r="AY139"/>
    </row>
    <row r="140" spans="1:51" x14ac:dyDescent="0.25">
      <c r="A140" t="s">
        <v>964</v>
      </c>
      <c r="B140" t="s">
        <v>3</v>
      </c>
      <c r="C140" t="s">
        <v>1213</v>
      </c>
      <c r="D140" t="s">
        <v>1008</v>
      </c>
      <c r="E140" s="4">
        <v>89.728260869565219</v>
      </c>
      <c r="F140" s="4">
        <v>233.29434782608695</v>
      </c>
      <c r="G140" s="4">
        <v>87.622391304347815</v>
      </c>
      <c r="H140" s="10">
        <v>0.37558728756543791</v>
      </c>
      <c r="I140" s="4">
        <v>217.24902173913043</v>
      </c>
      <c r="J140" s="4">
        <v>85.805326086956512</v>
      </c>
      <c r="K140" s="10">
        <v>0.39496300328565043</v>
      </c>
      <c r="L140" s="4">
        <v>36.495543478260878</v>
      </c>
      <c r="M140" s="4">
        <v>21.448586956521744</v>
      </c>
      <c r="N140" s="10">
        <v>0.58770427598366681</v>
      </c>
      <c r="O140" s="4">
        <v>30.928478260869575</v>
      </c>
      <c r="P140" s="4">
        <v>19.631521739130438</v>
      </c>
      <c r="Q140" s="8">
        <v>0.6347393354935299</v>
      </c>
      <c r="R140" s="4">
        <v>0.65217391304347827</v>
      </c>
      <c r="S140" s="4">
        <v>0</v>
      </c>
      <c r="T140" s="10">
        <v>0</v>
      </c>
      <c r="U140" s="4">
        <v>4.914891304347826</v>
      </c>
      <c r="V140" s="4">
        <v>1.8170652173913044</v>
      </c>
      <c r="W140" s="10">
        <v>0.36970608399495769</v>
      </c>
      <c r="X140" s="4">
        <v>80.127065217391277</v>
      </c>
      <c r="Y140" s="4">
        <v>46.675978260869549</v>
      </c>
      <c r="Z140" s="10">
        <v>0.58252449573978282</v>
      </c>
      <c r="AA140" s="4">
        <v>10.478260869565217</v>
      </c>
      <c r="AB140" s="4">
        <v>0</v>
      </c>
      <c r="AC140" s="10">
        <v>0</v>
      </c>
      <c r="AD140" s="4">
        <v>103.84836956521738</v>
      </c>
      <c r="AE140" s="4">
        <v>19.497826086956525</v>
      </c>
      <c r="AF140" s="10">
        <v>0.18775283780176999</v>
      </c>
      <c r="AG140" s="4">
        <v>0</v>
      </c>
      <c r="AH140" s="4">
        <v>0</v>
      </c>
      <c r="AI140" s="10" t="s">
        <v>1473</v>
      </c>
      <c r="AJ140" s="4">
        <v>2.3451086956521738</v>
      </c>
      <c r="AK140" s="4">
        <v>0</v>
      </c>
      <c r="AL140" s="10" t="s">
        <v>1473</v>
      </c>
      <c r="AM140" s="1">
        <v>365925</v>
      </c>
      <c r="AN140" s="1">
        <v>5</v>
      </c>
      <c r="AX140"/>
      <c r="AY140"/>
    </row>
    <row r="141" spans="1:51" x14ac:dyDescent="0.25">
      <c r="A141" t="s">
        <v>964</v>
      </c>
      <c r="B141" t="s">
        <v>193</v>
      </c>
      <c r="C141" t="s">
        <v>1260</v>
      </c>
      <c r="D141" t="s">
        <v>1051</v>
      </c>
      <c r="E141" s="4">
        <v>62.032608695652172</v>
      </c>
      <c r="F141" s="4">
        <v>130.56565217391304</v>
      </c>
      <c r="G141" s="4">
        <v>10.649891304347825</v>
      </c>
      <c r="H141" s="10">
        <v>8.1567327448127044E-2</v>
      </c>
      <c r="I141" s="4">
        <v>121.50586956521738</v>
      </c>
      <c r="J141" s="4">
        <v>10.562934782608695</v>
      </c>
      <c r="K141" s="10">
        <v>8.6933535148597224E-2</v>
      </c>
      <c r="L141" s="4">
        <v>18.163043478260867</v>
      </c>
      <c r="M141" s="4">
        <v>1.1548913043478259</v>
      </c>
      <c r="N141" s="10">
        <v>6.3584679832435667E-2</v>
      </c>
      <c r="O141" s="4">
        <v>13.290760869565217</v>
      </c>
      <c r="P141" s="4">
        <v>1.0679347826086956</v>
      </c>
      <c r="Q141" s="8">
        <v>8.0351666325904722E-2</v>
      </c>
      <c r="R141" s="4">
        <v>8.6956521739130432E-2</v>
      </c>
      <c r="S141" s="4">
        <v>8.6956521739130432E-2</v>
      </c>
      <c r="T141" s="10">
        <v>1</v>
      </c>
      <c r="U141" s="4">
        <v>4.7853260869565215</v>
      </c>
      <c r="V141" s="4">
        <v>0</v>
      </c>
      <c r="W141" s="10">
        <v>0</v>
      </c>
      <c r="X141" s="4">
        <v>52.201521739130435</v>
      </c>
      <c r="Y141" s="4">
        <v>6.3672826086956515</v>
      </c>
      <c r="Z141" s="10">
        <v>0.12197503820894776</v>
      </c>
      <c r="AA141" s="4">
        <v>4.1875</v>
      </c>
      <c r="AB141" s="4">
        <v>0</v>
      </c>
      <c r="AC141" s="10">
        <v>0</v>
      </c>
      <c r="AD141" s="4">
        <v>56.013586956521742</v>
      </c>
      <c r="AE141" s="4">
        <v>3.1277173913043477</v>
      </c>
      <c r="AF141" s="10">
        <v>5.5838548488817731E-2</v>
      </c>
      <c r="AG141" s="4">
        <v>0</v>
      </c>
      <c r="AH141" s="4">
        <v>0</v>
      </c>
      <c r="AI141" s="10" t="s">
        <v>1473</v>
      </c>
      <c r="AJ141" s="4">
        <v>0</v>
      </c>
      <c r="AK141" s="4">
        <v>0</v>
      </c>
      <c r="AL141" s="10" t="s">
        <v>1473</v>
      </c>
      <c r="AM141" s="1">
        <v>365447</v>
      </c>
      <c r="AN141" s="1">
        <v>5</v>
      </c>
      <c r="AX141"/>
      <c r="AY141"/>
    </row>
    <row r="142" spans="1:51" x14ac:dyDescent="0.25">
      <c r="A142" t="s">
        <v>964</v>
      </c>
      <c r="B142" t="s">
        <v>363</v>
      </c>
      <c r="C142" t="s">
        <v>1213</v>
      </c>
      <c r="D142" t="s">
        <v>1008</v>
      </c>
      <c r="E142" s="4">
        <v>103.07608695652173</v>
      </c>
      <c r="F142" s="4">
        <v>467.3548913043478</v>
      </c>
      <c r="G142" s="4">
        <v>184.45815217391302</v>
      </c>
      <c r="H142" s="10">
        <v>0.39468539990906265</v>
      </c>
      <c r="I142" s="4">
        <v>462.31141304347824</v>
      </c>
      <c r="J142" s="4">
        <v>184.45815217391302</v>
      </c>
      <c r="K142" s="10">
        <v>0.39899112799226005</v>
      </c>
      <c r="L142" s="4">
        <v>97.054347826086953</v>
      </c>
      <c r="M142" s="4">
        <v>52.877065217391312</v>
      </c>
      <c r="N142" s="10">
        <v>0.54481912868182336</v>
      </c>
      <c r="O142" s="4">
        <v>92.010869565217391</v>
      </c>
      <c r="P142" s="4">
        <v>52.877065217391312</v>
      </c>
      <c r="Q142" s="8">
        <v>0.57468281157708223</v>
      </c>
      <c r="R142" s="4">
        <v>0</v>
      </c>
      <c r="S142" s="4">
        <v>0</v>
      </c>
      <c r="T142" s="10" t="s">
        <v>1473</v>
      </c>
      <c r="U142" s="4">
        <v>5.0434782608695654</v>
      </c>
      <c r="V142" s="4">
        <v>0</v>
      </c>
      <c r="W142" s="10">
        <v>0</v>
      </c>
      <c r="X142" s="4">
        <v>149.29586956521743</v>
      </c>
      <c r="Y142" s="4">
        <v>46.877282608695651</v>
      </c>
      <c r="Z142" s="10">
        <v>0.3139891461512811</v>
      </c>
      <c r="AA142" s="4">
        <v>0</v>
      </c>
      <c r="AB142" s="4">
        <v>0</v>
      </c>
      <c r="AC142" s="10" t="s">
        <v>1473</v>
      </c>
      <c r="AD142" s="4">
        <v>221.0046739130434</v>
      </c>
      <c r="AE142" s="4">
        <v>84.703804347826065</v>
      </c>
      <c r="AF142" s="10">
        <v>0.38326702710890931</v>
      </c>
      <c r="AG142" s="4">
        <v>0</v>
      </c>
      <c r="AH142" s="4">
        <v>0</v>
      </c>
      <c r="AI142" s="10" t="s">
        <v>1473</v>
      </c>
      <c r="AJ142" s="4">
        <v>0</v>
      </c>
      <c r="AK142" s="4">
        <v>0</v>
      </c>
      <c r="AL142" s="10" t="s">
        <v>1473</v>
      </c>
      <c r="AM142" s="1">
        <v>365712</v>
      </c>
      <c r="AN142" s="1">
        <v>5</v>
      </c>
      <c r="AX142"/>
      <c r="AY142"/>
    </row>
    <row r="143" spans="1:51" x14ac:dyDescent="0.25">
      <c r="A143" t="s">
        <v>964</v>
      </c>
      <c r="B143" t="s">
        <v>626</v>
      </c>
      <c r="C143" t="s">
        <v>1240</v>
      </c>
      <c r="D143" t="s">
        <v>1046</v>
      </c>
      <c r="E143" s="4">
        <v>35.532608695652172</v>
      </c>
      <c r="F143" s="4">
        <v>149.96956521739131</v>
      </c>
      <c r="G143" s="4">
        <v>7.349347826086956</v>
      </c>
      <c r="H143" s="10">
        <v>4.9005595338184556E-2</v>
      </c>
      <c r="I143" s="4">
        <v>134.40434782608696</v>
      </c>
      <c r="J143" s="4">
        <v>7.349347826086956</v>
      </c>
      <c r="K143" s="10">
        <v>5.4680878594765947E-2</v>
      </c>
      <c r="L143" s="4">
        <v>25.293369565217393</v>
      </c>
      <c r="M143" s="4">
        <v>3.4801086956521741</v>
      </c>
      <c r="N143" s="10">
        <v>0.13758976188122854</v>
      </c>
      <c r="O143" s="4">
        <v>14.945543478260872</v>
      </c>
      <c r="P143" s="4">
        <v>3.4801086956521741</v>
      </c>
      <c r="Q143" s="8">
        <v>0.23285260256438226</v>
      </c>
      <c r="R143" s="4">
        <v>5.3043478260869561</v>
      </c>
      <c r="S143" s="4">
        <v>0</v>
      </c>
      <c r="T143" s="10">
        <v>0</v>
      </c>
      <c r="U143" s="4">
        <v>5.0434782608695654</v>
      </c>
      <c r="V143" s="4">
        <v>0</v>
      </c>
      <c r="W143" s="10">
        <v>0</v>
      </c>
      <c r="X143" s="4">
        <v>32.538152173913055</v>
      </c>
      <c r="Y143" s="4">
        <v>3.361521739130434</v>
      </c>
      <c r="Z143" s="10">
        <v>0.10331016098159011</v>
      </c>
      <c r="AA143" s="4">
        <v>5.2173913043478262</v>
      </c>
      <c r="AB143" s="4">
        <v>0</v>
      </c>
      <c r="AC143" s="10">
        <v>0</v>
      </c>
      <c r="AD143" s="4">
        <v>76.630217391304342</v>
      </c>
      <c r="AE143" s="4">
        <v>0.50771739130434779</v>
      </c>
      <c r="AF143" s="10">
        <v>6.625550710782158E-3</v>
      </c>
      <c r="AG143" s="4">
        <v>10.290434782608694</v>
      </c>
      <c r="AH143" s="4">
        <v>0</v>
      </c>
      <c r="AI143" s="10">
        <v>0</v>
      </c>
      <c r="AJ143" s="4">
        <v>0</v>
      </c>
      <c r="AK143" s="4">
        <v>0</v>
      </c>
      <c r="AL143" s="10" t="s">
        <v>1473</v>
      </c>
      <c r="AM143" s="1">
        <v>366112</v>
      </c>
      <c r="AN143" s="1">
        <v>5</v>
      </c>
      <c r="AX143"/>
      <c r="AY143"/>
    </row>
    <row r="144" spans="1:51" x14ac:dyDescent="0.25">
      <c r="A144" t="s">
        <v>964</v>
      </c>
      <c r="B144" t="s">
        <v>900</v>
      </c>
      <c r="C144" t="s">
        <v>1127</v>
      </c>
      <c r="D144" t="s">
        <v>1036</v>
      </c>
      <c r="E144" s="4">
        <v>81.043478260869563</v>
      </c>
      <c r="F144" s="4">
        <v>275.13043478260869</v>
      </c>
      <c r="G144" s="4">
        <v>0</v>
      </c>
      <c r="H144" s="10">
        <v>0</v>
      </c>
      <c r="I144" s="4">
        <v>257.38858695652175</v>
      </c>
      <c r="J144" s="4">
        <v>0</v>
      </c>
      <c r="K144" s="10">
        <v>0</v>
      </c>
      <c r="L144" s="4">
        <v>62.010869565217391</v>
      </c>
      <c r="M144" s="4">
        <v>0</v>
      </c>
      <c r="N144" s="10">
        <v>0</v>
      </c>
      <c r="O144" s="4">
        <v>44.790760869565219</v>
      </c>
      <c r="P144" s="4">
        <v>0</v>
      </c>
      <c r="Q144" s="8">
        <v>0</v>
      </c>
      <c r="R144" s="4">
        <v>12.263586956521738</v>
      </c>
      <c r="S144" s="4">
        <v>0</v>
      </c>
      <c r="T144" s="10">
        <v>0</v>
      </c>
      <c r="U144" s="4">
        <v>4.9565217391304346</v>
      </c>
      <c r="V144" s="4">
        <v>0</v>
      </c>
      <c r="W144" s="10">
        <v>0</v>
      </c>
      <c r="X144" s="4">
        <v>76.116847826086953</v>
      </c>
      <c r="Y144" s="4">
        <v>0</v>
      </c>
      <c r="Z144" s="10">
        <v>0</v>
      </c>
      <c r="AA144" s="4">
        <v>0.52173913043478259</v>
      </c>
      <c r="AB144" s="4">
        <v>0</v>
      </c>
      <c r="AC144" s="10">
        <v>0</v>
      </c>
      <c r="AD144" s="4">
        <v>136.48097826086956</v>
      </c>
      <c r="AE144" s="4">
        <v>0</v>
      </c>
      <c r="AF144" s="10">
        <v>0</v>
      </c>
      <c r="AG144" s="4">
        <v>0</v>
      </c>
      <c r="AH144" s="4">
        <v>0</v>
      </c>
      <c r="AI144" s="10" t="s">
        <v>1473</v>
      </c>
      <c r="AJ144" s="4">
        <v>0</v>
      </c>
      <c r="AK144" s="4">
        <v>0</v>
      </c>
      <c r="AL144" s="10" t="s">
        <v>1473</v>
      </c>
      <c r="AM144" s="1">
        <v>366459</v>
      </c>
      <c r="AN144" s="1">
        <v>5</v>
      </c>
      <c r="AX144"/>
      <c r="AY144"/>
    </row>
    <row r="145" spans="1:51" x14ac:dyDescent="0.25">
      <c r="A145" t="s">
        <v>964</v>
      </c>
      <c r="B145" t="s">
        <v>74</v>
      </c>
      <c r="C145" t="s">
        <v>1087</v>
      </c>
      <c r="D145" t="s">
        <v>1005</v>
      </c>
      <c r="E145" s="4">
        <v>87.141304347826093</v>
      </c>
      <c r="F145" s="4">
        <v>255.50619565217391</v>
      </c>
      <c r="G145" s="4">
        <v>0</v>
      </c>
      <c r="H145" s="10">
        <v>0</v>
      </c>
      <c r="I145" s="4">
        <v>233.9566304347826</v>
      </c>
      <c r="J145" s="4">
        <v>0</v>
      </c>
      <c r="K145" s="10">
        <v>0</v>
      </c>
      <c r="L145" s="4">
        <v>58.633913043478245</v>
      </c>
      <c r="M145" s="4">
        <v>0</v>
      </c>
      <c r="N145" s="10">
        <v>0</v>
      </c>
      <c r="O145" s="4">
        <v>37.345217391304338</v>
      </c>
      <c r="P145" s="4">
        <v>0</v>
      </c>
      <c r="Q145" s="8">
        <v>0</v>
      </c>
      <c r="R145" s="4">
        <v>13.3745652173913</v>
      </c>
      <c r="S145" s="4">
        <v>0</v>
      </c>
      <c r="T145" s="10">
        <v>0</v>
      </c>
      <c r="U145" s="4">
        <v>7.9141304347826091</v>
      </c>
      <c r="V145" s="4">
        <v>0</v>
      </c>
      <c r="W145" s="10">
        <v>0</v>
      </c>
      <c r="X145" s="4">
        <v>55.871413043478263</v>
      </c>
      <c r="Y145" s="4">
        <v>0</v>
      </c>
      <c r="Z145" s="10">
        <v>0</v>
      </c>
      <c r="AA145" s="4">
        <v>0.2608695652173913</v>
      </c>
      <c r="AB145" s="4">
        <v>0</v>
      </c>
      <c r="AC145" s="10">
        <v>0</v>
      </c>
      <c r="AD145" s="4">
        <v>140.74</v>
      </c>
      <c r="AE145" s="4">
        <v>0</v>
      </c>
      <c r="AF145" s="10">
        <v>0</v>
      </c>
      <c r="AG145" s="4">
        <v>0</v>
      </c>
      <c r="AH145" s="4">
        <v>0</v>
      </c>
      <c r="AI145" s="10" t="s">
        <v>1473</v>
      </c>
      <c r="AJ145" s="4">
        <v>0</v>
      </c>
      <c r="AK145" s="4">
        <v>0</v>
      </c>
      <c r="AL145" s="10" t="s">
        <v>1473</v>
      </c>
      <c r="AM145" s="1">
        <v>365250</v>
      </c>
      <c r="AN145" s="1">
        <v>5</v>
      </c>
      <c r="AX145"/>
      <c r="AY145"/>
    </row>
    <row r="146" spans="1:51" x14ac:dyDescent="0.25">
      <c r="A146" t="s">
        <v>964</v>
      </c>
      <c r="B146" t="s">
        <v>508</v>
      </c>
      <c r="C146" t="s">
        <v>1266</v>
      </c>
      <c r="D146" t="s">
        <v>980</v>
      </c>
      <c r="E146" s="4">
        <v>51.565217391304351</v>
      </c>
      <c r="F146" s="4">
        <v>155.66021739130434</v>
      </c>
      <c r="G146" s="4">
        <v>23.239347826086956</v>
      </c>
      <c r="H146" s="10">
        <v>0.14929535764213303</v>
      </c>
      <c r="I146" s="4">
        <v>140.72119565217392</v>
      </c>
      <c r="J146" s="4">
        <v>23.239347826086956</v>
      </c>
      <c r="K146" s="10">
        <v>0.1651446160500836</v>
      </c>
      <c r="L146" s="4">
        <v>17.871956521739129</v>
      </c>
      <c r="M146" s="4">
        <v>1.2690217391304348</v>
      </c>
      <c r="N146" s="10">
        <v>7.1006313023804613E-2</v>
      </c>
      <c r="O146" s="4">
        <v>9.1829347826086956</v>
      </c>
      <c r="P146" s="4">
        <v>1.2690217391304348</v>
      </c>
      <c r="Q146" s="8">
        <v>0.13819348271249837</v>
      </c>
      <c r="R146" s="4">
        <v>2.0489130434782608</v>
      </c>
      <c r="S146" s="4">
        <v>0</v>
      </c>
      <c r="T146" s="10">
        <v>0</v>
      </c>
      <c r="U146" s="4">
        <v>6.6401086956521738</v>
      </c>
      <c r="V146" s="4">
        <v>0</v>
      </c>
      <c r="W146" s="10">
        <v>0</v>
      </c>
      <c r="X146" s="4">
        <v>49.269021739130437</v>
      </c>
      <c r="Y146" s="4">
        <v>9.0407608695652169</v>
      </c>
      <c r="Z146" s="10">
        <v>0.18349787656499916</v>
      </c>
      <c r="AA146" s="4">
        <v>6.25</v>
      </c>
      <c r="AB146" s="4">
        <v>0</v>
      </c>
      <c r="AC146" s="10">
        <v>0</v>
      </c>
      <c r="AD146" s="4">
        <v>82.269239130434784</v>
      </c>
      <c r="AE146" s="4">
        <v>12.929565217391303</v>
      </c>
      <c r="AF146" s="10">
        <v>0.15716159957298212</v>
      </c>
      <c r="AG146" s="4">
        <v>0</v>
      </c>
      <c r="AH146" s="4">
        <v>0</v>
      </c>
      <c r="AI146" s="10" t="s">
        <v>1473</v>
      </c>
      <c r="AJ146" s="4">
        <v>0</v>
      </c>
      <c r="AK146" s="4">
        <v>0</v>
      </c>
      <c r="AL146" s="10" t="s">
        <v>1473</v>
      </c>
      <c r="AM146" s="1">
        <v>365933</v>
      </c>
      <c r="AN146" s="1">
        <v>5</v>
      </c>
      <c r="AX146"/>
      <c r="AY146"/>
    </row>
    <row r="147" spans="1:51" x14ac:dyDescent="0.25">
      <c r="A147" t="s">
        <v>964</v>
      </c>
      <c r="B147" t="s">
        <v>487</v>
      </c>
      <c r="C147" t="s">
        <v>1213</v>
      </c>
      <c r="D147" t="s">
        <v>1008</v>
      </c>
      <c r="E147" s="4">
        <v>101.10869565217391</v>
      </c>
      <c r="F147" s="4">
        <v>330.05391304347836</v>
      </c>
      <c r="G147" s="4">
        <v>84.237065217391304</v>
      </c>
      <c r="H147" s="10">
        <v>0.25522213762178503</v>
      </c>
      <c r="I147" s="4">
        <v>307.16260869565224</v>
      </c>
      <c r="J147" s="4">
        <v>84.237065217391304</v>
      </c>
      <c r="K147" s="10">
        <v>0.27424257651378531</v>
      </c>
      <c r="L147" s="4">
        <v>60.557826086956538</v>
      </c>
      <c r="M147" s="4">
        <v>22.463478260869557</v>
      </c>
      <c r="N147" s="10">
        <v>0.37094261324066807</v>
      </c>
      <c r="O147" s="4">
        <v>50.068695652173929</v>
      </c>
      <c r="P147" s="4">
        <v>22.463478260869557</v>
      </c>
      <c r="Q147" s="8">
        <v>0.44865315479601908</v>
      </c>
      <c r="R147" s="4">
        <v>5.0108695652173916</v>
      </c>
      <c r="S147" s="4">
        <v>0</v>
      </c>
      <c r="T147" s="10">
        <v>0</v>
      </c>
      <c r="U147" s="4">
        <v>5.4782608695652177</v>
      </c>
      <c r="V147" s="4">
        <v>0</v>
      </c>
      <c r="W147" s="10">
        <v>0</v>
      </c>
      <c r="X147" s="4">
        <v>81.606739130434775</v>
      </c>
      <c r="Y147" s="4">
        <v>50.014565217391308</v>
      </c>
      <c r="Z147" s="10">
        <v>0.61287297777517313</v>
      </c>
      <c r="AA147" s="4">
        <v>12.402173913043478</v>
      </c>
      <c r="AB147" s="4">
        <v>0</v>
      </c>
      <c r="AC147" s="10">
        <v>0</v>
      </c>
      <c r="AD147" s="4">
        <v>172.98445652173916</v>
      </c>
      <c r="AE147" s="4">
        <v>11.759021739130436</v>
      </c>
      <c r="AF147" s="10">
        <v>6.797733146418658E-2</v>
      </c>
      <c r="AG147" s="4">
        <v>0</v>
      </c>
      <c r="AH147" s="4">
        <v>0</v>
      </c>
      <c r="AI147" s="10" t="s">
        <v>1473</v>
      </c>
      <c r="AJ147" s="4">
        <v>2.5027173913043477</v>
      </c>
      <c r="AK147" s="4">
        <v>0</v>
      </c>
      <c r="AL147" s="10" t="s">
        <v>1473</v>
      </c>
      <c r="AM147" s="1">
        <v>365892</v>
      </c>
      <c r="AN147" s="1">
        <v>5</v>
      </c>
      <c r="AX147"/>
      <c r="AY147"/>
    </row>
    <row r="148" spans="1:51" x14ac:dyDescent="0.25">
      <c r="A148" t="s">
        <v>964</v>
      </c>
      <c r="B148" t="s">
        <v>607</v>
      </c>
      <c r="C148" t="s">
        <v>1374</v>
      </c>
      <c r="D148" t="s">
        <v>1063</v>
      </c>
      <c r="E148" s="4">
        <v>65.206521739130437</v>
      </c>
      <c r="F148" s="4">
        <v>221.92391304347825</v>
      </c>
      <c r="G148" s="4">
        <v>0</v>
      </c>
      <c r="H148" s="10">
        <v>0</v>
      </c>
      <c r="I148" s="4">
        <v>189.60326086956519</v>
      </c>
      <c r="J148" s="4">
        <v>0</v>
      </c>
      <c r="K148" s="10">
        <v>0</v>
      </c>
      <c r="L148" s="4">
        <v>39.690217391304351</v>
      </c>
      <c r="M148" s="4">
        <v>0</v>
      </c>
      <c r="N148" s="10">
        <v>0</v>
      </c>
      <c r="O148" s="4">
        <v>17.442934782608695</v>
      </c>
      <c r="P148" s="4">
        <v>0</v>
      </c>
      <c r="Q148" s="8">
        <v>0</v>
      </c>
      <c r="R148" s="4">
        <v>16.160326086956523</v>
      </c>
      <c r="S148" s="4">
        <v>0</v>
      </c>
      <c r="T148" s="10">
        <v>0</v>
      </c>
      <c r="U148" s="4">
        <v>6.0869565217391308</v>
      </c>
      <c r="V148" s="4">
        <v>0</v>
      </c>
      <c r="W148" s="10">
        <v>0</v>
      </c>
      <c r="X148" s="4">
        <v>55.788043478260867</v>
      </c>
      <c r="Y148" s="4">
        <v>0</v>
      </c>
      <c r="Z148" s="10">
        <v>0</v>
      </c>
      <c r="AA148" s="4">
        <v>10.073369565217391</v>
      </c>
      <c r="AB148" s="4">
        <v>0</v>
      </c>
      <c r="AC148" s="10">
        <v>0</v>
      </c>
      <c r="AD148" s="4">
        <v>116.28532608695652</v>
      </c>
      <c r="AE148" s="4">
        <v>0</v>
      </c>
      <c r="AF148" s="10">
        <v>0</v>
      </c>
      <c r="AG148" s="4">
        <v>8.6956521739130432E-2</v>
      </c>
      <c r="AH148" s="4">
        <v>0</v>
      </c>
      <c r="AI148" s="10">
        <v>0</v>
      </c>
      <c r="AJ148" s="4">
        <v>0</v>
      </c>
      <c r="AK148" s="4">
        <v>0</v>
      </c>
      <c r="AL148" s="10" t="s">
        <v>1473</v>
      </c>
      <c r="AM148" s="1">
        <v>366092</v>
      </c>
      <c r="AN148" s="1">
        <v>5</v>
      </c>
      <c r="AX148"/>
      <c r="AY148"/>
    </row>
    <row r="149" spans="1:51" x14ac:dyDescent="0.25">
      <c r="A149" t="s">
        <v>964</v>
      </c>
      <c r="B149" t="s">
        <v>673</v>
      </c>
      <c r="C149" t="s">
        <v>1073</v>
      </c>
      <c r="D149" t="s">
        <v>991</v>
      </c>
      <c r="E149" s="4">
        <v>39.445652173913047</v>
      </c>
      <c r="F149" s="4">
        <v>92.978804347826099</v>
      </c>
      <c r="G149" s="4">
        <v>11.666304347826088</v>
      </c>
      <c r="H149" s="10">
        <v>0.12547272929197281</v>
      </c>
      <c r="I149" s="4">
        <v>73.382065217391329</v>
      </c>
      <c r="J149" s="4">
        <v>10.719021739130437</v>
      </c>
      <c r="K149" s="10">
        <v>0.1460714100560645</v>
      </c>
      <c r="L149" s="4">
        <v>19.296195652173914</v>
      </c>
      <c r="M149" s="4">
        <v>0</v>
      </c>
      <c r="N149" s="10">
        <v>0</v>
      </c>
      <c r="O149" s="4">
        <v>4.9347826086956523</v>
      </c>
      <c r="P149" s="4">
        <v>0</v>
      </c>
      <c r="Q149" s="8">
        <v>0</v>
      </c>
      <c r="R149" s="4">
        <v>14.361413043478262</v>
      </c>
      <c r="S149" s="4">
        <v>0</v>
      </c>
      <c r="T149" s="10">
        <v>0</v>
      </c>
      <c r="U149" s="4">
        <v>0</v>
      </c>
      <c r="V149" s="4">
        <v>0</v>
      </c>
      <c r="W149" s="10" t="s">
        <v>1473</v>
      </c>
      <c r="X149" s="4">
        <v>14.820652173913043</v>
      </c>
      <c r="Y149" s="4">
        <v>0</v>
      </c>
      <c r="Z149" s="10">
        <v>0</v>
      </c>
      <c r="AA149" s="4">
        <v>5.2353260869565217</v>
      </c>
      <c r="AB149" s="4">
        <v>0.94728260869565228</v>
      </c>
      <c r="AC149" s="10">
        <v>0.18094051697290567</v>
      </c>
      <c r="AD149" s="4">
        <v>53.626630434782626</v>
      </c>
      <c r="AE149" s="4">
        <v>10.719021739130437</v>
      </c>
      <c r="AF149" s="10">
        <v>0.19988243997851485</v>
      </c>
      <c r="AG149" s="4">
        <v>0</v>
      </c>
      <c r="AH149" s="4">
        <v>0</v>
      </c>
      <c r="AI149" s="10" t="s">
        <v>1473</v>
      </c>
      <c r="AJ149" s="4">
        <v>0</v>
      </c>
      <c r="AK149" s="4">
        <v>0</v>
      </c>
      <c r="AL149" s="10" t="s">
        <v>1473</v>
      </c>
      <c r="AM149" s="1">
        <v>366182</v>
      </c>
      <c r="AN149" s="1">
        <v>5</v>
      </c>
      <c r="AX149"/>
      <c r="AY149"/>
    </row>
    <row r="150" spans="1:51" x14ac:dyDescent="0.25">
      <c r="A150" t="s">
        <v>964</v>
      </c>
      <c r="B150" t="s">
        <v>539</v>
      </c>
      <c r="C150" t="s">
        <v>1358</v>
      </c>
      <c r="D150" t="s">
        <v>1064</v>
      </c>
      <c r="E150" s="4">
        <v>85.75</v>
      </c>
      <c r="F150" s="4">
        <v>318.67510869565217</v>
      </c>
      <c r="G150" s="4">
        <v>0</v>
      </c>
      <c r="H150" s="10">
        <v>0</v>
      </c>
      <c r="I150" s="4">
        <v>294.97945652173917</v>
      </c>
      <c r="J150" s="4">
        <v>0</v>
      </c>
      <c r="K150" s="10">
        <v>0</v>
      </c>
      <c r="L150" s="4">
        <v>73.340108695652177</v>
      </c>
      <c r="M150" s="4">
        <v>0</v>
      </c>
      <c r="N150" s="10">
        <v>0</v>
      </c>
      <c r="O150" s="4">
        <v>49.64445652173913</v>
      </c>
      <c r="P150" s="4">
        <v>0</v>
      </c>
      <c r="Q150" s="8">
        <v>0</v>
      </c>
      <c r="R150" s="4">
        <v>18.559782608695652</v>
      </c>
      <c r="S150" s="4">
        <v>0</v>
      </c>
      <c r="T150" s="10">
        <v>0</v>
      </c>
      <c r="U150" s="4">
        <v>5.1358695652173916</v>
      </c>
      <c r="V150" s="4">
        <v>0</v>
      </c>
      <c r="W150" s="10">
        <v>0</v>
      </c>
      <c r="X150" s="4">
        <v>87.61760869565218</v>
      </c>
      <c r="Y150" s="4">
        <v>0</v>
      </c>
      <c r="Z150" s="10">
        <v>0</v>
      </c>
      <c r="AA150" s="4">
        <v>0</v>
      </c>
      <c r="AB150" s="4">
        <v>0</v>
      </c>
      <c r="AC150" s="10" t="s">
        <v>1473</v>
      </c>
      <c r="AD150" s="4">
        <v>155.15217391304347</v>
      </c>
      <c r="AE150" s="4">
        <v>0</v>
      </c>
      <c r="AF150" s="10">
        <v>0</v>
      </c>
      <c r="AG150" s="4">
        <v>2.5652173913043477</v>
      </c>
      <c r="AH150" s="4">
        <v>0</v>
      </c>
      <c r="AI150" s="10">
        <v>0</v>
      </c>
      <c r="AJ150" s="4">
        <v>0</v>
      </c>
      <c r="AK150" s="4">
        <v>0</v>
      </c>
      <c r="AL150" s="10" t="s">
        <v>1473</v>
      </c>
      <c r="AM150" s="1">
        <v>365987</v>
      </c>
      <c r="AN150" s="1">
        <v>5</v>
      </c>
      <c r="AX150"/>
      <c r="AY150"/>
    </row>
    <row r="151" spans="1:51" x14ac:dyDescent="0.25">
      <c r="A151" t="s">
        <v>964</v>
      </c>
      <c r="B151" t="s">
        <v>903</v>
      </c>
      <c r="C151" t="s">
        <v>1408</v>
      </c>
      <c r="D151" t="s">
        <v>1005</v>
      </c>
      <c r="E151" s="4">
        <v>65.25</v>
      </c>
      <c r="F151" s="4">
        <v>293.47010869565219</v>
      </c>
      <c r="G151" s="4">
        <v>55.358695652173914</v>
      </c>
      <c r="H151" s="10">
        <v>0.18863486948711539</v>
      </c>
      <c r="I151" s="4">
        <v>260.25271739130437</v>
      </c>
      <c r="J151" s="4">
        <v>55.217391304347828</v>
      </c>
      <c r="K151" s="10">
        <v>0.2121683564261326</v>
      </c>
      <c r="L151" s="4">
        <v>30.959239130434781</v>
      </c>
      <c r="M151" s="4">
        <v>2.8940217391304346</v>
      </c>
      <c r="N151" s="10">
        <v>9.3478451680856667E-2</v>
      </c>
      <c r="O151" s="4">
        <v>21.418478260869566</v>
      </c>
      <c r="P151" s="4">
        <v>2.8940217391304346</v>
      </c>
      <c r="Q151" s="8">
        <v>0.13511799035777719</v>
      </c>
      <c r="R151" s="4">
        <v>4.1494565217391308</v>
      </c>
      <c r="S151" s="4">
        <v>0</v>
      </c>
      <c r="T151" s="10">
        <v>0</v>
      </c>
      <c r="U151" s="4">
        <v>5.3913043478260869</v>
      </c>
      <c r="V151" s="4">
        <v>0</v>
      </c>
      <c r="W151" s="10">
        <v>0</v>
      </c>
      <c r="X151" s="4">
        <v>79.413043478260875</v>
      </c>
      <c r="Y151" s="4">
        <v>8.7608695652173907</v>
      </c>
      <c r="Z151" s="10">
        <v>0.11032028469750889</v>
      </c>
      <c r="AA151" s="4">
        <v>23.676630434782609</v>
      </c>
      <c r="AB151" s="4">
        <v>0.14130434782608695</v>
      </c>
      <c r="AC151" s="10">
        <v>5.968093653161941E-3</v>
      </c>
      <c r="AD151" s="4">
        <v>153.06521739130434</v>
      </c>
      <c r="AE151" s="4">
        <v>43.5625</v>
      </c>
      <c r="AF151" s="10">
        <v>0.28460090896179518</v>
      </c>
      <c r="AG151" s="4">
        <v>6.3559782608695654</v>
      </c>
      <c r="AH151" s="4">
        <v>0</v>
      </c>
      <c r="AI151" s="10">
        <v>0</v>
      </c>
      <c r="AJ151" s="4">
        <v>0</v>
      </c>
      <c r="AK151" s="4">
        <v>0</v>
      </c>
      <c r="AL151" s="10" t="s">
        <v>1473</v>
      </c>
      <c r="AM151" s="1">
        <v>366462</v>
      </c>
      <c r="AN151" s="1">
        <v>5</v>
      </c>
      <c r="AX151"/>
      <c r="AY151"/>
    </row>
    <row r="152" spans="1:51" x14ac:dyDescent="0.25">
      <c r="A152" t="s">
        <v>964</v>
      </c>
      <c r="B152" t="s">
        <v>133</v>
      </c>
      <c r="C152" t="s">
        <v>1253</v>
      </c>
      <c r="D152" t="s">
        <v>1032</v>
      </c>
      <c r="E152" s="4">
        <v>102.35869565217391</v>
      </c>
      <c r="F152" s="4">
        <v>275.65815217391298</v>
      </c>
      <c r="G152" s="4">
        <v>3.4184782608695654</v>
      </c>
      <c r="H152" s="10">
        <v>1.2401150605960837E-2</v>
      </c>
      <c r="I152" s="4">
        <v>274.35380434782604</v>
      </c>
      <c r="J152" s="4">
        <v>3.4184782608695654</v>
      </c>
      <c r="K152" s="10">
        <v>1.2460108832810698E-2</v>
      </c>
      <c r="L152" s="4">
        <v>17.840217391304343</v>
      </c>
      <c r="M152" s="4">
        <v>8.6956521739130432E-2</v>
      </c>
      <c r="N152" s="10">
        <v>4.8741850971790665E-3</v>
      </c>
      <c r="O152" s="4">
        <v>16.535869565217386</v>
      </c>
      <c r="P152" s="4">
        <v>8.6956521739130432E-2</v>
      </c>
      <c r="Q152" s="8">
        <v>5.2586603562742411E-3</v>
      </c>
      <c r="R152" s="4">
        <v>1.3043478260869565</v>
      </c>
      <c r="S152" s="4">
        <v>0</v>
      </c>
      <c r="T152" s="10">
        <v>0</v>
      </c>
      <c r="U152" s="4">
        <v>0</v>
      </c>
      <c r="V152" s="4">
        <v>0</v>
      </c>
      <c r="W152" s="10" t="s">
        <v>1473</v>
      </c>
      <c r="X152" s="4">
        <v>76.684673913043483</v>
      </c>
      <c r="Y152" s="4">
        <v>1.375</v>
      </c>
      <c r="Z152" s="10">
        <v>1.7930571127669919E-2</v>
      </c>
      <c r="AA152" s="4">
        <v>0</v>
      </c>
      <c r="AB152" s="4">
        <v>0</v>
      </c>
      <c r="AC152" s="10" t="s">
        <v>1473</v>
      </c>
      <c r="AD152" s="4">
        <v>181.13326086956519</v>
      </c>
      <c r="AE152" s="4">
        <v>1.9565217391304348</v>
      </c>
      <c r="AF152" s="10">
        <v>1.0801559745227212E-2</v>
      </c>
      <c r="AG152" s="4">
        <v>0</v>
      </c>
      <c r="AH152" s="4">
        <v>0</v>
      </c>
      <c r="AI152" s="10" t="s">
        <v>1473</v>
      </c>
      <c r="AJ152" s="4">
        <v>0</v>
      </c>
      <c r="AK152" s="4">
        <v>0</v>
      </c>
      <c r="AL152" s="10" t="s">
        <v>1473</v>
      </c>
      <c r="AM152" s="1">
        <v>365353</v>
      </c>
      <c r="AN152" s="1">
        <v>5</v>
      </c>
      <c r="AX152"/>
      <c r="AY152"/>
    </row>
    <row r="153" spans="1:51" x14ac:dyDescent="0.25">
      <c r="A153" t="s">
        <v>964</v>
      </c>
      <c r="B153" t="s">
        <v>901</v>
      </c>
      <c r="C153" t="s">
        <v>1422</v>
      </c>
      <c r="D153" t="s">
        <v>1039</v>
      </c>
      <c r="E153" s="4">
        <v>65.5</v>
      </c>
      <c r="F153" s="4">
        <v>251.68641304347827</v>
      </c>
      <c r="G153" s="4">
        <v>78.971739130434784</v>
      </c>
      <c r="H153" s="10">
        <v>0.31377037073825909</v>
      </c>
      <c r="I153" s="4">
        <v>222.7570652173913</v>
      </c>
      <c r="J153" s="4">
        <v>77.145652173913049</v>
      </c>
      <c r="K153" s="10">
        <v>0.34632190946951863</v>
      </c>
      <c r="L153" s="4">
        <v>40.204565217391298</v>
      </c>
      <c r="M153" s="4">
        <v>2.1610869565217392</v>
      </c>
      <c r="N153" s="10">
        <v>5.3752277753445703E-2</v>
      </c>
      <c r="O153" s="4">
        <v>15.957282608695651</v>
      </c>
      <c r="P153" s="4">
        <v>0.33500000000000002</v>
      </c>
      <c r="Q153" s="8">
        <v>2.0993549353913645E-2</v>
      </c>
      <c r="R153" s="4">
        <v>18.573369565217391</v>
      </c>
      <c r="S153" s="4">
        <v>0</v>
      </c>
      <c r="T153" s="10">
        <v>0</v>
      </c>
      <c r="U153" s="4">
        <v>5.6739130434782608</v>
      </c>
      <c r="V153" s="4">
        <v>1.826086956521739</v>
      </c>
      <c r="W153" s="10">
        <v>0.32183908045977011</v>
      </c>
      <c r="X153" s="4">
        <v>65.531739130434786</v>
      </c>
      <c r="Y153" s="4">
        <v>22.999130434782611</v>
      </c>
      <c r="Z153" s="10">
        <v>0.35096169794921811</v>
      </c>
      <c r="AA153" s="4">
        <v>4.6820652173913047</v>
      </c>
      <c r="AB153" s="4">
        <v>0</v>
      </c>
      <c r="AC153" s="10">
        <v>0</v>
      </c>
      <c r="AD153" s="4">
        <v>141.26804347826086</v>
      </c>
      <c r="AE153" s="4">
        <v>53.811521739130434</v>
      </c>
      <c r="AF153" s="10">
        <v>0.38091786659033938</v>
      </c>
      <c r="AG153" s="4">
        <v>0</v>
      </c>
      <c r="AH153" s="4">
        <v>0</v>
      </c>
      <c r="AI153" s="10" t="s">
        <v>1473</v>
      </c>
      <c r="AJ153" s="4">
        <v>0</v>
      </c>
      <c r="AK153" s="4">
        <v>0</v>
      </c>
      <c r="AL153" s="10" t="s">
        <v>1473</v>
      </c>
      <c r="AM153" s="1">
        <v>366460</v>
      </c>
      <c r="AN153" s="1">
        <v>5</v>
      </c>
      <c r="AX153"/>
      <c r="AY153"/>
    </row>
    <row r="154" spans="1:51" x14ac:dyDescent="0.25">
      <c r="A154" t="s">
        <v>964</v>
      </c>
      <c r="B154" t="s">
        <v>528</v>
      </c>
      <c r="C154" t="s">
        <v>1222</v>
      </c>
      <c r="D154" t="s">
        <v>1039</v>
      </c>
      <c r="E154" s="4">
        <v>74.097826086956516</v>
      </c>
      <c r="F154" s="4">
        <v>241.32141304347826</v>
      </c>
      <c r="G154" s="4">
        <v>0</v>
      </c>
      <c r="H154" s="10">
        <v>0</v>
      </c>
      <c r="I154" s="4">
        <v>222.83499999999998</v>
      </c>
      <c r="J154" s="4">
        <v>0</v>
      </c>
      <c r="K154" s="10">
        <v>0</v>
      </c>
      <c r="L154" s="4">
        <v>39.476086956521748</v>
      </c>
      <c r="M154" s="4">
        <v>0</v>
      </c>
      <c r="N154" s="10">
        <v>0</v>
      </c>
      <c r="O154" s="4">
        <v>33.204347826086966</v>
      </c>
      <c r="P154" s="4">
        <v>0</v>
      </c>
      <c r="Q154" s="8">
        <v>0</v>
      </c>
      <c r="R154" s="4">
        <v>2.097826086956522</v>
      </c>
      <c r="S154" s="4">
        <v>0</v>
      </c>
      <c r="T154" s="10">
        <v>0</v>
      </c>
      <c r="U154" s="4">
        <v>4.1739130434782608</v>
      </c>
      <c r="V154" s="4">
        <v>0</v>
      </c>
      <c r="W154" s="10">
        <v>0</v>
      </c>
      <c r="X154" s="4">
        <v>28.644021739130434</v>
      </c>
      <c r="Y154" s="4">
        <v>0</v>
      </c>
      <c r="Z154" s="10">
        <v>0</v>
      </c>
      <c r="AA154" s="4">
        <v>12.214673913043478</v>
      </c>
      <c r="AB154" s="4">
        <v>0</v>
      </c>
      <c r="AC154" s="10">
        <v>0</v>
      </c>
      <c r="AD154" s="4">
        <v>136.64967391304347</v>
      </c>
      <c r="AE154" s="4">
        <v>0</v>
      </c>
      <c r="AF154" s="10">
        <v>0</v>
      </c>
      <c r="AG154" s="4">
        <v>24.336956521739129</v>
      </c>
      <c r="AH154" s="4">
        <v>0</v>
      </c>
      <c r="AI154" s="10">
        <v>0</v>
      </c>
      <c r="AJ154" s="4">
        <v>0</v>
      </c>
      <c r="AK154" s="4">
        <v>0</v>
      </c>
      <c r="AL154" s="10" t="s">
        <v>1473</v>
      </c>
      <c r="AM154" s="1">
        <v>365972</v>
      </c>
      <c r="AN154" s="1">
        <v>5</v>
      </c>
      <c r="AX154"/>
      <c r="AY154"/>
    </row>
    <row r="155" spans="1:51" x14ac:dyDescent="0.25">
      <c r="A155" t="s">
        <v>964</v>
      </c>
      <c r="B155" t="s">
        <v>832</v>
      </c>
      <c r="C155" t="s">
        <v>1406</v>
      </c>
      <c r="D155" t="s">
        <v>1034</v>
      </c>
      <c r="E155" s="4">
        <v>49.891304347826086</v>
      </c>
      <c r="F155" s="4">
        <v>238.39641304347828</v>
      </c>
      <c r="G155" s="4">
        <v>0</v>
      </c>
      <c r="H155" s="10">
        <v>0</v>
      </c>
      <c r="I155" s="4">
        <v>218.97250000000003</v>
      </c>
      <c r="J155" s="4">
        <v>0</v>
      </c>
      <c r="K155" s="10">
        <v>0</v>
      </c>
      <c r="L155" s="4">
        <v>40.456521739130437</v>
      </c>
      <c r="M155" s="4">
        <v>0</v>
      </c>
      <c r="N155" s="10">
        <v>0</v>
      </c>
      <c r="O155" s="4">
        <v>26.331521739130434</v>
      </c>
      <c r="P155" s="4">
        <v>0</v>
      </c>
      <c r="Q155" s="8">
        <v>0</v>
      </c>
      <c r="R155" s="4">
        <v>8.9076086956521738</v>
      </c>
      <c r="S155" s="4">
        <v>0</v>
      </c>
      <c r="T155" s="10">
        <v>0</v>
      </c>
      <c r="U155" s="4">
        <v>5.2173913043478262</v>
      </c>
      <c r="V155" s="4">
        <v>0</v>
      </c>
      <c r="W155" s="10">
        <v>0</v>
      </c>
      <c r="X155" s="4">
        <v>74.925108695652185</v>
      </c>
      <c r="Y155" s="4">
        <v>0</v>
      </c>
      <c r="Z155" s="10">
        <v>0</v>
      </c>
      <c r="AA155" s="4">
        <v>5.2989130434782608</v>
      </c>
      <c r="AB155" s="4">
        <v>0</v>
      </c>
      <c r="AC155" s="10">
        <v>0</v>
      </c>
      <c r="AD155" s="4">
        <v>117.67782608695653</v>
      </c>
      <c r="AE155" s="4">
        <v>0</v>
      </c>
      <c r="AF155" s="10">
        <v>0</v>
      </c>
      <c r="AG155" s="4">
        <v>3.8043478260869568E-2</v>
      </c>
      <c r="AH155" s="4">
        <v>0</v>
      </c>
      <c r="AI155" s="10">
        <v>0</v>
      </c>
      <c r="AJ155" s="4">
        <v>0</v>
      </c>
      <c r="AK155" s="4">
        <v>0</v>
      </c>
      <c r="AL155" s="10" t="s">
        <v>1473</v>
      </c>
      <c r="AM155" s="1">
        <v>366385</v>
      </c>
      <c r="AN155" s="1">
        <v>5</v>
      </c>
      <c r="AX155"/>
      <c r="AY155"/>
    </row>
    <row r="156" spans="1:51" x14ac:dyDescent="0.25">
      <c r="A156" t="s">
        <v>964</v>
      </c>
      <c r="B156" t="s">
        <v>697</v>
      </c>
      <c r="C156" t="s">
        <v>1203</v>
      </c>
      <c r="D156" t="s">
        <v>1017</v>
      </c>
      <c r="E156" s="4">
        <v>75.184782608695656</v>
      </c>
      <c r="F156" s="4">
        <v>237.47021739130437</v>
      </c>
      <c r="G156" s="4">
        <v>71.047934782608706</v>
      </c>
      <c r="H156" s="10">
        <v>0.29918671723593715</v>
      </c>
      <c r="I156" s="4">
        <v>217.41586956521741</v>
      </c>
      <c r="J156" s="4">
        <v>71.047934782608706</v>
      </c>
      <c r="K156" s="10">
        <v>0.32678357345619946</v>
      </c>
      <c r="L156" s="4">
        <v>33.431521739130432</v>
      </c>
      <c r="M156" s="4">
        <v>0.32608695652173914</v>
      </c>
      <c r="N156" s="10">
        <v>9.7538771661735552E-3</v>
      </c>
      <c r="O156" s="4">
        <v>18.268478260869564</v>
      </c>
      <c r="P156" s="4">
        <v>0.32608695652173914</v>
      </c>
      <c r="Q156" s="8">
        <v>1.7849705479859583E-2</v>
      </c>
      <c r="R156" s="4">
        <v>10.293478260869565</v>
      </c>
      <c r="S156" s="4">
        <v>0</v>
      </c>
      <c r="T156" s="10">
        <v>0</v>
      </c>
      <c r="U156" s="4">
        <v>4.8695652173913047</v>
      </c>
      <c r="V156" s="4">
        <v>0</v>
      </c>
      <c r="W156" s="10">
        <v>0</v>
      </c>
      <c r="X156" s="4">
        <v>63.283043478260851</v>
      </c>
      <c r="Y156" s="4">
        <v>37.702608695652181</v>
      </c>
      <c r="Z156" s="10">
        <v>0.59577742509498421</v>
      </c>
      <c r="AA156" s="4">
        <v>4.8913043478260869</v>
      </c>
      <c r="AB156" s="4">
        <v>0</v>
      </c>
      <c r="AC156" s="10">
        <v>0</v>
      </c>
      <c r="AD156" s="4">
        <v>130.93228260869569</v>
      </c>
      <c r="AE156" s="4">
        <v>33.019239130434784</v>
      </c>
      <c r="AF156" s="10">
        <v>0.25218562200672928</v>
      </c>
      <c r="AG156" s="4">
        <v>4.9320652173913047</v>
      </c>
      <c r="AH156" s="4">
        <v>0</v>
      </c>
      <c r="AI156" s="10">
        <v>0</v>
      </c>
      <c r="AJ156" s="4">
        <v>0</v>
      </c>
      <c r="AK156" s="4">
        <v>0</v>
      </c>
      <c r="AL156" s="10" t="s">
        <v>1473</v>
      </c>
      <c r="AM156" s="1">
        <v>366214</v>
      </c>
      <c r="AN156" s="1">
        <v>5</v>
      </c>
      <c r="AX156"/>
      <c r="AY156"/>
    </row>
    <row r="157" spans="1:51" x14ac:dyDescent="0.25">
      <c r="A157" t="s">
        <v>964</v>
      </c>
      <c r="B157" t="s">
        <v>765</v>
      </c>
      <c r="C157" t="s">
        <v>1126</v>
      </c>
      <c r="D157" t="s">
        <v>1017</v>
      </c>
      <c r="E157" s="4">
        <v>54.163043478260867</v>
      </c>
      <c r="F157" s="4">
        <v>219.02402173913038</v>
      </c>
      <c r="G157" s="4">
        <v>47.380434782608695</v>
      </c>
      <c r="H157" s="10">
        <v>0.21632528891758454</v>
      </c>
      <c r="I157" s="4">
        <v>213.96423913043475</v>
      </c>
      <c r="J157" s="4">
        <v>47.380434782608695</v>
      </c>
      <c r="K157" s="10">
        <v>0.22144090514922499</v>
      </c>
      <c r="L157" s="4">
        <v>41.41</v>
      </c>
      <c r="M157" s="4">
        <v>0</v>
      </c>
      <c r="N157" s="10">
        <v>0</v>
      </c>
      <c r="O157" s="4">
        <v>36.350217391304348</v>
      </c>
      <c r="P157" s="4">
        <v>0</v>
      </c>
      <c r="Q157" s="8">
        <v>0</v>
      </c>
      <c r="R157" s="4">
        <v>0</v>
      </c>
      <c r="S157" s="4">
        <v>0</v>
      </c>
      <c r="T157" s="10" t="s">
        <v>1473</v>
      </c>
      <c r="U157" s="4">
        <v>5.0597826086956523</v>
      </c>
      <c r="V157" s="4">
        <v>0</v>
      </c>
      <c r="W157" s="10">
        <v>0</v>
      </c>
      <c r="X157" s="4">
        <v>38.464239130434784</v>
      </c>
      <c r="Y157" s="4">
        <v>4.4266304347826084</v>
      </c>
      <c r="Z157" s="10">
        <v>0.11508431038429257</v>
      </c>
      <c r="AA157" s="4">
        <v>0</v>
      </c>
      <c r="AB157" s="4">
        <v>0</v>
      </c>
      <c r="AC157" s="10" t="s">
        <v>1473</v>
      </c>
      <c r="AD157" s="4">
        <v>139.1497826086956</v>
      </c>
      <c r="AE157" s="4">
        <v>42.953804347826086</v>
      </c>
      <c r="AF157" s="10">
        <v>0.30868754188870623</v>
      </c>
      <c r="AG157" s="4">
        <v>0</v>
      </c>
      <c r="AH157" s="4">
        <v>0</v>
      </c>
      <c r="AI157" s="10" t="s">
        <v>1473</v>
      </c>
      <c r="AJ157" s="4">
        <v>0</v>
      </c>
      <c r="AK157" s="4">
        <v>0</v>
      </c>
      <c r="AL157" s="10" t="s">
        <v>1473</v>
      </c>
      <c r="AM157" s="1">
        <v>366300</v>
      </c>
      <c r="AN157" s="1">
        <v>5</v>
      </c>
      <c r="AX157"/>
      <c r="AY157"/>
    </row>
    <row r="158" spans="1:51" x14ac:dyDescent="0.25">
      <c r="A158" t="s">
        <v>964</v>
      </c>
      <c r="B158" t="s">
        <v>108</v>
      </c>
      <c r="C158" t="s">
        <v>1116</v>
      </c>
      <c r="D158" t="s">
        <v>980</v>
      </c>
      <c r="E158" s="4">
        <v>83.445652173913047</v>
      </c>
      <c r="F158" s="4">
        <v>231.09239130434781</v>
      </c>
      <c r="G158" s="4">
        <v>1.2581521739130435</v>
      </c>
      <c r="H158" s="10">
        <v>5.444368664894993E-3</v>
      </c>
      <c r="I158" s="4">
        <v>209.44293478260869</v>
      </c>
      <c r="J158" s="4">
        <v>1.1494565217391304</v>
      </c>
      <c r="K158" s="10">
        <v>5.4881608822575411E-3</v>
      </c>
      <c r="L158" s="4">
        <v>17.877717391304348</v>
      </c>
      <c r="M158" s="4">
        <v>0.36684782608695649</v>
      </c>
      <c r="N158" s="10">
        <v>2.0519835841313269E-2</v>
      </c>
      <c r="O158" s="4">
        <v>5.1902173913043477</v>
      </c>
      <c r="P158" s="4">
        <v>0.25815217391304346</v>
      </c>
      <c r="Q158" s="8">
        <v>4.9738219895287955E-2</v>
      </c>
      <c r="R158" s="4">
        <v>7.7309782608695654</v>
      </c>
      <c r="S158" s="4">
        <v>0.10869565217391304</v>
      </c>
      <c r="T158" s="10">
        <v>1.4059753954305799E-2</v>
      </c>
      <c r="U158" s="4">
        <v>4.9565217391304346</v>
      </c>
      <c r="V158" s="4">
        <v>0</v>
      </c>
      <c r="W158" s="10">
        <v>0</v>
      </c>
      <c r="X158" s="4">
        <v>74.073369565217391</v>
      </c>
      <c r="Y158" s="4">
        <v>0.64673913043478259</v>
      </c>
      <c r="Z158" s="10">
        <v>8.731061300854763E-3</v>
      </c>
      <c r="AA158" s="4">
        <v>8.9619565217391308</v>
      </c>
      <c r="AB158" s="4">
        <v>0</v>
      </c>
      <c r="AC158" s="10">
        <v>0</v>
      </c>
      <c r="AD158" s="4">
        <v>126.98913043478261</v>
      </c>
      <c r="AE158" s="4">
        <v>0.24456521739130435</v>
      </c>
      <c r="AF158" s="10">
        <v>1.9258752032868271E-3</v>
      </c>
      <c r="AG158" s="4">
        <v>3.1902173913043477</v>
      </c>
      <c r="AH158" s="4">
        <v>0</v>
      </c>
      <c r="AI158" s="10">
        <v>0</v>
      </c>
      <c r="AJ158" s="4">
        <v>0</v>
      </c>
      <c r="AK158" s="4">
        <v>0</v>
      </c>
      <c r="AL158" s="10" t="s">
        <v>1473</v>
      </c>
      <c r="AM158" s="1">
        <v>365315</v>
      </c>
      <c r="AN158" s="1">
        <v>5</v>
      </c>
      <c r="AX158"/>
      <c r="AY158"/>
    </row>
    <row r="159" spans="1:51" x14ac:dyDescent="0.25">
      <c r="A159" t="s">
        <v>964</v>
      </c>
      <c r="B159" t="s">
        <v>913</v>
      </c>
      <c r="C159" t="s">
        <v>1424</v>
      </c>
      <c r="D159" t="s">
        <v>1021</v>
      </c>
      <c r="E159" s="4">
        <v>77.206521739130437</v>
      </c>
      <c r="F159" s="4">
        <v>294.53304347826088</v>
      </c>
      <c r="G159" s="4">
        <v>0</v>
      </c>
      <c r="H159" s="10">
        <v>0</v>
      </c>
      <c r="I159" s="4">
        <v>277.62</v>
      </c>
      <c r="J159" s="4">
        <v>0</v>
      </c>
      <c r="K159" s="10">
        <v>0</v>
      </c>
      <c r="L159" s="4">
        <v>45.252717391304351</v>
      </c>
      <c r="M159" s="4">
        <v>0</v>
      </c>
      <c r="N159" s="10">
        <v>0</v>
      </c>
      <c r="O159" s="4">
        <v>34.296195652173914</v>
      </c>
      <c r="P159" s="4">
        <v>0</v>
      </c>
      <c r="Q159" s="8">
        <v>0</v>
      </c>
      <c r="R159" s="4">
        <v>5.3695652173913047</v>
      </c>
      <c r="S159" s="4">
        <v>0</v>
      </c>
      <c r="T159" s="10">
        <v>0</v>
      </c>
      <c r="U159" s="4">
        <v>5.5869565217391308</v>
      </c>
      <c r="V159" s="4">
        <v>0</v>
      </c>
      <c r="W159" s="10">
        <v>0</v>
      </c>
      <c r="X159" s="4">
        <v>74.831521739130437</v>
      </c>
      <c r="Y159" s="4">
        <v>0</v>
      </c>
      <c r="Z159" s="10">
        <v>0</v>
      </c>
      <c r="AA159" s="4">
        <v>5.9565217391304346</v>
      </c>
      <c r="AB159" s="4">
        <v>0</v>
      </c>
      <c r="AC159" s="10">
        <v>0</v>
      </c>
      <c r="AD159" s="4">
        <v>140.33467391304347</v>
      </c>
      <c r="AE159" s="4">
        <v>0</v>
      </c>
      <c r="AF159" s="10">
        <v>0</v>
      </c>
      <c r="AG159" s="4">
        <v>28.157608695652176</v>
      </c>
      <c r="AH159" s="4">
        <v>0</v>
      </c>
      <c r="AI159" s="10">
        <v>0</v>
      </c>
      <c r="AJ159" s="4">
        <v>0</v>
      </c>
      <c r="AK159" s="4">
        <v>0</v>
      </c>
      <c r="AL159" s="10" t="s">
        <v>1473</v>
      </c>
      <c r="AM159" s="1">
        <v>366472</v>
      </c>
      <c r="AN159" s="1">
        <v>5</v>
      </c>
      <c r="AX159"/>
      <c r="AY159"/>
    </row>
    <row r="160" spans="1:51" x14ac:dyDescent="0.25">
      <c r="A160" t="s">
        <v>964</v>
      </c>
      <c r="B160" t="s">
        <v>591</v>
      </c>
      <c r="C160" t="s">
        <v>1323</v>
      </c>
      <c r="D160" t="s">
        <v>1039</v>
      </c>
      <c r="E160" s="4">
        <v>67.847826086956516</v>
      </c>
      <c r="F160" s="4">
        <v>306.76347826086953</v>
      </c>
      <c r="G160" s="4">
        <v>11.060217391304347</v>
      </c>
      <c r="H160" s="10">
        <v>3.6054544217609945E-2</v>
      </c>
      <c r="I160" s="4">
        <v>283.28521739130429</v>
      </c>
      <c r="J160" s="4">
        <v>11.060217391304347</v>
      </c>
      <c r="K160" s="10">
        <v>3.9042691648914295E-2</v>
      </c>
      <c r="L160" s="4">
        <v>61.088043478260865</v>
      </c>
      <c r="M160" s="4">
        <v>3.7483695652173914</v>
      </c>
      <c r="N160" s="10">
        <v>6.1360118147363932E-2</v>
      </c>
      <c r="O160" s="4">
        <v>42.827173913043474</v>
      </c>
      <c r="P160" s="4">
        <v>3.7483695652173914</v>
      </c>
      <c r="Q160" s="8">
        <v>8.7523159310677404E-2</v>
      </c>
      <c r="R160" s="4">
        <v>13.043478260869565</v>
      </c>
      <c r="S160" s="4">
        <v>0</v>
      </c>
      <c r="T160" s="10">
        <v>0</v>
      </c>
      <c r="U160" s="4">
        <v>5.2173913043478262</v>
      </c>
      <c r="V160" s="4">
        <v>0</v>
      </c>
      <c r="W160" s="10">
        <v>0</v>
      </c>
      <c r="X160" s="4">
        <v>83.832391304347837</v>
      </c>
      <c r="Y160" s="4">
        <v>2.7593478260869562</v>
      </c>
      <c r="Z160" s="10">
        <v>3.2915055662307548E-2</v>
      </c>
      <c r="AA160" s="4">
        <v>5.2173913043478262</v>
      </c>
      <c r="AB160" s="4">
        <v>0</v>
      </c>
      <c r="AC160" s="10">
        <v>0</v>
      </c>
      <c r="AD160" s="4">
        <v>128.67021739130431</v>
      </c>
      <c r="AE160" s="4">
        <v>4.5524999999999993</v>
      </c>
      <c r="AF160" s="10">
        <v>3.538114796336439E-2</v>
      </c>
      <c r="AG160" s="4">
        <v>27.955434782608698</v>
      </c>
      <c r="AH160" s="4">
        <v>0</v>
      </c>
      <c r="AI160" s="10">
        <v>0</v>
      </c>
      <c r="AJ160" s="4">
        <v>0</v>
      </c>
      <c r="AK160" s="4">
        <v>0</v>
      </c>
      <c r="AL160" s="10" t="s">
        <v>1473</v>
      </c>
      <c r="AM160" s="1">
        <v>366062</v>
      </c>
      <c r="AN160" s="1">
        <v>5</v>
      </c>
      <c r="AX160"/>
      <c r="AY160"/>
    </row>
    <row r="161" spans="1:51" x14ac:dyDescent="0.25">
      <c r="A161" t="s">
        <v>964</v>
      </c>
      <c r="B161" t="s">
        <v>328</v>
      </c>
      <c r="C161" t="s">
        <v>1077</v>
      </c>
      <c r="D161" t="s">
        <v>1003</v>
      </c>
      <c r="E161" s="4">
        <v>90.663043478260875</v>
      </c>
      <c r="F161" s="4">
        <v>286.31521739130432</v>
      </c>
      <c r="G161" s="4">
        <v>0</v>
      </c>
      <c r="H161" s="10">
        <v>0</v>
      </c>
      <c r="I161" s="4">
        <v>265.34510869565219</v>
      </c>
      <c r="J161" s="4">
        <v>0</v>
      </c>
      <c r="K161" s="10">
        <v>0</v>
      </c>
      <c r="L161" s="4">
        <v>16.845108695652172</v>
      </c>
      <c r="M161" s="4">
        <v>0</v>
      </c>
      <c r="N161" s="10">
        <v>0</v>
      </c>
      <c r="O161" s="4">
        <v>5.8016304347826084</v>
      </c>
      <c r="P161" s="4">
        <v>0</v>
      </c>
      <c r="Q161" s="8">
        <v>0</v>
      </c>
      <c r="R161" s="4">
        <v>5.4782608695652177</v>
      </c>
      <c r="S161" s="4">
        <v>0</v>
      </c>
      <c r="T161" s="10">
        <v>0</v>
      </c>
      <c r="U161" s="4">
        <v>5.5652173913043477</v>
      </c>
      <c r="V161" s="4">
        <v>0</v>
      </c>
      <c r="W161" s="10">
        <v>0</v>
      </c>
      <c r="X161" s="4">
        <v>84.633152173913047</v>
      </c>
      <c r="Y161" s="4">
        <v>0</v>
      </c>
      <c r="Z161" s="10">
        <v>0</v>
      </c>
      <c r="AA161" s="4">
        <v>9.9266304347826093</v>
      </c>
      <c r="AB161" s="4">
        <v>0</v>
      </c>
      <c r="AC161" s="10">
        <v>0</v>
      </c>
      <c r="AD161" s="4">
        <v>128.52989130434781</v>
      </c>
      <c r="AE161" s="4">
        <v>0</v>
      </c>
      <c r="AF161" s="10">
        <v>0</v>
      </c>
      <c r="AG161" s="4">
        <v>46.380434782608695</v>
      </c>
      <c r="AH161" s="4">
        <v>0</v>
      </c>
      <c r="AI161" s="10">
        <v>0</v>
      </c>
      <c r="AJ161" s="4">
        <v>0</v>
      </c>
      <c r="AK161" s="4">
        <v>0</v>
      </c>
      <c r="AL161" s="10" t="s">
        <v>1473</v>
      </c>
      <c r="AM161" s="1">
        <v>365658</v>
      </c>
      <c r="AN161" s="1">
        <v>5</v>
      </c>
      <c r="AX161"/>
      <c r="AY161"/>
    </row>
    <row r="162" spans="1:51" x14ac:dyDescent="0.25">
      <c r="A162" t="s">
        <v>964</v>
      </c>
      <c r="B162" t="s">
        <v>62</v>
      </c>
      <c r="C162" t="s">
        <v>1227</v>
      </c>
      <c r="D162" t="s">
        <v>1023</v>
      </c>
      <c r="E162" s="4">
        <v>68.75</v>
      </c>
      <c r="F162" s="4">
        <v>227.11467391304345</v>
      </c>
      <c r="G162" s="4">
        <v>71.440543478260864</v>
      </c>
      <c r="H162" s="10">
        <v>0.31455714528429662</v>
      </c>
      <c r="I162" s="4">
        <v>211.6194565217391</v>
      </c>
      <c r="J162" s="4">
        <v>71.440543478260864</v>
      </c>
      <c r="K162" s="10">
        <v>0.3375896746569802</v>
      </c>
      <c r="L162" s="4">
        <v>24.81967391304347</v>
      </c>
      <c r="M162" s="4">
        <v>2.4538043478260869</v>
      </c>
      <c r="N162" s="10">
        <v>9.8865293574084412E-2</v>
      </c>
      <c r="O162" s="4">
        <v>19.428369565217384</v>
      </c>
      <c r="P162" s="4">
        <v>2.4538043478260869</v>
      </c>
      <c r="Q162" s="8">
        <v>0.12630006545784128</v>
      </c>
      <c r="R162" s="4">
        <v>0</v>
      </c>
      <c r="S162" s="4">
        <v>0</v>
      </c>
      <c r="T162" s="10" t="s">
        <v>1473</v>
      </c>
      <c r="U162" s="4">
        <v>5.3913043478260869</v>
      </c>
      <c r="V162" s="4">
        <v>0</v>
      </c>
      <c r="W162" s="10">
        <v>0</v>
      </c>
      <c r="X162" s="4">
        <v>58.342173913043482</v>
      </c>
      <c r="Y162" s="4">
        <v>1.2934782608695652</v>
      </c>
      <c r="Z162" s="10">
        <v>2.2170553034198542E-2</v>
      </c>
      <c r="AA162" s="4">
        <v>10.10391304347826</v>
      </c>
      <c r="AB162" s="4">
        <v>0</v>
      </c>
      <c r="AC162" s="10">
        <v>0</v>
      </c>
      <c r="AD162" s="4">
        <v>133.84891304347823</v>
      </c>
      <c r="AE162" s="4">
        <v>67.693260869565208</v>
      </c>
      <c r="AF162" s="10">
        <v>0.50574382212260749</v>
      </c>
      <c r="AG162" s="4">
        <v>0</v>
      </c>
      <c r="AH162" s="4">
        <v>0</v>
      </c>
      <c r="AI162" s="10" t="s">
        <v>1473</v>
      </c>
      <c r="AJ162" s="4">
        <v>0</v>
      </c>
      <c r="AK162" s="4">
        <v>0</v>
      </c>
      <c r="AL162" s="10" t="s">
        <v>1473</v>
      </c>
      <c r="AM162" s="1">
        <v>365202</v>
      </c>
      <c r="AN162" s="1">
        <v>5</v>
      </c>
      <c r="AX162"/>
      <c r="AY162"/>
    </row>
    <row r="163" spans="1:51" x14ac:dyDescent="0.25">
      <c r="A163" t="s">
        <v>964</v>
      </c>
      <c r="B163" t="s">
        <v>632</v>
      </c>
      <c r="C163" t="s">
        <v>1131</v>
      </c>
      <c r="D163" t="s">
        <v>982</v>
      </c>
      <c r="E163" s="4">
        <v>66.336956521739125</v>
      </c>
      <c r="F163" s="4">
        <v>215.57913043478257</v>
      </c>
      <c r="G163" s="4">
        <v>81.00576086956525</v>
      </c>
      <c r="H163" s="10">
        <v>0.37575882556995133</v>
      </c>
      <c r="I163" s="4">
        <v>200.25304347826085</v>
      </c>
      <c r="J163" s="4">
        <v>81.00576086956525</v>
      </c>
      <c r="K163" s="10">
        <v>0.40451700240130983</v>
      </c>
      <c r="L163" s="4">
        <v>35.705108695652179</v>
      </c>
      <c r="M163" s="4">
        <v>19.148043478260874</v>
      </c>
      <c r="N163" s="10">
        <v>0.53628301881048568</v>
      </c>
      <c r="O163" s="4">
        <v>25.074673913043487</v>
      </c>
      <c r="P163" s="4">
        <v>19.148043478260874</v>
      </c>
      <c r="Q163" s="8">
        <v>0.76364077733032198</v>
      </c>
      <c r="R163" s="4">
        <v>5.8260869565217392</v>
      </c>
      <c r="S163" s="4">
        <v>0</v>
      </c>
      <c r="T163" s="10">
        <v>0</v>
      </c>
      <c r="U163" s="4">
        <v>4.8043478260869561</v>
      </c>
      <c r="V163" s="4">
        <v>0</v>
      </c>
      <c r="W163" s="10">
        <v>0</v>
      </c>
      <c r="X163" s="4">
        <v>74.220326086956504</v>
      </c>
      <c r="Y163" s="4">
        <v>18.316195652173914</v>
      </c>
      <c r="Z163" s="10">
        <v>0.24678139558043258</v>
      </c>
      <c r="AA163" s="4">
        <v>4.6956521739130439</v>
      </c>
      <c r="AB163" s="4">
        <v>0</v>
      </c>
      <c r="AC163" s="10">
        <v>0</v>
      </c>
      <c r="AD163" s="4">
        <v>100.95804347826085</v>
      </c>
      <c r="AE163" s="4">
        <v>43.541521739130452</v>
      </c>
      <c r="AF163" s="10">
        <v>0.43128333552250531</v>
      </c>
      <c r="AG163" s="4">
        <v>0</v>
      </c>
      <c r="AH163" s="4">
        <v>0</v>
      </c>
      <c r="AI163" s="10" t="s">
        <v>1473</v>
      </c>
      <c r="AJ163" s="4">
        <v>0</v>
      </c>
      <c r="AK163" s="4">
        <v>0</v>
      </c>
      <c r="AL163" s="10" t="s">
        <v>1473</v>
      </c>
      <c r="AM163" s="1">
        <v>366122</v>
      </c>
      <c r="AN163" s="1">
        <v>5</v>
      </c>
      <c r="AX163"/>
      <c r="AY163"/>
    </row>
    <row r="164" spans="1:51" x14ac:dyDescent="0.25">
      <c r="A164" t="s">
        <v>964</v>
      </c>
      <c r="B164" t="s">
        <v>666</v>
      </c>
      <c r="C164" t="s">
        <v>1213</v>
      </c>
      <c r="D164" t="s">
        <v>1008</v>
      </c>
      <c r="E164" s="4">
        <v>66.489130434782609</v>
      </c>
      <c r="F164" s="4">
        <v>271.59543478260878</v>
      </c>
      <c r="G164" s="4">
        <v>75.8661956521739</v>
      </c>
      <c r="H164" s="10">
        <v>0.27933531251325688</v>
      </c>
      <c r="I164" s="4">
        <v>213.05467391304353</v>
      </c>
      <c r="J164" s="4">
        <v>75.8661956521739</v>
      </c>
      <c r="K164" s="10">
        <v>0.35608791986951693</v>
      </c>
      <c r="L164" s="4">
        <v>23.496086956521737</v>
      </c>
      <c r="M164" s="4">
        <v>6.5160869565217396</v>
      </c>
      <c r="N164" s="10">
        <v>0.27732647434355401</v>
      </c>
      <c r="O164" s="4">
        <v>19.84391304347826</v>
      </c>
      <c r="P164" s="4">
        <v>6.5160869565217396</v>
      </c>
      <c r="Q164" s="8">
        <v>0.32836703840844861</v>
      </c>
      <c r="R164" s="4">
        <v>0</v>
      </c>
      <c r="S164" s="4">
        <v>0</v>
      </c>
      <c r="T164" s="10" t="s">
        <v>1473</v>
      </c>
      <c r="U164" s="4">
        <v>3.652173913043478</v>
      </c>
      <c r="V164" s="4">
        <v>0</v>
      </c>
      <c r="W164" s="10">
        <v>0</v>
      </c>
      <c r="X164" s="4">
        <v>18.596195652173911</v>
      </c>
      <c r="Y164" s="4">
        <v>18.596195652173911</v>
      </c>
      <c r="Z164" s="10">
        <v>1</v>
      </c>
      <c r="AA164" s="4">
        <v>54.888586956521721</v>
      </c>
      <c r="AB164" s="4">
        <v>0</v>
      </c>
      <c r="AC164" s="10">
        <v>0</v>
      </c>
      <c r="AD164" s="4">
        <v>174.61456521739137</v>
      </c>
      <c r="AE164" s="4">
        <v>50.753913043478249</v>
      </c>
      <c r="AF164" s="10">
        <v>0.29066253997935809</v>
      </c>
      <c r="AG164" s="4">
        <v>0</v>
      </c>
      <c r="AH164" s="4">
        <v>0</v>
      </c>
      <c r="AI164" s="10" t="s">
        <v>1473</v>
      </c>
      <c r="AJ164" s="4">
        <v>0</v>
      </c>
      <c r="AK164" s="4">
        <v>0</v>
      </c>
      <c r="AL164" s="10" t="s">
        <v>1473</v>
      </c>
      <c r="AM164" s="1">
        <v>366175</v>
      </c>
      <c r="AN164" s="1">
        <v>5</v>
      </c>
      <c r="AX164"/>
      <c r="AY164"/>
    </row>
    <row r="165" spans="1:51" x14ac:dyDescent="0.25">
      <c r="A165" t="s">
        <v>964</v>
      </c>
      <c r="B165" t="s">
        <v>91</v>
      </c>
      <c r="C165" t="s">
        <v>1236</v>
      </c>
      <c r="D165" t="s">
        <v>1045</v>
      </c>
      <c r="E165" s="4">
        <v>165.43478260869566</v>
      </c>
      <c r="F165" s="4">
        <v>433.23369565217388</v>
      </c>
      <c r="G165" s="4">
        <v>0</v>
      </c>
      <c r="H165" s="10">
        <v>0</v>
      </c>
      <c r="I165" s="4">
        <v>400.9728260869565</v>
      </c>
      <c r="J165" s="4">
        <v>0</v>
      </c>
      <c r="K165" s="10">
        <v>0</v>
      </c>
      <c r="L165" s="4">
        <v>52.445652173913047</v>
      </c>
      <c r="M165" s="4">
        <v>0</v>
      </c>
      <c r="N165" s="10">
        <v>0</v>
      </c>
      <c r="O165" s="4">
        <v>28.793478260869566</v>
      </c>
      <c r="P165" s="4">
        <v>0</v>
      </c>
      <c r="Q165" s="8">
        <v>0</v>
      </c>
      <c r="R165" s="4">
        <v>19.130434782608695</v>
      </c>
      <c r="S165" s="4">
        <v>0</v>
      </c>
      <c r="T165" s="10">
        <v>0</v>
      </c>
      <c r="U165" s="4">
        <v>4.5217391304347823</v>
      </c>
      <c r="V165" s="4">
        <v>0</v>
      </c>
      <c r="W165" s="10">
        <v>0</v>
      </c>
      <c r="X165" s="4">
        <v>137.83967391304347</v>
      </c>
      <c r="Y165" s="4">
        <v>0</v>
      </c>
      <c r="Z165" s="10">
        <v>0</v>
      </c>
      <c r="AA165" s="4">
        <v>8.6086956521739122</v>
      </c>
      <c r="AB165" s="4">
        <v>0</v>
      </c>
      <c r="AC165" s="10">
        <v>0</v>
      </c>
      <c r="AD165" s="4">
        <v>232.35326086956522</v>
      </c>
      <c r="AE165" s="4">
        <v>0</v>
      </c>
      <c r="AF165" s="10">
        <v>0</v>
      </c>
      <c r="AG165" s="4">
        <v>1.986413043478261</v>
      </c>
      <c r="AH165" s="4">
        <v>0</v>
      </c>
      <c r="AI165" s="10">
        <v>0</v>
      </c>
      <c r="AJ165" s="4">
        <v>0</v>
      </c>
      <c r="AK165" s="4">
        <v>0</v>
      </c>
      <c r="AL165" s="10" t="s">
        <v>1473</v>
      </c>
      <c r="AM165" s="1">
        <v>365286</v>
      </c>
      <c r="AN165" s="1">
        <v>5</v>
      </c>
      <c r="AX165"/>
      <c r="AY165"/>
    </row>
    <row r="166" spans="1:51" x14ac:dyDescent="0.25">
      <c r="A166" t="s">
        <v>964</v>
      </c>
      <c r="B166" t="s">
        <v>126</v>
      </c>
      <c r="C166" t="s">
        <v>1177</v>
      </c>
      <c r="D166" t="s">
        <v>1025</v>
      </c>
      <c r="E166" s="4">
        <v>60.608695652173914</v>
      </c>
      <c r="F166" s="4">
        <v>194.71228260869566</v>
      </c>
      <c r="G166" s="4">
        <v>9.8271739130434792</v>
      </c>
      <c r="H166" s="10">
        <v>5.0470231160469212E-2</v>
      </c>
      <c r="I166" s="4">
        <v>182.38619565217391</v>
      </c>
      <c r="J166" s="4">
        <v>9.8271739130434792</v>
      </c>
      <c r="K166" s="10">
        <v>5.3881127778906808E-2</v>
      </c>
      <c r="L166" s="4">
        <v>45.277934782608696</v>
      </c>
      <c r="M166" s="4">
        <v>0</v>
      </c>
      <c r="N166" s="10">
        <v>0</v>
      </c>
      <c r="O166" s="4">
        <v>32.951847826086954</v>
      </c>
      <c r="P166" s="4">
        <v>0</v>
      </c>
      <c r="Q166" s="8">
        <v>0</v>
      </c>
      <c r="R166" s="4">
        <v>6.8478260869565215</v>
      </c>
      <c r="S166" s="4">
        <v>0</v>
      </c>
      <c r="T166" s="10">
        <v>0</v>
      </c>
      <c r="U166" s="4">
        <v>5.4782608695652177</v>
      </c>
      <c r="V166" s="4">
        <v>0</v>
      </c>
      <c r="W166" s="10">
        <v>0</v>
      </c>
      <c r="X166" s="4">
        <v>27.900869565217384</v>
      </c>
      <c r="Y166" s="4">
        <v>0</v>
      </c>
      <c r="Z166" s="10">
        <v>0</v>
      </c>
      <c r="AA166" s="4">
        <v>0</v>
      </c>
      <c r="AB166" s="4">
        <v>0</v>
      </c>
      <c r="AC166" s="10" t="s">
        <v>1473</v>
      </c>
      <c r="AD166" s="4">
        <v>121.53347826086956</v>
      </c>
      <c r="AE166" s="4">
        <v>9.8271739130434792</v>
      </c>
      <c r="AF166" s="10">
        <v>8.0859809606943167E-2</v>
      </c>
      <c r="AG166" s="4">
        <v>0</v>
      </c>
      <c r="AH166" s="4">
        <v>0</v>
      </c>
      <c r="AI166" s="10" t="s">
        <v>1473</v>
      </c>
      <c r="AJ166" s="4">
        <v>0</v>
      </c>
      <c r="AK166" s="4">
        <v>0</v>
      </c>
      <c r="AL166" s="10" t="s">
        <v>1473</v>
      </c>
      <c r="AM166" s="1">
        <v>365342</v>
      </c>
      <c r="AN166" s="1">
        <v>5</v>
      </c>
      <c r="AX166"/>
      <c r="AY166"/>
    </row>
    <row r="167" spans="1:51" x14ac:dyDescent="0.25">
      <c r="A167" t="s">
        <v>964</v>
      </c>
      <c r="B167" t="s">
        <v>474</v>
      </c>
      <c r="C167" t="s">
        <v>1131</v>
      </c>
      <c r="D167" t="s">
        <v>982</v>
      </c>
      <c r="E167" s="4">
        <v>68.815217391304344</v>
      </c>
      <c r="F167" s="4">
        <v>230.1854347826087</v>
      </c>
      <c r="G167" s="4">
        <v>43.198586956521737</v>
      </c>
      <c r="H167" s="10">
        <v>0.18766863766736269</v>
      </c>
      <c r="I167" s="4">
        <v>210.63945652173911</v>
      </c>
      <c r="J167" s="4">
        <v>43.198586956521737</v>
      </c>
      <c r="K167" s="10">
        <v>0.20508307261067879</v>
      </c>
      <c r="L167" s="4">
        <v>32.591521739130442</v>
      </c>
      <c r="M167" s="4">
        <v>9.4239130434782603E-2</v>
      </c>
      <c r="N167" s="10">
        <v>2.8915228687108534E-3</v>
      </c>
      <c r="O167" s="4">
        <v>13.045543478260873</v>
      </c>
      <c r="P167" s="4">
        <v>9.4239130434782603E-2</v>
      </c>
      <c r="Q167" s="8">
        <v>7.2238562227647267E-3</v>
      </c>
      <c r="R167" s="4">
        <v>13.719891304347829</v>
      </c>
      <c r="S167" s="4">
        <v>0</v>
      </c>
      <c r="T167" s="10">
        <v>0</v>
      </c>
      <c r="U167" s="4">
        <v>5.8260869565217392</v>
      </c>
      <c r="V167" s="4">
        <v>0</v>
      </c>
      <c r="W167" s="10">
        <v>0</v>
      </c>
      <c r="X167" s="4">
        <v>60.943586956521742</v>
      </c>
      <c r="Y167" s="4">
        <v>10.280978260869567</v>
      </c>
      <c r="Z167" s="10">
        <v>0.16869663855204656</v>
      </c>
      <c r="AA167" s="4">
        <v>0</v>
      </c>
      <c r="AB167" s="4">
        <v>0</v>
      </c>
      <c r="AC167" s="10" t="s">
        <v>1473</v>
      </c>
      <c r="AD167" s="4">
        <v>134.77260869565217</v>
      </c>
      <c r="AE167" s="4">
        <v>32.823369565217384</v>
      </c>
      <c r="AF167" s="10">
        <v>0.24354629537030162</v>
      </c>
      <c r="AG167" s="4">
        <v>1.8777173913043479</v>
      </c>
      <c r="AH167" s="4">
        <v>0</v>
      </c>
      <c r="AI167" s="10">
        <v>0</v>
      </c>
      <c r="AJ167" s="4">
        <v>0</v>
      </c>
      <c r="AK167" s="4">
        <v>0</v>
      </c>
      <c r="AL167" s="10" t="s">
        <v>1473</v>
      </c>
      <c r="AM167" s="1">
        <v>365876</v>
      </c>
      <c r="AN167" s="1">
        <v>5</v>
      </c>
      <c r="AX167"/>
      <c r="AY167"/>
    </row>
    <row r="168" spans="1:51" x14ac:dyDescent="0.25">
      <c r="A168" t="s">
        <v>964</v>
      </c>
      <c r="B168" t="s">
        <v>84</v>
      </c>
      <c r="C168" t="s">
        <v>1235</v>
      </c>
      <c r="D168" t="s">
        <v>981</v>
      </c>
      <c r="E168" s="4">
        <v>93.239130434782609</v>
      </c>
      <c r="F168" s="4">
        <v>336.95228260869567</v>
      </c>
      <c r="G168" s="4">
        <v>19.622499999999999</v>
      </c>
      <c r="H168" s="10">
        <v>5.8235248766032859E-2</v>
      </c>
      <c r="I168" s="4">
        <v>323.51826086956521</v>
      </c>
      <c r="J168" s="4">
        <v>19.622499999999999</v>
      </c>
      <c r="K168" s="10">
        <v>6.0653454142767287E-2</v>
      </c>
      <c r="L168" s="4">
        <v>35.5554347826087</v>
      </c>
      <c r="M168" s="4">
        <v>4.222282608695652</v>
      </c>
      <c r="N168" s="10">
        <v>0.11875210173947599</v>
      </c>
      <c r="O168" s="4">
        <v>22.121413043478263</v>
      </c>
      <c r="P168" s="4">
        <v>4.222282608695652</v>
      </c>
      <c r="Q168" s="8">
        <v>0.1908685760894667</v>
      </c>
      <c r="R168" s="4">
        <v>7.5202173913043495</v>
      </c>
      <c r="S168" s="4">
        <v>0</v>
      </c>
      <c r="T168" s="10">
        <v>0</v>
      </c>
      <c r="U168" s="4">
        <v>5.9138043478260842</v>
      </c>
      <c r="V168" s="4">
        <v>0</v>
      </c>
      <c r="W168" s="10">
        <v>0</v>
      </c>
      <c r="X168" s="4">
        <v>110.60282608695651</v>
      </c>
      <c r="Y168" s="4">
        <v>9.4717391304347824</v>
      </c>
      <c r="Z168" s="10">
        <v>8.5637406073042405E-2</v>
      </c>
      <c r="AA168" s="4">
        <v>0</v>
      </c>
      <c r="AB168" s="4">
        <v>0</v>
      </c>
      <c r="AC168" s="10" t="s">
        <v>1473</v>
      </c>
      <c r="AD168" s="4">
        <v>190.79402173913047</v>
      </c>
      <c r="AE168" s="4">
        <v>5.9284782608695652</v>
      </c>
      <c r="AF168" s="10">
        <v>3.1072662585704472E-2</v>
      </c>
      <c r="AG168" s="4">
        <v>0</v>
      </c>
      <c r="AH168" s="4">
        <v>0</v>
      </c>
      <c r="AI168" s="10" t="s">
        <v>1473</v>
      </c>
      <c r="AJ168" s="4">
        <v>0</v>
      </c>
      <c r="AK168" s="4">
        <v>0</v>
      </c>
      <c r="AL168" s="10" t="s">
        <v>1473</v>
      </c>
      <c r="AM168" s="1">
        <v>365271</v>
      </c>
      <c r="AN168" s="1">
        <v>5</v>
      </c>
      <c r="AX168"/>
      <c r="AY168"/>
    </row>
    <row r="169" spans="1:51" x14ac:dyDescent="0.25">
      <c r="A169" t="s">
        <v>964</v>
      </c>
      <c r="B169" t="s">
        <v>274</v>
      </c>
      <c r="C169" t="s">
        <v>1122</v>
      </c>
      <c r="D169" t="s">
        <v>1000</v>
      </c>
      <c r="E169" s="4">
        <v>46.793478260869563</v>
      </c>
      <c r="F169" s="4">
        <v>171.65902173913045</v>
      </c>
      <c r="G169" s="4">
        <v>5.5298913043478262</v>
      </c>
      <c r="H169" s="10">
        <v>3.2214393676037491E-2</v>
      </c>
      <c r="I169" s="4">
        <v>155.83836956521742</v>
      </c>
      <c r="J169" s="4">
        <v>5.5298913043478262</v>
      </c>
      <c r="K169" s="10">
        <v>3.5484786704173002E-2</v>
      </c>
      <c r="L169" s="4">
        <v>38.260869565217391</v>
      </c>
      <c r="M169" s="4">
        <v>4.3478260869565216E-2</v>
      </c>
      <c r="N169" s="10">
        <v>1.1363636363636363E-3</v>
      </c>
      <c r="O169" s="4">
        <v>25.820652173913043</v>
      </c>
      <c r="P169" s="4">
        <v>4.3478260869565216E-2</v>
      </c>
      <c r="Q169" s="8">
        <v>1.6838560303094085E-3</v>
      </c>
      <c r="R169" s="4">
        <v>7.3043478260869561</v>
      </c>
      <c r="S169" s="4">
        <v>0</v>
      </c>
      <c r="T169" s="10">
        <v>0</v>
      </c>
      <c r="U169" s="4">
        <v>5.1358695652173916</v>
      </c>
      <c r="V169" s="4">
        <v>0</v>
      </c>
      <c r="W169" s="10">
        <v>0</v>
      </c>
      <c r="X169" s="4">
        <v>39.015000000000001</v>
      </c>
      <c r="Y169" s="4">
        <v>5.4864130434782608</v>
      </c>
      <c r="Z169" s="10">
        <v>0.1406231716898183</v>
      </c>
      <c r="AA169" s="4">
        <v>3.3804347826086958</v>
      </c>
      <c r="AB169" s="4">
        <v>0</v>
      </c>
      <c r="AC169" s="10">
        <v>0</v>
      </c>
      <c r="AD169" s="4">
        <v>75.527173913043484</v>
      </c>
      <c r="AE169" s="4">
        <v>0</v>
      </c>
      <c r="AF169" s="10">
        <v>0</v>
      </c>
      <c r="AG169" s="4">
        <v>15.475543478260869</v>
      </c>
      <c r="AH169" s="4">
        <v>0</v>
      </c>
      <c r="AI169" s="10">
        <v>0</v>
      </c>
      <c r="AJ169" s="4">
        <v>0</v>
      </c>
      <c r="AK169" s="4">
        <v>0</v>
      </c>
      <c r="AL169" s="10" t="s">
        <v>1473</v>
      </c>
      <c r="AM169" s="1">
        <v>365579</v>
      </c>
      <c r="AN169" s="1">
        <v>5</v>
      </c>
      <c r="AX169"/>
      <c r="AY169"/>
    </row>
    <row r="170" spans="1:51" x14ac:dyDescent="0.25">
      <c r="A170" t="s">
        <v>964</v>
      </c>
      <c r="B170" t="s">
        <v>613</v>
      </c>
      <c r="C170" t="s">
        <v>1235</v>
      </c>
      <c r="D170" t="s">
        <v>981</v>
      </c>
      <c r="E170" s="4">
        <v>20.489130434782609</v>
      </c>
      <c r="F170" s="4">
        <v>83.033695652173918</v>
      </c>
      <c r="G170" s="4">
        <v>1.2982608695652176</v>
      </c>
      <c r="H170" s="10">
        <v>1.5635349713971541E-2</v>
      </c>
      <c r="I170" s="4">
        <v>81.548152173913053</v>
      </c>
      <c r="J170" s="4">
        <v>1.2801086956521741</v>
      </c>
      <c r="K170" s="10">
        <v>1.5697580650535895E-2</v>
      </c>
      <c r="L170" s="4">
        <v>11.463586956521743</v>
      </c>
      <c r="M170" s="4">
        <v>1.2982608695652176</v>
      </c>
      <c r="N170" s="10">
        <v>0.11325084151140187</v>
      </c>
      <c r="O170" s="4">
        <v>9.978043478260874</v>
      </c>
      <c r="P170" s="4">
        <v>1.2801086956521741</v>
      </c>
      <c r="Q170" s="8">
        <v>0.12829255539336365</v>
      </c>
      <c r="R170" s="4">
        <v>1.8152173913043478E-2</v>
      </c>
      <c r="S170" s="4">
        <v>1.8152173913043478E-2</v>
      </c>
      <c r="T170" s="10">
        <v>1</v>
      </c>
      <c r="U170" s="4">
        <v>1.4673913043478262</v>
      </c>
      <c r="V170" s="4">
        <v>0</v>
      </c>
      <c r="W170" s="10">
        <v>0</v>
      </c>
      <c r="X170" s="4">
        <v>17.985217391304342</v>
      </c>
      <c r="Y170" s="4">
        <v>0</v>
      </c>
      <c r="Z170" s="10">
        <v>0</v>
      </c>
      <c r="AA170" s="4">
        <v>0</v>
      </c>
      <c r="AB170" s="4">
        <v>0</v>
      </c>
      <c r="AC170" s="10" t="s">
        <v>1473</v>
      </c>
      <c r="AD170" s="4">
        <v>53.584891304347828</v>
      </c>
      <c r="AE170" s="4">
        <v>0</v>
      </c>
      <c r="AF170" s="10">
        <v>0</v>
      </c>
      <c r="AG170" s="4">
        <v>0</v>
      </c>
      <c r="AH170" s="4">
        <v>0</v>
      </c>
      <c r="AI170" s="10" t="s">
        <v>1473</v>
      </c>
      <c r="AJ170" s="4">
        <v>0</v>
      </c>
      <c r="AK170" s="4">
        <v>0</v>
      </c>
      <c r="AL170" s="10" t="s">
        <v>1473</v>
      </c>
      <c r="AM170" s="1">
        <v>366098</v>
      </c>
      <c r="AN170" s="1">
        <v>5</v>
      </c>
      <c r="AX170"/>
      <c r="AY170"/>
    </row>
    <row r="171" spans="1:51" x14ac:dyDescent="0.25">
      <c r="A171" t="s">
        <v>964</v>
      </c>
      <c r="B171" t="s">
        <v>631</v>
      </c>
      <c r="C171" t="s">
        <v>1349</v>
      </c>
      <c r="D171" t="s">
        <v>1010</v>
      </c>
      <c r="E171" s="4">
        <v>144.34782608695653</v>
      </c>
      <c r="F171" s="4">
        <v>478.9410869565217</v>
      </c>
      <c r="G171" s="4">
        <v>0</v>
      </c>
      <c r="H171" s="10">
        <v>0</v>
      </c>
      <c r="I171" s="4">
        <v>457.06880434782607</v>
      </c>
      <c r="J171" s="4">
        <v>0</v>
      </c>
      <c r="K171" s="10">
        <v>0</v>
      </c>
      <c r="L171" s="4">
        <v>89.54336956521739</v>
      </c>
      <c r="M171" s="4">
        <v>0</v>
      </c>
      <c r="N171" s="10">
        <v>0</v>
      </c>
      <c r="O171" s="4">
        <v>75.111956521739131</v>
      </c>
      <c r="P171" s="4">
        <v>0</v>
      </c>
      <c r="Q171" s="8">
        <v>0</v>
      </c>
      <c r="R171" s="4">
        <v>9.214021739130434</v>
      </c>
      <c r="S171" s="4">
        <v>0</v>
      </c>
      <c r="T171" s="10">
        <v>0</v>
      </c>
      <c r="U171" s="4">
        <v>5.2173913043478262</v>
      </c>
      <c r="V171" s="4">
        <v>0</v>
      </c>
      <c r="W171" s="10">
        <v>0</v>
      </c>
      <c r="X171" s="4">
        <v>143.28543478260869</v>
      </c>
      <c r="Y171" s="4">
        <v>0</v>
      </c>
      <c r="Z171" s="10">
        <v>0</v>
      </c>
      <c r="AA171" s="4">
        <v>7.4408695652173931</v>
      </c>
      <c r="AB171" s="4">
        <v>0</v>
      </c>
      <c r="AC171" s="10">
        <v>0</v>
      </c>
      <c r="AD171" s="4">
        <v>238.67141304347825</v>
      </c>
      <c r="AE171" s="4">
        <v>0</v>
      </c>
      <c r="AF171" s="10">
        <v>0</v>
      </c>
      <c r="AG171" s="4">
        <v>0</v>
      </c>
      <c r="AH171" s="4">
        <v>0</v>
      </c>
      <c r="AI171" s="10" t="s">
        <v>1473</v>
      </c>
      <c r="AJ171" s="4">
        <v>0</v>
      </c>
      <c r="AK171" s="4">
        <v>0</v>
      </c>
      <c r="AL171" s="10" t="s">
        <v>1473</v>
      </c>
      <c r="AM171" s="1">
        <v>366120</v>
      </c>
      <c r="AN171" s="1">
        <v>5</v>
      </c>
      <c r="AX171"/>
      <c r="AY171"/>
    </row>
    <row r="172" spans="1:51" x14ac:dyDescent="0.25">
      <c r="A172" t="s">
        <v>964</v>
      </c>
      <c r="B172" t="s">
        <v>761</v>
      </c>
      <c r="C172" t="s">
        <v>1157</v>
      </c>
      <c r="D172" t="s">
        <v>1010</v>
      </c>
      <c r="E172" s="4">
        <v>43.880434782608695</v>
      </c>
      <c r="F172" s="4">
        <v>133.12521739130435</v>
      </c>
      <c r="G172" s="4">
        <v>18.657499999999999</v>
      </c>
      <c r="H172" s="10">
        <v>0.14015000587874116</v>
      </c>
      <c r="I172" s="4">
        <v>119.56782608695653</v>
      </c>
      <c r="J172" s="4">
        <v>17.527065217391304</v>
      </c>
      <c r="K172" s="10">
        <v>0.14658680174250743</v>
      </c>
      <c r="L172" s="4">
        <v>21.296521739130434</v>
      </c>
      <c r="M172" s="4">
        <v>1.1304347826086956</v>
      </c>
      <c r="N172" s="10">
        <v>5.3080723531093055E-2</v>
      </c>
      <c r="O172" s="4">
        <v>7.7391304347826084</v>
      </c>
      <c r="P172" s="4">
        <v>0</v>
      </c>
      <c r="Q172" s="8">
        <v>0</v>
      </c>
      <c r="R172" s="4">
        <v>8.7747826086956522</v>
      </c>
      <c r="S172" s="4">
        <v>1.1304347826086956</v>
      </c>
      <c r="T172" s="10">
        <v>0.12882766821920522</v>
      </c>
      <c r="U172" s="4">
        <v>4.7826086956521738</v>
      </c>
      <c r="V172" s="4">
        <v>0</v>
      </c>
      <c r="W172" s="10">
        <v>0</v>
      </c>
      <c r="X172" s="4">
        <v>40.565217391304351</v>
      </c>
      <c r="Y172" s="4">
        <v>1.6277173913043479</v>
      </c>
      <c r="Z172" s="10">
        <v>4.0125937834941047E-2</v>
      </c>
      <c r="AA172" s="4">
        <v>0</v>
      </c>
      <c r="AB172" s="4">
        <v>0</v>
      </c>
      <c r="AC172" s="10" t="s">
        <v>1473</v>
      </c>
      <c r="AD172" s="4">
        <v>56.285217391304343</v>
      </c>
      <c r="AE172" s="4">
        <v>15.899347826086956</v>
      </c>
      <c r="AF172" s="10">
        <v>0.28247821653689287</v>
      </c>
      <c r="AG172" s="4">
        <v>14.978260869565217</v>
      </c>
      <c r="AH172" s="4">
        <v>0</v>
      </c>
      <c r="AI172" s="10">
        <v>0</v>
      </c>
      <c r="AJ172" s="4">
        <v>0</v>
      </c>
      <c r="AK172" s="4">
        <v>0</v>
      </c>
      <c r="AL172" s="10" t="s">
        <v>1473</v>
      </c>
      <c r="AM172" s="1">
        <v>366296</v>
      </c>
      <c r="AN172" s="1">
        <v>5</v>
      </c>
      <c r="AX172"/>
      <c r="AY172"/>
    </row>
    <row r="173" spans="1:51" x14ac:dyDescent="0.25">
      <c r="A173" t="s">
        <v>964</v>
      </c>
      <c r="B173" t="s">
        <v>349</v>
      </c>
      <c r="C173" t="s">
        <v>1157</v>
      </c>
      <c r="D173" t="s">
        <v>1010</v>
      </c>
      <c r="E173" s="4">
        <v>77.010869565217391</v>
      </c>
      <c r="F173" s="4">
        <v>297.47315217391304</v>
      </c>
      <c r="G173" s="4">
        <v>102.37695652173915</v>
      </c>
      <c r="H173" s="10">
        <v>0.34415528182484872</v>
      </c>
      <c r="I173" s="4">
        <v>264.35358695652172</v>
      </c>
      <c r="J173" s="4">
        <v>88.029130434782616</v>
      </c>
      <c r="K173" s="10">
        <v>0.33299767727101348</v>
      </c>
      <c r="L173" s="4">
        <v>48.533260869565218</v>
      </c>
      <c r="M173" s="4">
        <v>13.250652173913043</v>
      </c>
      <c r="N173" s="10">
        <v>0.27302208704922215</v>
      </c>
      <c r="O173" s="4">
        <v>30.234347826086957</v>
      </c>
      <c r="P173" s="4">
        <v>5.5984782608695642</v>
      </c>
      <c r="Q173" s="8">
        <v>0.18516947324522925</v>
      </c>
      <c r="R173" s="4">
        <v>13.081521739130435</v>
      </c>
      <c r="S173" s="4">
        <v>7.6521739130434785</v>
      </c>
      <c r="T173" s="10">
        <v>0.58496053178230156</v>
      </c>
      <c r="U173" s="4">
        <v>5.2173913043478262</v>
      </c>
      <c r="V173" s="4">
        <v>0</v>
      </c>
      <c r="W173" s="10">
        <v>0</v>
      </c>
      <c r="X173" s="4">
        <v>76.998152173913041</v>
      </c>
      <c r="Y173" s="4">
        <v>12.316086956521739</v>
      </c>
      <c r="Z173" s="10">
        <v>0.15995301976473178</v>
      </c>
      <c r="AA173" s="4">
        <v>14.820652173913043</v>
      </c>
      <c r="AB173" s="4">
        <v>6.6956521739130439</v>
      </c>
      <c r="AC173" s="10">
        <v>0.45177851118445184</v>
      </c>
      <c r="AD173" s="4">
        <v>152.05315217391305</v>
      </c>
      <c r="AE173" s="4">
        <v>70.114565217391316</v>
      </c>
      <c r="AF173" s="10">
        <v>0.46111878783806298</v>
      </c>
      <c r="AG173" s="4">
        <v>5.0679347826086953</v>
      </c>
      <c r="AH173" s="4">
        <v>0</v>
      </c>
      <c r="AI173" s="10">
        <v>0</v>
      </c>
      <c r="AJ173" s="4">
        <v>0</v>
      </c>
      <c r="AK173" s="4">
        <v>0</v>
      </c>
      <c r="AL173" s="10" t="s">
        <v>1473</v>
      </c>
      <c r="AM173" s="1">
        <v>365690</v>
      </c>
      <c r="AN173" s="1">
        <v>5</v>
      </c>
      <c r="AX173"/>
      <c r="AY173"/>
    </row>
    <row r="174" spans="1:51" x14ac:dyDescent="0.25">
      <c r="A174" t="s">
        <v>964</v>
      </c>
      <c r="B174" t="s">
        <v>24</v>
      </c>
      <c r="C174" t="s">
        <v>1216</v>
      </c>
      <c r="D174" t="s">
        <v>1032</v>
      </c>
      <c r="E174" s="4">
        <v>105.07608695652173</v>
      </c>
      <c r="F174" s="4">
        <v>406.97945652173911</v>
      </c>
      <c r="G174" s="4">
        <v>163.93728260869563</v>
      </c>
      <c r="H174" s="10">
        <v>0.4028146383844286</v>
      </c>
      <c r="I174" s="4">
        <v>376.9763043478261</v>
      </c>
      <c r="J174" s="4">
        <v>162.38999999999999</v>
      </c>
      <c r="K174" s="10">
        <v>0.43076978082465101</v>
      </c>
      <c r="L174" s="4">
        <v>59.65891304347825</v>
      </c>
      <c r="M174" s="4">
        <v>25.771086956521746</v>
      </c>
      <c r="N174" s="10">
        <v>0.43197379304816164</v>
      </c>
      <c r="O174" s="4">
        <v>35.808043478260878</v>
      </c>
      <c r="P174" s="4">
        <v>24.223804347826093</v>
      </c>
      <c r="Q174" s="8">
        <v>0.67649058688538521</v>
      </c>
      <c r="R174" s="4">
        <v>12.831304347826082</v>
      </c>
      <c r="S174" s="4">
        <v>1.5472826086956533</v>
      </c>
      <c r="T174" s="10">
        <v>0.12058654106804025</v>
      </c>
      <c r="U174" s="4">
        <v>11.019565217391291</v>
      </c>
      <c r="V174" s="4">
        <v>0</v>
      </c>
      <c r="W174" s="10">
        <v>0</v>
      </c>
      <c r="X174" s="4">
        <v>134.94489130434783</v>
      </c>
      <c r="Y174" s="4">
        <v>60.978260869565204</v>
      </c>
      <c r="Z174" s="10">
        <v>0.45187528242205138</v>
      </c>
      <c r="AA174" s="4">
        <v>6.1522826086956517</v>
      </c>
      <c r="AB174" s="4">
        <v>0</v>
      </c>
      <c r="AC174" s="10">
        <v>0</v>
      </c>
      <c r="AD174" s="4">
        <v>171.66521739130437</v>
      </c>
      <c r="AE174" s="4">
        <v>77.187934782608679</v>
      </c>
      <c r="AF174" s="10">
        <v>0.44964225109540801</v>
      </c>
      <c r="AG174" s="4">
        <v>34.215760869565216</v>
      </c>
      <c r="AH174" s="4">
        <v>0</v>
      </c>
      <c r="AI174" s="10">
        <v>0</v>
      </c>
      <c r="AJ174" s="4">
        <v>0.34239130434782611</v>
      </c>
      <c r="AK174" s="4">
        <v>0</v>
      </c>
      <c r="AL174" s="10" t="s">
        <v>1473</v>
      </c>
      <c r="AM174" s="1">
        <v>365033</v>
      </c>
      <c r="AN174" s="1">
        <v>5</v>
      </c>
      <c r="AX174"/>
      <c r="AY174"/>
    </row>
    <row r="175" spans="1:51" x14ac:dyDescent="0.25">
      <c r="A175" t="s">
        <v>964</v>
      </c>
      <c r="B175" t="s">
        <v>146</v>
      </c>
      <c r="C175" t="s">
        <v>1256</v>
      </c>
      <c r="D175" t="s">
        <v>1020</v>
      </c>
      <c r="E175" s="4">
        <v>59.91549295774648</v>
      </c>
      <c r="F175" s="4">
        <v>188.93535211267607</v>
      </c>
      <c r="G175" s="4">
        <v>13.683943661971833</v>
      </c>
      <c r="H175" s="10">
        <v>7.2426592000691806E-2</v>
      </c>
      <c r="I175" s="4">
        <v>172.91140845070424</v>
      </c>
      <c r="J175" s="4">
        <v>11.888169014084509</v>
      </c>
      <c r="K175" s="10">
        <v>6.8752947654542637E-2</v>
      </c>
      <c r="L175" s="4">
        <v>31.869718309859156</v>
      </c>
      <c r="M175" s="4">
        <v>2.524647887323944</v>
      </c>
      <c r="N175" s="10">
        <v>7.9217765992707995E-2</v>
      </c>
      <c r="O175" s="4">
        <v>18.91901408450704</v>
      </c>
      <c r="P175" s="4">
        <v>0.72887323943661975</v>
      </c>
      <c r="Q175" s="8">
        <v>3.8525963149078732E-2</v>
      </c>
      <c r="R175" s="4">
        <v>8.5563380281690158</v>
      </c>
      <c r="S175" s="4">
        <v>1.795774647887324</v>
      </c>
      <c r="T175" s="10">
        <v>0.2098765432098765</v>
      </c>
      <c r="U175" s="4">
        <v>4.394366197183099</v>
      </c>
      <c r="V175" s="4">
        <v>0</v>
      </c>
      <c r="W175" s="10">
        <v>0</v>
      </c>
      <c r="X175" s="4">
        <v>49.149154929577477</v>
      </c>
      <c r="Y175" s="4">
        <v>8.6442253521126773</v>
      </c>
      <c r="Z175" s="10">
        <v>0.17587739533870739</v>
      </c>
      <c r="AA175" s="4">
        <v>3.0732394366197182</v>
      </c>
      <c r="AB175" s="4">
        <v>0</v>
      </c>
      <c r="AC175" s="10">
        <v>0</v>
      </c>
      <c r="AD175" s="4">
        <v>104.84323943661971</v>
      </c>
      <c r="AE175" s="4">
        <v>2.5150704225352114</v>
      </c>
      <c r="AF175" s="10">
        <v>2.3988866006526176E-2</v>
      </c>
      <c r="AG175" s="4">
        <v>0</v>
      </c>
      <c r="AH175" s="4">
        <v>0</v>
      </c>
      <c r="AI175" s="10" t="s">
        <v>1473</v>
      </c>
      <c r="AJ175" s="4">
        <v>0</v>
      </c>
      <c r="AK175" s="4">
        <v>0</v>
      </c>
      <c r="AL175" s="10" t="s">
        <v>1473</v>
      </c>
      <c r="AM175" s="1">
        <v>365377</v>
      </c>
      <c r="AN175" s="1">
        <v>5</v>
      </c>
      <c r="AX175"/>
      <c r="AY175"/>
    </row>
    <row r="176" spans="1:51" x14ac:dyDescent="0.25">
      <c r="A176" t="s">
        <v>964</v>
      </c>
      <c r="B176" t="s">
        <v>884</v>
      </c>
      <c r="C176" t="s">
        <v>1405</v>
      </c>
      <c r="D176" t="s">
        <v>1039</v>
      </c>
      <c r="E176" s="4">
        <v>19.815217391304348</v>
      </c>
      <c r="F176" s="4">
        <v>96.521739130434781</v>
      </c>
      <c r="G176" s="4">
        <v>0</v>
      </c>
      <c r="H176" s="10">
        <v>0</v>
      </c>
      <c r="I176" s="4">
        <v>90.869565217391298</v>
      </c>
      <c r="J176" s="4">
        <v>0</v>
      </c>
      <c r="K176" s="10">
        <v>0</v>
      </c>
      <c r="L176" s="4">
        <v>19.279891304347824</v>
      </c>
      <c r="M176" s="4">
        <v>0</v>
      </c>
      <c r="N176" s="10">
        <v>0</v>
      </c>
      <c r="O176" s="4">
        <v>13.627717391304348</v>
      </c>
      <c r="P176" s="4">
        <v>0</v>
      </c>
      <c r="Q176" s="8">
        <v>0</v>
      </c>
      <c r="R176" s="4">
        <v>5.5</v>
      </c>
      <c r="S176" s="4">
        <v>0</v>
      </c>
      <c r="T176" s="10">
        <v>0</v>
      </c>
      <c r="U176" s="4">
        <v>0.15217391304347827</v>
      </c>
      <c r="V176" s="4">
        <v>0</v>
      </c>
      <c r="W176" s="10">
        <v>0</v>
      </c>
      <c r="X176" s="4">
        <v>32.709239130434781</v>
      </c>
      <c r="Y176" s="4">
        <v>0</v>
      </c>
      <c r="Z176" s="10">
        <v>0</v>
      </c>
      <c r="AA176" s="4">
        <v>0</v>
      </c>
      <c r="AB176" s="4">
        <v>0</v>
      </c>
      <c r="AC176" s="10" t="s">
        <v>1473</v>
      </c>
      <c r="AD176" s="4">
        <v>44.532608695652172</v>
      </c>
      <c r="AE176" s="4">
        <v>0</v>
      </c>
      <c r="AF176" s="10">
        <v>0</v>
      </c>
      <c r="AG176" s="4">
        <v>0</v>
      </c>
      <c r="AH176" s="4">
        <v>0</v>
      </c>
      <c r="AI176" s="10" t="s">
        <v>1473</v>
      </c>
      <c r="AJ176" s="4">
        <v>0</v>
      </c>
      <c r="AK176" s="4">
        <v>0</v>
      </c>
      <c r="AL176" s="10" t="s">
        <v>1473</v>
      </c>
      <c r="AM176" s="1">
        <v>366442</v>
      </c>
      <c r="AN176" s="1">
        <v>5</v>
      </c>
      <c r="AX176"/>
      <c r="AY176"/>
    </row>
    <row r="177" spans="1:51" x14ac:dyDescent="0.25">
      <c r="A177" t="s">
        <v>964</v>
      </c>
      <c r="B177" t="s">
        <v>764</v>
      </c>
      <c r="C177" t="s">
        <v>1285</v>
      </c>
      <c r="D177" t="s">
        <v>1013</v>
      </c>
      <c r="E177" s="4">
        <v>43.130434782608695</v>
      </c>
      <c r="F177" s="4">
        <v>124.02358695652174</v>
      </c>
      <c r="G177" s="4">
        <v>8.2866304347826105</v>
      </c>
      <c r="H177" s="10">
        <v>6.6814955430111928E-2</v>
      </c>
      <c r="I177" s="4">
        <v>114.96597826086956</v>
      </c>
      <c r="J177" s="4">
        <v>8.2866304347826105</v>
      </c>
      <c r="K177" s="10">
        <v>7.2078979887244543E-2</v>
      </c>
      <c r="L177" s="4">
        <v>22.353260869565219</v>
      </c>
      <c r="M177" s="4">
        <v>0.1358695652173913</v>
      </c>
      <c r="N177" s="10">
        <v>6.0782883539995131E-3</v>
      </c>
      <c r="O177" s="4">
        <v>16.298913043478262</v>
      </c>
      <c r="P177" s="4">
        <v>0.1358695652173913</v>
      </c>
      <c r="Q177" s="8">
        <v>8.3361120373457807E-3</v>
      </c>
      <c r="R177" s="4">
        <v>0.39130434782608697</v>
      </c>
      <c r="S177" s="4">
        <v>0</v>
      </c>
      <c r="T177" s="10">
        <v>0</v>
      </c>
      <c r="U177" s="4">
        <v>5.6630434782608692</v>
      </c>
      <c r="V177" s="4">
        <v>0</v>
      </c>
      <c r="W177" s="10">
        <v>0</v>
      </c>
      <c r="X177" s="4">
        <v>20.9375</v>
      </c>
      <c r="Y177" s="4">
        <v>0.42391304347826086</v>
      </c>
      <c r="Z177" s="10">
        <v>2.0246593121349774E-2</v>
      </c>
      <c r="AA177" s="4">
        <v>3.0032608695652177</v>
      </c>
      <c r="AB177" s="4">
        <v>0</v>
      </c>
      <c r="AC177" s="10">
        <v>0</v>
      </c>
      <c r="AD177" s="4">
        <v>74.664347826086953</v>
      </c>
      <c r="AE177" s="4">
        <v>7.7268478260869582</v>
      </c>
      <c r="AF177" s="10">
        <v>0.10348778300568344</v>
      </c>
      <c r="AG177" s="4">
        <v>3.0652173913043477</v>
      </c>
      <c r="AH177" s="4">
        <v>0</v>
      </c>
      <c r="AI177" s="10">
        <v>0</v>
      </c>
      <c r="AJ177" s="4">
        <v>0</v>
      </c>
      <c r="AK177" s="4">
        <v>0</v>
      </c>
      <c r="AL177" s="10" t="s">
        <v>1473</v>
      </c>
      <c r="AM177" s="1">
        <v>366299</v>
      </c>
      <c r="AN177" s="1">
        <v>5</v>
      </c>
      <c r="AX177"/>
      <c r="AY177"/>
    </row>
    <row r="178" spans="1:51" x14ac:dyDescent="0.25">
      <c r="A178" t="s">
        <v>964</v>
      </c>
      <c r="B178" t="s">
        <v>240</v>
      </c>
      <c r="C178" t="s">
        <v>1285</v>
      </c>
      <c r="D178" t="s">
        <v>1013</v>
      </c>
      <c r="E178" s="4">
        <v>31.684782608695652</v>
      </c>
      <c r="F178" s="4">
        <v>111.00913043478261</v>
      </c>
      <c r="G178" s="4">
        <v>13.533586956521738</v>
      </c>
      <c r="H178" s="10">
        <v>0.12191417862220498</v>
      </c>
      <c r="I178" s="4">
        <v>99.73467391304348</v>
      </c>
      <c r="J178" s="4">
        <v>13.533586956521738</v>
      </c>
      <c r="K178" s="10">
        <v>0.13569590620330679</v>
      </c>
      <c r="L178" s="4">
        <v>27.842391304347824</v>
      </c>
      <c r="M178" s="4">
        <v>6.5217391304347823</v>
      </c>
      <c r="N178" s="10">
        <v>0.23423775131758734</v>
      </c>
      <c r="O178" s="4">
        <v>22.668478260869566</v>
      </c>
      <c r="P178" s="4">
        <v>6.5217391304347823</v>
      </c>
      <c r="Q178" s="8">
        <v>0.28770079117717573</v>
      </c>
      <c r="R178" s="4">
        <v>1.5217391304347827</v>
      </c>
      <c r="S178" s="4">
        <v>0</v>
      </c>
      <c r="T178" s="10">
        <v>0</v>
      </c>
      <c r="U178" s="4">
        <v>3.652173913043478</v>
      </c>
      <c r="V178" s="4">
        <v>0</v>
      </c>
      <c r="W178" s="10">
        <v>0</v>
      </c>
      <c r="X178" s="4">
        <v>26.529891304347824</v>
      </c>
      <c r="Y178" s="4">
        <v>0</v>
      </c>
      <c r="Z178" s="10">
        <v>0</v>
      </c>
      <c r="AA178" s="4">
        <v>6.1005434782608692</v>
      </c>
      <c r="AB178" s="4">
        <v>0</v>
      </c>
      <c r="AC178" s="10">
        <v>0</v>
      </c>
      <c r="AD178" s="4">
        <v>46.935760869565222</v>
      </c>
      <c r="AE178" s="4">
        <v>7.0118478260869557</v>
      </c>
      <c r="AF178" s="10">
        <v>0.14939243971292859</v>
      </c>
      <c r="AG178" s="4">
        <v>3.6005434782608696</v>
      </c>
      <c r="AH178" s="4">
        <v>0</v>
      </c>
      <c r="AI178" s="10">
        <v>0</v>
      </c>
      <c r="AJ178" s="4">
        <v>0</v>
      </c>
      <c r="AK178" s="4">
        <v>0</v>
      </c>
      <c r="AL178" s="10" t="s">
        <v>1473</v>
      </c>
      <c r="AM178" s="1">
        <v>365525</v>
      </c>
      <c r="AN178" s="1">
        <v>5</v>
      </c>
      <c r="AX178"/>
      <c r="AY178"/>
    </row>
    <row r="179" spans="1:51" x14ac:dyDescent="0.25">
      <c r="A179" t="s">
        <v>964</v>
      </c>
      <c r="B179" t="s">
        <v>404</v>
      </c>
      <c r="C179" t="s">
        <v>1131</v>
      </c>
      <c r="D179" t="s">
        <v>982</v>
      </c>
      <c r="E179" s="4">
        <v>82.445652173913047</v>
      </c>
      <c r="F179" s="4">
        <v>258.00663043478255</v>
      </c>
      <c r="G179" s="4">
        <v>216.28021739130438</v>
      </c>
      <c r="H179" s="10">
        <v>0.83827387314363788</v>
      </c>
      <c r="I179" s="4">
        <v>226.82923913043476</v>
      </c>
      <c r="J179" s="4">
        <v>188.33130434782612</v>
      </c>
      <c r="K179" s="10">
        <v>0.83027790010585467</v>
      </c>
      <c r="L179" s="4">
        <v>48.196413043478259</v>
      </c>
      <c r="M179" s="4">
        <v>40.983152173913041</v>
      </c>
      <c r="N179" s="10">
        <v>0.85033614715148831</v>
      </c>
      <c r="O179" s="4">
        <v>28.780434782608694</v>
      </c>
      <c r="P179" s="4">
        <v>24.795652173913041</v>
      </c>
      <c r="Q179" s="8">
        <v>0.86154543394516203</v>
      </c>
      <c r="R179" s="4">
        <v>14.285543478260871</v>
      </c>
      <c r="S179" s="4">
        <v>11.057065217391305</v>
      </c>
      <c r="T179" s="10">
        <v>0.7740038196108866</v>
      </c>
      <c r="U179" s="4">
        <v>5.1304347826086953</v>
      </c>
      <c r="V179" s="4">
        <v>5.1304347826086953</v>
      </c>
      <c r="W179" s="10">
        <v>1</v>
      </c>
      <c r="X179" s="4">
        <v>74.713586956521738</v>
      </c>
      <c r="Y179" s="4">
        <v>67.440978260869556</v>
      </c>
      <c r="Z179" s="10">
        <v>0.90266015872207628</v>
      </c>
      <c r="AA179" s="4">
        <v>11.761413043478258</v>
      </c>
      <c r="AB179" s="4">
        <v>11.761413043478258</v>
      </c>
      <c r="AC179" s="10">
        <v>1</v>
      </c>
      <c r="AD179" s="4">
        <v>123.33521739130433</v>
      </c>
      <c r="AE179" s="4">
        <v>96.094673913043522</v>
      </c>
      <c r="AF179" s="10">
        <v>0.7791341025342744</v>
      </c>
      <c r="AG179" s="4">
        <v>0</v>
      </c>
      <c r="AH179" s="4">
        <v>0</v>
      </c>
      <c r="AI179" s="10" t="s">
        <v>1473</v>
      </c>
      <c r="AJ179" s="4">
        <v>0</v>
      </c>
      <c r="AK179" s="4">
        <v>0</v>
      </c>
      <c r="AL179" s="10" t="s">
        <v>1473</v>
      </c>
      <c r="AM179" s="1">
        <v>365764</v>
      </c>
      <c r="AN179" s="1">
        <v>5</v>
      </c>
      <c r="AX179"/>
      <c r="AY179"/>
    </row>
    <row r="180" spans="1:51" x14ac:dyDescent="0.25">
      <c r="A180" t="s">
        <v>964</v>
      </c>
      <c r="B180" t="s">
        <v>380</v>
      </c>
      <c r="C180" t="s">
        <v>1213</v>
      </c>
      <c r="D180" t="s">
        <v>1008</v>
      </c>
      <c r="E180" s="4">
        <v>74.836956521739125</v>
      </c>
      <c r="F180" s="4">
        <v>329.22239130434775</v>
      </c>
      <c r="G180" s="4">
        <v>167.77565217391302</v>
      </c>
      <c r="H180" s="10">
        <v>0.50961191159933528</v>
      </c>
      <c r="I180" s="4">
        <v>314.04195652173905</v>
      </c>
      <c r="J180" s="4">
        <v>167.77565217391302</v>
      </c>
      <c r="K180" s="10">
        <v>0.53424597793288497</v>
      </c>
      <c r="L180" s="4">
        <v>20.059239130434779</v>
      </c>
      <c r="M180" s="4">
        <v>2.5744565217391302</v>
      </c>
      <c r="N180" s="10">
        <v>0.12834268064699667</v>
      </c>
      <c r="O180" s="4">
        <v>11.707608695652173</v>
      </c>
      <c r="P180" s="4">
        <v>2.5744565217391302</v>
      </c>
      <c r="Q180" s="8">
        <v>0.21989601708290782</v>
      </c>
      <c r="R180" s="4">
        <v>1.8478260869565217</v>
      </c>
      <c r="S180" s="4">
        <v>0</v>
      </c>
      <c r="T180" s="10">
        <v>0</v>
      </c>
      <c r="U180" s="4">
        <v>6.5038043478260859</v>
      </c>
      <c r="V180" s="4">
        <v>0</v>
      </c>
      <c r="W180" s="10">
        <v>0</v>
      </c>
      <c r="X180" s="4">
        <v>89.777391304347816</v>
      </c>
      <c r="Y180" s="4">
        <v>43.380652173913042</v>
      </c>
      <c r="Z180" s="10">
        <v>0.4832024136995855</v>
      </c>
      <c r="AA180" s="4">
        <v>6.8288043478260869</v>
      </c>
      <c r="AB180" s="4">
        <v>0</v>
      </c>
      <c r="AC180" s="10">
        <v>0</v>
      </c>
      <c r="AD180" s="4">
        <v>210.15749999999997</v>
      </c>
      <c r="AE180" s="4">
        <v>121.82054347826084</v>
      </c>
      <c r="AF180" s="10">
        <v>0.57966307877787304</v>
      </c>
      <c r="AG180" s="4">
        <v>2.1304347826086958</v>
      </c>
      <c r="AH180" s="4">
        <v>0</v>
      </c>
      <c r="AI180" s="10">
        <v>0</v>
      </c>
      <c r="AJ180" s="4">
        <v>0.26902173913043476</v>
      </c>
      <c r="AK180" s="4">
        <v>0</v>
      </c>
      <c r="AL180" s="10" t="s">
        <v>1473</v>
      </c>
      <c r="AM180" s="1">
        <v>365734</v>
      </c>
      <c r="AN180" s="1">
        <v>5</v>
      </c>
      <c r="AX180"/>
      <c r="AY180"/>
    </row>
    <row r="181" spans="1:51" x14ac:dyDescent="0.25">
      <c r="A181" t="s">
        <v>964</v>
      </c>
      <c r="B181" t="s">
        <v>222</v>
      </c>
      <c r="C181" t="s">
        <v>1280</v>
      </c>
      <c r="D181" t="s">
        <v>1017</v>
      </c>
      <c r="E181" s="4">
        <v>66.217391304347828</v>
      </c>
      <c r="F181" s="4">
        <v>234.7059782608695</v>
      </c>
      <c r="G181" s="4">
        <v>8.2017391304347811</v>
      </c>
      <c r="H181" s="10">
        <v>3.4944738907837981E-2</v>
      </c>
      <c r="I181" s="4">
        <v>213.59728260869562</v>
      </c>
      <c r="J181" s="4">
        <v>8.2017391304347811</v>
      </c>
      <c r="K181" s="10">
        <v>3.839814360119994E-2</v>
      </c>
      <c r="L181" s="4">
        <v>45.803586956521741</v>
      </c>
      <c r="M181" s="4">
        <v>0</v>
      </c>
      <c r="N181" s="10">
        <v>0</v>
      </c>
      <c r="O181" s="4">
        <v>31.493804347826089</v>
      </c>
      <c r="P181" s="4">
        <v>0</v>
      </c>
      <c r="Q181" s="8">
        <v>0</v>
      </c>
      <c r="R181" s="4">
        <v>6.8260869565217392</v>
      </c>
      <c r="S181" s="4">
        <v>0</v>
      </c>
      <c r="T181" s="10">
        <v>0</v>
      </c>
      <c r="U181" s="4">
        <v>7.4836956521739131</v>
      </c>
      <c r="V181" s="4">
        <v>0</v>
      </c>
      <c r="W181" s="10">
        <v>0</v>
      </c>
      <c r="X181" s="4">
        <v>54.122934782608702</v>
      </c>
      <c r="Y181" s="4">
        <v>2.6179347826086956</v>
      </c>
      <c r="Z181" s="10">
        <v>4.8370155704304404E-2</v>
      </c>
      <c r="AA181" s="4">
        <v>6.7989130434782608</v>
      </c>
      <c r="AB181" s="4">
        <v>0</v>
      </c>
      <c r="AC181" s="10">
        <v>0</v>
      </c>
      <c r="AD181" s="4">
        <v>127.89760869565211</v>
      </c>
      <c r="AE181" s="4">
        <v>5.5838043478260859</v>
      </c>
      <c r="AF181" s="10">
        <v>4.3658395217641845E-2</v>
      </c>
      <c r="AG181" s="4">
        <v>8.2934782608695648E-2</v>
      </c>
      <c r="AH181" s="4">
        <v>0</v>
      </c>
      <c r="AI181" s="10">
        <v>0</v>
      </c>
      <c r="AJ181" s="4">
        <v>0</v>
      </c>
      <c r="AK181" s="4">
        <v>0</v>
      </c>
      <c r="AL181" s="10" t="s">
        <v>1473</v>
      </c>
      <c r="AM181" s="1">
        <v>365494</v>
      </c>
      <c r="AN181" s="1">
        <v>5</v>
      </c>
      <c r="AX181"/>
      <c r="AY181"/>
    </row>
    <row r="182" spans="1:51" x14ac:dyDescent="0.25">
      <c r="A182" t="s">
        <v>964</v>
      </c>
      <c r="B182" t="s">
        <v>362</v>
      </c>
      <c r="C182" t="s">
        <v>1324</v>
      </c>
      <c r="D182" t="s">
        <v>1063</v>
      </c>
      <c r="E182" s="4">
        <v>72.880434782608702</v>
      </c>
      <c r="F182" s="4">
        <v>229.2588043478261</v>
      </c>
      <c r="G182" s="4">
        <v>67.122500000000002</v>
      </c>
      <c r="H182" s="10">
        <v>0.29278046786880785</v>
      </c>
      <c r="I182" s="4">
        <v>213.59717391304352</v>
      </c>
      <c r="J182" s="4">
        <v>67.122500000000002</v>
      </c>
      <c r="K182" s="10">
        <v>0.31424807159352169</v>
      </c>
      <c r="L182" s="4">
        <v>32.4</v>
      </c>
      <c r="M182" s="4">
        <v>1.1779347826086954</v>
      </c>
      <c r="N182" s="10">
        <v>3.6356011808910356E-2</v>
      </c>
      <c r="O182" s="4">
        <v>26.853804347826088</v>
      </c>
      <c r="P182" s="4">
        <v>1.1779347826086954</v>
      </c>
      <c r="Q182" s="8">
        <v>4.3864726477909767E-2</v>
      </c>
      <c r="R182" s="4">
        <v>0.9375</v>
      </c>
      <c r="S182" s="4">
        <v>0</v>
      </c>
      <c r="T182" s="10">
        <v>0</v>
      </c>
      <c r="U182" s="4">
        <v>4.6086956521739131</v>
      </c>
      <c r="V182" s="4">
        <v>0</v>
      </c>
      <c r="W182" s="10">
        <v>0</v>
      </c>
      <c r="X182" s="4">
        <v>67.142826086956532</v>
      </c>
      <c r="Y182" s="4">
        <v>16.686195652173904</v>
      </c>
      <c r="Z182" s="10">
        <v>0.24851792253372904</v>
      </c>
      <c r="AA182" s="4">
        <v>10.115434782608697</v>
      </c>
      <c r="AB182" s="4">
        <v>0</v>
      </c>
      <c r="AC182" s="10">
        <v>0</v>
      </c>
      <c r="AD182" s="4">
        <v>102.3342391304348</v>
      </c>
      <c r="AE182" s="4">
        <v>49.258369565217407</v>
      </c>
      <c r="AF182" s="10">
        <v>0.48134788496773689</v>
      </c>
      <c r="AG182" s="4">
        <v>17.266304347826086</v>
      </c>
      <c r="AH182" s="4">
        <v>0</v>
      </c>
      <c r="AI182" s="10">
        <v>0</v>
      </c>
      <c r="AJ182" s="4">
        <v>0</v>
      </c>
      <c r="AK182" s="4">
        <v>0</v>
      </c>
      <c r="AL182" s="10" t="s">
        <v>1473</v>
      </c>
      <c r="AM182" s="1">
        <v>365711</v>
      </c>
      <c r="AN182" s="1">
        <v>5</v>
      </c>
      <c r="AX182"/>
      <c r="AY182"/>
    </row>
    <row r="183" spans="1:51" x14ac:dyDescent="0.25">
      <c r="A183" t="s">
        <v>964</v>
      </c>
      <c r="B183" t="s">
        <v>723</v>
      </c>
      <c r="C183" t="s">
        <v>1265</v>
      </c>
      <c r="D183" t="s">
        <v>1021</v>
      </c>
      <c r="E183" s="4">
        <v>25.065217391304348</v>
      </c>
      <c r="F183" s="4">
        <v>104.5</v>
      </c>
      <c r="G183" s="4">
        <v>23.222826086956523</v>
      </c>
      <c r="H183" s="10">
        <v>0.22222800083211983</v>
      </c>
      <c r="I183" s="4">
        <v>99.510869565217391</v>
      </c>
      <c r="J183" s="4">
        <v>23.222826086956523</v>
      </c>
      <c r="K183" s="10">
        <v>0.23336974330966687</v>
      </c>
      <c r="L183" s="4">
        <v>18.154891304347824</v>
      </c>
      <c r="M183" s="4">
        <v>0</v>
      </c>
      <c r="N183" s="10">
        <v>0</v>
      </c>
      <c r="O183" s="4">
        <v>13.165760869565217</v>
      </c>
      <c r="P183" s="4">
        <v>0</v>
      </c>
      <c r="Q183" s="8">
        <v>0</v>
      </c>
      <c r="R183" s="4">
        <v>0</v>
      </c>
      <c r="S183" s="4">
        <v>0</v>
      </c>
      <c r="T183" s="10" t="s">
        <v>1473</v>
      </c>
      <c r="U183" s="4">
        <v>4.9891304347826084</v>
      </c>
      <c r="V183" s="4">
        <v>0</v>
      </c>
      <c r="W183" s="10">
        <v>0</v>
      </c>
      <c r="X183" s="4">
        <v>16.146739130434781</v>
      </c>
      <c r="Y183" s="4">
        <v>7.8260869565217392</v>
      </c>
      <c r="Z183" s="10">
        <v>0.48468529114776177</v>
      </c>
      <c r="AA183" s="4">
        <v>0</v>
      </c>
      <c r="AB183" s="4">
        <v>0</v>
      </c>
      <c r="AC183" s="10" t="s">
        <v>1473</v>
      </c>
      <c r="AD183" s="4">
        <v>64.733695652173907</v>
      </c>
      <c r="AE183" s="4">
        <v>15.396739130434783</v>
      </c>
      <c r="AF183" s="10">
        <v>0.23784736797917894</v>
      </c>
      <c r="AG183" s="4">
        <v>5.4646739130434785</v>
      </c>
      <c r="AH183" s="4">
        <v>0</v>
      </c>
      <c r="AI183" s="10">
        <v>0</v>
      </c>
      <c r="AJ183" s="4">
        <v>0</v>
      </c>
      <c r="AK183" s="4">
        <v>0</v>
      </c>
      <c r="AL183" s="10" t="s">
        <v>1473</v>
      </c>
      <c r="AM183" s="1">
        <v>366246</v>
      </c>
      <c r="AN183" s="1">
        <v>5</v>
      </c>
      <c r="AX183"/>
      <c r="AY183"/>
    </row>
    <row r="184" spans="1:51" x14ac:dyDescent="0.25">
      <c r="A184" t="s">
        <v>964</v>
      </c>
      <c r="B184" t="s">
        <v>601</v>
      </c>
      <c r="C184" t="s">
        <v>1371</v>
      </c>
      <c r="D184" t="s">
        <v>991</v>
      </c>
      <c r="E184" s="4">
        <v>108.57608695652173</v>
      </c>
      <c r="F184" s="4">
        <v>412.98586956521751</v>
      </c>
      <c r="G184" s="4">
        <v>53.132608695652181</v>
      </c>
      <c r="H184" s="10">
        <v>0.12865478606226655</v>
      </c>
      <c r="I184" s="4">
        <v>352.34282608695662</v>
      </c>
      <c r="J184" s="4">
        <v>42.087391304347825</v>
      </c>
      <c r="K184" s="10">
        <v>0.11945011559270642</v>
      </c>
      <c r="L184" s="4">
        <v>46.893369565217426</v>
      </c>
      <c r="M184" s="4">
        <v>19.33630434782609</v>
      </c>
      <c r="N184" s="10">
        <v>0.41234623417142013</v>
      </c>
      <c r="O184" s="4">
        <v>15.823695652173916</v>
      </c>
      <c r="P184" s="4">
        <v>8.2910869565217382</v>
      </c>
      <c r="Q184" s="8">
        <v>0.52396653340477251</v>
      </c>
      <c r="R184" s="4">
        <v>24.113152173913072</v>
      </c>
      <c r="S184" s="4">
        <v>6.175652173913047</v>
      </c>
      <c r="T184" s="10">
        <v>0.25611135903642684</v>
      </c>
      <c r="U184" s="4">
        <v>6.9565217391304346</v>
      </c>
      <c r="V184" s="4">
        <v>4.8695652173913047</v>
      </c>
      <c r="W184" s="10">
        <v>0.70000000000000007</v>
      </c>
      <c r="X184" s="4">
        <v>118.2229347826087</v>
      </c>
      <c r="Y184" s="4">
        <v>16.445760869565216</v>
      </c>
      <c r="Z184" s="10">
        <v>0.13910804109038652</v>
      </c>
      <c r="AA184" s="4">
        <v>29.573369565217391</v>
      </c>
      <c r="AB184" s="4">
        <v>0</v>
      </c>
      <c r="AC184" s="10">
        <v>0</v>
      </c>
      <c r="AD184" s="4">
        <v>218.29619565217399</v>
      </c>
      <c r="AE184" s="4">
        <v>17.350543478260871</v>
      </c>
      <c r="AF184" s="10">
        <v>7.9481657600238981E-2</v>
      </c>
      <c r="AG184" s="4">
        <v>0</v>
      </c>
      <c r="AH184" s="4">
        <v>0</v>
      </c>
      <c r="AI184" s="10" t="s">
        <v>1473</v>
      </c>
      <c r="AJ184" s="4">
        <v>0</v>
      </c>
      <c r="AK184" s="4">
        <v>0</v>
      </c>
      <c r="AL184" s="10" t="s">
        <v>1473</v>
      </c>
      <c r="AM184" s="1">
        <v>366080</v>
      </c>
      <c r="AN184" s="1">
        <v>5</v>
      </c>
      <c r="AX184"/>
      <c r="AY184"/>
    </row>
    <row r="185" spans="1:51" x14ac:dyDescent="0.25">
      <c r="A185" t="s">
        <v>964</v>
      </c>
      <c r="B185" t="s">
        <v>533</v>
      </c>
      <c r="C185" t="s">
        <v>1081</v>
      </c>
      <c r="D185" t="s">
        <v>1064</v>
      </c>
      <c r="E185" s="4">
        <v>32.956521739130437</v>
      </c>
      <c r="F185" s="4">
        <v>140.10347826086957</v>
      </c>
      <c r="G185" s="4">
        <v>24.22304347826087</v>
      </c>
      <c r="H185" s="10">
        <v>0.17289394795151411</v>
      </c>
      <c r="I185" s="4">
        <v>138.08173913043478</v>
      </c>
      <c r="J185" s="4">
        <v>23.396956521739128</v>
      </c>
      <c r="K185" s="10">
        <v>0.16944280010579743</v>
      </c>
      <c r="L185" s="4">
        <v>23.992934782608693</v>
      </c>
      <c r="M185" s="4">
        <v>7.1043478260869568</v>
      </c>
      <c r="N185" s="10">
        <v>0.29610166036197255</v>
      </c>
      <c r="O185" s="4">
        <v>21.971195652173911</v>
      </c>
      <c r="P185" s="4">
        <v>6.2782608695652176</v>
      </c>
      <c r="Q185" s="8">
        <v>0.28574962277685706</v>
      </c>
      <c r="R185" s="4">
        <v>0.82608695652173914</v>
      </c>
      <c r="S185" s="4">
        <v>0.82608695652173914</v>
      </c>
      <c r="T185" s="10">
        <v>1</v>
      </c>
      <c r="U185" s="4">
        <v>1.1956521739130435</v>
      </c>
      <c r="V185" s="4">
        <v>0</v>
      </c>
      <c r="W185" s="10">
        <v>0</v>
      </c>
      <c r="X185" s="4">
        <v>57.010869565217391</v>
      </c>
      <c r="Y185" s="4">
        <v>16.578804347826086</v>
      </c>
      <c r="Z185" s="10">
        <v>0.29080076263107718</v>
      </c>
      <c r="AA185" s="4">
        <v>0</v>
      </c>
      <c r="AB185" s="4">
        <v>0</v>
      </c>
      <c r="AC185" s="10" t="s">
        <v>1473</v>
      </c>
      <c r="AD185" s="4">
        <v>59.099673913043482</v>
      </c>
      <c r="AE185" s="4">
        <v>0.53989130434782606</v>
      </c>
      <c r="AF185" s="10">
        <v>9.135267059885932E-3</v>
      </c>
      <c r="AG185" s="4">
        <v>0</v>
      </c>
      <c r="AH185" s="4">
        <v>0</v>
      </c>
      <c r="AI185" s="10" t="s">
        <v>1473</v>
      </c>
      <c r="AJ185" s="4">
        <v>0</v>
      </c>
      <c r="AK185" s="4">
        <v>0</v>
      </c>
      <c r="AL185" s="10" t="s">
        <v>1473</v>
      </c>
      <c r="AM185" s="1">
        <v>365977</v>
      </c>
      <c r="AN185" s="1">
        <v>5</v>
      </c>
      <c r="AX185"/>
      <c r="AY185"/>
    </row>
    <row r="186" spans="1:51" x14ac:dyDescent="0.25">
      <c r="A186" t="s">
        <v>964</v>
      </c>
      <c r="B186" t="s">
        <v>200</v>
      </c>
      <c r="C186" t="s">
        <v>1240</v>
      </c>
      <c r="D186" t="s">
        <v>1046</v>
      </c>
      <c r="E186" s="4">
        <v>77.695652173913047</v>
      </c>
      <c r="F186" s="4">
        <v>234.37576086956517</v>
      </c>
      <c r="G186" s="4">
        <v>0</v>
      </c>
      <c r="H186" s="10">
        <v>0</v>
      </c>
      <c r="I186" s="4">
        <v>218.62597826086954</v>
      </c>
      <c r="J186" s="4">
        <v>0</v>
      </c>
      <c r="K186" s="10">
        <v>0</v>
      </c>
      <c r="L186" s="4">
        <v>30.408586956521741</v>
      </c>
      <c r="M186" s="4">
        <v>0</v>
      </c>
      <c r="N186" s="10">
        <v>0</v>
      </c>
      <c r="O186" s="4">
        <v>20.397934782608701</v>
      </c>
      <c r="P186" s="4">
        <v>0</v>
      </c>
      <c r="Q186" s="8">
        <v>0</v>
      </c>
      <c r="R186" s="4">
        <v>9.1682608695652181</v>
      </c>
      <c r="S186" s="4">
        <v>0</v>
      </c>
      <c r="T186" s="10">
        <v>0</v>
      </c>
      <c r="U186" s="4">
        <v>0.84239130434782605</v>
      </c>
      <c r="V186" s="4">
        <v>0</v>
      </c>
      <c r="W186" s="10">
        <v>0</v>
      </c>
      <c r="X186" s="4">
        <v>60.814456521739096</v>
      </c>
      <c r="Y186" s="4">
        <v>0</v>
      </c>
      <c r="Z186" s="10">
        <v>0</v>
      </c>
      <c r="AA186" s="4">
        <v>5.7391304347826084</v>
      </c>
      <c r="AB186" s="4">
        <v>0</v>
      </c>
      <c r="AC186" s="10">
        <v>0</v>
      </c>
      <c r="AD186" s="4">
        <v>87.871413043478256</v>
      </c>
      <c r="AE186" s="4">
        <v>0</v>
      </c>
      <c r="AF186" s="10">
        <v>0</v>
      </c>
      <c r="AG186" s="4">
        <v>49.542173913043477</v>
      </c>
      <c r="AH186" s="4">
        <v>0</v>
      </c>
      <c r="AI186" s="10">
        <v>0</v>
      </c>
      <c r="AJ186" s="4">
        <v>0</v>
      </c>
      <c r="AK186" s="4">
        <v>0</v>
      </c>
      <c r="AL186" s="10" t="s">
        <v>1473</v>
      </c>
      <c r="AM186" s="1">
        <v>365456</v>
      </c>
      <c r="AN186" s="1">
        <v>5</v>
      </c>
      <c r="AX186"/>
      <c r="AY186"/>
    </row>
    <row r="187" spans="1:51" x14ac:dyDescent="0.25">
      <c r="A187" t="s">
        <v>964</v>
      </c>
      <c r="B187" t="s">
        <v>476</v>
      </c>
      <c r="C187" t="s">
        <v>1129</v>
      </c>
      <c r="D187" t="s">
        <v>1032</v>
      </c>
      <c r="E187" s="4">
        <v>97.086956521739125</v>
      </c>
      <c r="F187" s="4">
        <v>220.31228260869563</v>
      </c>
      <c r="G187" s="4">
        <v>18.836956521739133</v>
      </c>
      <c r="H187" s="10">
        <v>8.5501163615085918E-2</v>
      </c>
      <c r="I187" s="4">
        <v>213.38293478260869</v>
      </c>
      <c r="J187" s="4">
        <v>18.836956521739133</v>
      </c>
      <c r="K187" s="10">
        <v>8.8277708528706575E-2</v>
      </c>
      <c r="L187" s="4">
        <v>12.41804347826087</v>
      </c>
      <c r="M187" s="4">
        <v>8.6956521739130432E-2</v>
      </c>
      <c r="N187" s="10">
        <v>7.0024333455875913E-3</v>
      </c>
      <c r="O187" s="4">
        <v>7.7441304347826092</v>
      </c>
      <c r="P187" s="4">
        <v>8.6956521739130432E-2</v>
      </c>
      <c r="Q187" s="8">
        <v>1.1228700558627852E-2</v>
      </c>
      <c r="R187" s="4">
        <v>4.6739130434782608</v>
      </c>
      <c r="S187" s="4">
        <v>0</v>
      </c>
      <c r="T187" s="10">
        <v>0</v>
      </c>
      <c r="U187" s="4">
        <v>0</v>
      </c>
      <c r="V187" s="4">
        <v>0</v>
      </c>
      <c r="W187" s="10" t="s">
        <v>1473</v>
      </c>
      <c r="X187" s="4">
        <v>58.035543478260877</v>
      </c>
      <c r="Y187" s="4">
        <v>5.6521739130434785</v>
      </c>
      <c r="Z187" s="10">
        <v>9.7391590985284493E-2</v>
      </c>
      <c r="AA187" s="4">
        <v>2.2554347826086958</v>
      </c>
      <c r="AB187" s="4">
        <v>0</v>
      </c>
      <c r="AC187" s="10">
        <v>0</v>
      </c>
      <c r="AD187" s="4">
        <v>147.60326086956519</v>
      </c>
      <c r="AE187" s="4">
        <v>13.097826086956522</v>
      </c>
      <c r="AF187" s="10">
        <v>8.8736698700246711E-2</v>
      </c>
      <c r="AG187" s="4">
        <v>0</v>
      </c>
      <c r="AH187" s="4">
        <v>0</v>
      </c>
      <c r="AI187" s="10" t="s">
        <v>1473</v>
      </c>
      <c r="AJ187" s="4">
        <v>0</v>
      </c>
      <c r="AK187" s="4">
        <v>0</v>
      </c>
      <c r="AL187" s="10" t="s">
        <v>1473</v>
      </c>
      <c r="AM187" s="1">
        <v>365879</v>
      </c>
      <c r="AN187" s="1">
        <v>5</v>
      </c>
      <c r="AX187"/>
      <c r="AY187"/>
    </row>
    <row r="188" spans="1:51" x14ac:dyDescent="0.25">
      <c r="A188" t="s">
        <v>964</v>
      </c>
      <c r="B188" t="s">
        <v>734</v>
      </c>
      <c r="C188" t="s">
        <v>1393</v>
      </c>
      <c r="D188" t="s">
        <v>1040</v>
      </c>
      <c r="E188" s="4">
        <v>48.010869565217391</v>
      </c>
      <c r="F188" s="4">
        <v>149.29608695652172</v>
      </c>
      <c r="G188" s="4">
        <v>0</v>
      </c>
      <c r="H188" s="10">
        <v>0</v>
      </c>
      <c r="I188" s="4">
        <v>132.78065217391304</v>
      </c>
      <c r="J188" s="4">
        <v>0</v>
      </c>
      <c r="K188" s="10">
        <v>0</v>
      </c>
      <c r="L188" s="4">
        <v>34.824347826086935</v>
      </c>
      <c r="M188" s="4">
        <v>0</v>
      </c>
      <c r="N188" s="10">
        <v>0</v>
      </c>
      <c r="O188" s="4">
        <v>28.769999999999982</v>
      </c>
      <c r="P188" s="4">
        <v>0</v>
      </c>
      <c r="Q188" s="8">
        <v>0</v>
      </c>
      <c r="R188" s="4">
        <v>0</v>
      </c>
      <c r="S188" s="4">
        <v>0</v>
      </c>
      <c r="T188" s="10" t="s">
        <v>1473</v>
      </c>
      <c r="U188" s="4">
        <v>6.0543478260869561</v>
      </c>
      <c r="V188" s="4">
        <v>0</v>
      </c>
      <c r="W188" s="10">
        <v>0</v>
      </c>
      <c r="X188" s="4">
        <v>36.161739130434761</v>
      </c>
      <c r="Y188" s="4">
        <v>0</v>
      </c>
      <c r="Z188" s="10">
        <v>0</v>
      </c>
      <c r="AA188" s="4">
        <v>10.461086956521738</v>
      </c>
      <c r="AB188" s="4">
        <v>0</v>
      </c>
      <c r="AC188" s="10">
        <v>0</v>
      </c>
      <c r="AD188" s="4">
        <v>66.499673913043495</v>
      </c>
      <c r="AE188" s="4">
        <v>0</v>
      </c>
      <c r="AF188" s="10">
        <v>0</v>
      </c>
      <c r="AG188" s="4">
        <v>1.3492391304347826</v>
      </c>
      <c r="AH188" s="4">
        <v>0</v>
      </c>
      <c r="AI188" s="10">
        <v>0</v>
      </c>
      <c r="AJ188" s="4">
        <v>0</v>
      </c>
      <c r="AK188" s="4">
        <v>0</v>
      </c>
      <c r="AL188" s="10" t="s">
        <v>1473</v>
      </c>
      <c r="AM188" s="1">
        <v>366260</v>
      </c>
      <c r="AN188" s="1">
        <v>5</v>
      </c>
      <c r="AX188"/>
      <c r="AY188"/>
    </row>
    <row r="189" spans="1:51" x14ac:dyDescent="0.25">
      <c r="A189" t="s">
        <v>964</v>
      </c>
      <c r="B189" t="s">
        <v>103</v>
      </c>
      <c r="C189" t="s">
        <v>1213</v>
      </c>
      <c r="D189" t="s">
        <v>1008</v>
      </c>
      <c r="E189" s="4">
        <v>136.85869565217391</v>
      </c>
      <c r="F189" s="4">
        <v>413.11065217391314</v>
      </c>
      <c r="G189" s="4">
        <v>112.04130434782608</v>
      </c>
      <c r="H189" s="10">
        <v>0.27121378681046077</v>
      </c>
      <c r="I189" s="4">
        <v>396.59706521739139</v>
      </c>
      <c r="J189" s="4">
        <v>106.1391304347826</v>
      </c>
      <c r="K189" s="10">
        <v>0.26762459872617395</v>
      </c>
      <c r="L189" s="4">
        <v>46.819239130434795</v>
      </c>
      <c r="M189" s="4">
        <v>11.340978260869566</v>
      </c>
      <c r="N189" s="10">
        <v>0.24222901677821959</v>
      </c>
      <c r="O189" s="4">
        <v>40.677934782608709</v>
      </c>
      <c r="P189" s="4">
        <v>5.4388043478260872</v>
      </c>
      <c r="Q189" s="8">
        <v>0.13370404315981579</v>
      </c>
      <c r="R189" s="4">
        <v>0.2391304347826087</v>
      </c>
      <c r="S189" s="4">
        <v>0</v>
      </c>
      <c r="T189" s="10">
        <v>0</v>
      </c>
      <c r="U189" s="4">
        <v>5.9021739130434785</v>
      </c>
      <c r="V189" s="4">
        <v>5.9021739130434785</v>
      </c>
      <c r="W189" s="10">
        <v>1</v>
      </c>
      <c r="X189" s="4">
        <v>105.84760869565223</v>
      </c>
      <c r="Y189" s="4">
        <v>56.321739130434786</v>
      </c>
      <c r="Z189" s="10">
        <v>0.53210214027960601</v>
      </c>
      <c r="AA189" s="4">
        <v>10.372282608695652</v>
      </c>
      <c r="AB189" s="4">
        <v>0</v>
      </c>
      <c r="AC189" s="10">
        <v>0</v>
      </c>
      <c r="AD189" s="4">
        <v>250.03891304347829</v>
      </c>
      <c r="AE189" s="4">
        <v>44.37858695652173</v>
      </c>
      <c r="AF189" s="10">
        <v>0.17748672163202417</v>
      </c>
      <c r="AG189" s="4">
        <v>0</v>
      </c>
      <c r="AH189" s="4">
        <v>0</v>
      </c>
      <c r="AI189" s="10" t="s">
        <v>1473</v>
      </c>
      <c r="AJ189" s="4">
        <v>3.2608695652173912E-2</v>
      </c>
      <c r="AK189" s="4">
        <v>0</v>
      </c>
      <c r="AL189" s="10" t="s">
        <v>1473</v>
      </c>
      <c r="AM189" s="1">
        <v>365304</v>
      </c>
      <c r="AN189" s="1">
        <v>5</v>
      </c>
      <c r="AX189"/>
      <c r="AY189"/>
    </row>
    <row r="190" spans="1:51" x14ac:dyDescent="0.25">
      <c r="A190" t="s">
        <v>964</v>
      </c>
      <c r="B190" t="s">
        <v>252</v>
      </c>
      <c r="C190" t="s">
        <v>1213</v>
      </c>
      <c r="D190" t="s">
        <v>1008</v>
      </c>
      <c r="E190" s="4">
        <v>102.58695652173913</v>
      </c>
      <c r="F190" s="4">
        <v>256.06097826086955</v>
      </c>
      <c r="G190" s="4">
        <v>37.617391304347819</v>
      </c>
      <c r="H190" s="10">
        <v>0.14690794184978864</v>
      </c>
      <c r="I190" s="4">
        <v>228.89336956521737</v>
      </c>
      <c r="J190" s="4">
        <v>37.617391304347819</v>
      </c>
      <c r="K190" s="10">
        <v>0.16434460891463129</v>
      </c>
      <c r="L190" s="4">
        <v>48.065760869565217</v>
      </c>
      <c r="M190" s="4">
        <v>7.1092391304347808</v>
      </c>
      <c r="N190" s="10">
        <v>0.14790651394715118</v>
      </c>
      <c r="O190" s="4">
        <v>25.978804347826085</v>
      </c>
      <c r="P190" s="4">
        <v>7.1092391304347808</v>
      </c>
      <c r="Q190" s="8">
        <v>0.27365536285851755</v>
      </c>
      <c r="R190" s="4">
        <v>20.695652173913043</v>
      </c>
      <c r="S190" s="4">
        <v>0</v>
      </c>
      <c r="T190" s="10">
        <v>0</v>
      </c>
      <c r="U190" s="4">
        <v>1.3913043478260869</v>
      </c>
      <c r="V190" s="4">
        <v>0</v>
      </c>
      <c r="W190" s="10">
        <v>0</v>
      </c>
      <c r="X190" s="4">
        <v>66.334239130434781</v>
      </c>
      <c r="Y190" s="4">
        <v>6.3777173913043477</v>
      </c>
      <c r="Z190" s="10">
        <v>9.614518045143583E-2</v>
      </c>
      <c r="AA190" s="4">
        <v>5.0806521739130437</v>
      </c>
      <c r="AB190" s="4">
        <v>0</v>
      </c>
      <c r="AC190" s="10">
        <v>0</v>
      </c>
      <c r="AD190" s="4">
        <v>136.58032608695652</v>
      </c>
      <c r="AE190" s="4">
        <v>24.130434782608695</v>
      </c>
      <c r="AF190" s="10">
        <v>0.17667577369265897</v>
      </c>
      <c r="AG190" s="4">
        <v>0</v>
      </c>
      <c r="AH190" s="4">
        <v>0</v>
      </c>
      <c r="AI190" s="10" t="s">
        <v>1473</v>
      </c>
      <c r="AJ190" s="4">
        <v>0</v>
      </c>
      <c r="AK190" s="4">
        <v>0</v>
      </c>
      <c r="AL190" s="10" t="s">
        <v>1473</v>
      </c>
      <c r="AM190" s="1">
        <v>365551</v>
      </c>
      <c r="AN190" s="1">
        <v>5</v>
      </c>
      <c r="AX190"/>
      <c r="AY190"/>
    </row>
    <row r="191" spans="1:51" x14ac:dyDescent="0.25">
      <c r="A191" t="s">
        <v>964</v>
      </c>
      <c r="B191" t="s">
        <v>712</v>
      </c>
      <c r="C191" t="s">
        <v>1149</v>
      </c>
      <c r="D191" t="s">
        <v>1020</v>
      </c>
      <c r="E191" s="4">
        <v>14.847826086956522</v>
      </c>
      <c r="F191" s="4">
        <v>57.042500000000004</v>
      </c>
      <c r="G191" s="4">
        <v>0</v>
      </c>
      <c r="H191" s="10">
        <v>0</v>
      </c>
      <c r="I191" s="4">
        <v>52.935869565217402</v>
      </c>
      <c r="J191" s="4">
        <v>0</v>
      </c>
      <c r="K191" s="10">
        <v>0</v>
      </c>
      <c r="L191" s="4">
        <v>4.106630434782609</v>
      </c>
      <c r="M191" s="4">
        <v>0</v>
      </c>
      <c r="N191" s="10">
        <v>0</v>
      </c>
      <c r="O191" s="4">
        <v>0</v>
      </c>
      <c r="P191" s="4">
        <v>0</v>
      </c>
      <c r="Q191" s="8" t="s">
        <v>1473</v>
      </c>
      <c r="R191" s="4">
        <v>0.52173913043478259</v>
      </c>
      <c r="S191" s="4">
        <v>0</v>
      </c>
      <c r="T191" s="10">
        <v>0</v>
      </c>
      <c r="U191" s="4">
        <v>3.5848913043478268</v>
      </c>
      <c r="V191" s="4">
        <v>0</v>
      </c>
      <c r="W191" s="10">
        <v>0</v>
      </c>
      <c r="X191" s="4">
        <v>22.050108695652174</v>
      </c>
      <c r="Y191" s="4">
        <v>0</v>
      </c>
      <c r="Z191" s="10">
        <v>0</v>
      </c>
      <c r="AA191" s="4">
        <v>0</v>
      </c>
      <c r="AB191" s="4">
        <v>0</v>
      </c>
      <c r="AC191" s="10" t="s">
        <v>1473</v>
      </c>
      <c r="AD191" s="4">
        <v>30.885760869565225</v>
      </c>
      <c r="AE191" s="4">
        <v>0</v>
      </c>
      <c r="AF191" s="10">
        <v>0</v>
      </c>
      <c r="AG191" s="4">
        <v>0</v>
      </c>
      <c r="AH191" s="4">
        <v>0</v>
      </c>
      <c r="AI191" s="10" t="s">
        <v>1473</v>
      </c>
      <c r="AJ191" s="4">
        <v>0</v>
      </c>
      <c r="AK191" s="4">
        <v>0</v>
      </c>
      <c r="AL191" s="10" t="s">
        <v>1473</v>
      </c>
      <c r="AM191" s="1">
        <v>366234</v>
      </c>
      <c r="AN191" s="1">
        <v>5</v>
      </c>
      <c r="AX191"/>
      <c r="AY191"/>
    </row>
    <row r="192" spans="1:51" x14ac:dyDescent="0.25">
      <c r="A192" t="s">
        <v>964</v>
      </c>
      <c r="B192" t="s">
        <v>454</v>
      </c>
      <c r="C192" t="s">
        <v>1116</v>
      </c>
      <c r="D192" t="s">
        <v>980</v>
      </c>
      <c r="E192" s="4">
        <v>90.119565217391298</v>
      </c>
      <c r="F192" s="4">
        <v>240.37771739130434</v>
      </c>
      <c r="G192" s="4">
        <v>1.5652173913043479</v>
      </c>
      <c r="H192" s="10">
        <v>6.5114911993126761E-3</v>
      </c>
      <c r="I192" s="4">
        <v>231.00815217391303</v>
      </c>
      <c r="J192" s="4">
        <v>0</v>
      </c>
      <c r="K192" s="10">
        <v>0</v>
      </c>
      <c r="L192" s="4">
        <v>42.222826086956523</v>
      </c>
      <c r="M192" s="4">
        <v>1.5652173913043479</v>
      </c>
      <c r="N192" s="10">
        <v>3.7070408031921742E-2</v>
      </c>
      <c r="O192" s="4">
        <v>32.853260869565219</v>
      </c>
      <c r="P192" s="4">
        <v>0</v>
      </c>
      <c r="Q192" s="8">
        <v>0</v>
      </c>
      <c r="R192" s="4">
        <v>1.5652173913043479</v>
      </c>
      <c r="S192" s="4">
        <v>1.5652173913043479</v>
      </c>
      <c r="T192" s="10">
        <v>1</v>
      </c>
      <c r="U192" s="4">
        <v>7.8043478260869561</v>
      </c>
      <c r="V192" s="4">
        <v>0</v>
      </c>
      <c r="W192" s="10">
        <v>0</v>
      </c>
      <c r="X192" s="4">
        <v>52.923913043478258</v>
      </c>
      <c r="Y192" s="4">
        <v>0</v>
      </c>
      <c r="Z192" s="10">
        <v>0</v>
      </c>
      <c r="AA192" s="4">
        <v>0</v>
      </c>
      <c r="AB192" s="4">
        <v>0</v>
      </c>
      <c r="AC192" s="10" t="s">
        <v>1473</v>
      </c>
      <c r="AD192" s="4">
        <v>145.23097826086956</v>
      </c>
      <c r="AE192" s="4">
        <v>0</v>
      </c>
      <c r="AF192" s="10">
        <v>0</v>
      </c>
      <c r="AG192" s="4">
        <v>0</v>
      </c>
      <c r="AH192" s="4">
        <v>0</v>
      </c>
      <c r="AI192" s="10" t="s">
        <v>1473</v>
      </c>
      <c r="AJ192" s="4">
        <v>0</v>
      </c>
      <c r="AK192" s="4">
        <v>0</v>
      </c>
      <c r="AL192" s="10" t="s">
        <v>1473</v>
      </c>
      <c r="AM192" s="1">
        <v>365839</v>
      </c>
      <c r="AN192" s="1">
        <v>5</v>
      </c>
      <c r="AX192"/>
      <c r="AY192"/>
    </row>
    <row r="193" spans="1:51" x14ac:dyDescent="0.25">
      <c r="A193" t="s">
        <v>964</v>
      </c>
      <c r="B193" t="s">
        <v>172</v>
      </c>
      <c r="C193" t="s">
        <v>1266</v>
      </c>
      <c r="D193" t="s">
        <v>980</v>
      </c>
      <c r="E193" s="4">
        <v>88.217391304347828</v>
      </c>
      <c r="F193" s="4">
        <v>245.57880434782606</v>
      </c>
      <c r="G193" s="4">
        <v>0</v>
      </c>
      <c r="H193" s="10">
        <v>0</v>
      </c>
      <c r="I193" s="4">
        <v>231.20206521739129</v>
      </c>
      <c r="J193" s="4">
        <v>0</v>
      </c>
      <c r="K193" s="10">
        <v>0</v>
      </c>
      <c r="L193" s="4">
        <v>35.295652173913041</v>
      </c>
      <c r="M193" s="4">
        <v>0</v>
      </c>
      <c r="N193" s="10">
        <v>0</v>
      </c>
      <c r="O193" s="4">
        <v>25.610326086956519</v>
      </c>
      <c r="P193" s="4">
        <v>0</v>
      </c>
      <c r="Q193" s="8">
        <v>0</v>
      </c>
      <c r="R193" s="4">
        <v>9.6853260869565183</v>
      </c>
      <c r="S193" s="4">
        <v>0</v>
      </c>
      <c r="T193" s="10">
        <v>0</v>
      </c>
      <c r="U193" s="4">
        <v>0</v>
      </c>
      <c r="V193" s="4">
        <v>0</v>
      </c>
      <c r="W193" s="10" t="s">
        <v>1473</v>
      </c>
      <c r="X193" s="4">
        <v>51.158260869565218</v>
      </c>
      <c r="Y193" s="4">
        <v>0</v>
      </c>
      <c r="Z193" s="10">
        <v>0</v>
      </c>
      <c r="AA193" s="4">
        <v>4.6914130434782608</v>
      </c>
      <c r="AB193" s="4">
        <v>0</v>
      </c>
      <c r="AC193" s="10">
        <v>0</v>
      </c>
      <c r="AD193" s="4">
        <v>154.43347826086955</v>
      </c>
      <c r="AE193" s="4">
        <v>0</v>
      </c>
      <c r="AF193" s="10">
        <v>0</v>
      </c>
      <c r="AG193" s="4">
        <v>0</v>
      </c>
      <c r="AH193" s="4">
        <v>0</v>
      </c>
      <c r="AI193" s="10" t="s">
        <v>1473</v>
      </c>
      <c r="AJ193" s="4">
        <v>0</v>
      </c>
      <c r="AK193" s="4">
        <v>0</v>
      </c>
      <c r="AL193" s="10" t="s">
        <v>1473</v>
      </c>
      <c r="AM193" s="1">
        <v>365421</v>
      </c>
      <c r="AN193" s="1">
        <v>5</v>
      </c>
      <c r="AX193"/>
      <c r="AY193"/>
    </row>
    <row r="194" spans="1:51" x14ac:dyDescent="0.25">
      <c r="A194" t="s">
        <v>964</v>
      </c>
      <c r="B194" t="s">
        <v>346</v>
      </c>
      <c r="C194" t="s">
        <v>1116</v>
      </c>
      <c r="D194" t="s">
        <v>980</v>
      </c>
      <c r="E194" s="4">
        <v>86.619565217391298</v>
      </c>
      <c r="F194" s="4">
        <v>261.56413043478261</v>
      </c>
      <c r="G194" s="4">
        <v>0.77543478260869569</v>
      </c>
      <c r="H194" s="10">
        <v>2.9646067345692096E-3</v>
      </c>
      <c r="I194" s="4">
        <v>239.53434782608701</v>
      </c>
      <c r="J194" s="4">
        <v>0.77543478260869569</v>
      </c>
      <c r="K194" s="10">
        <v>3.2372592475618449E-3</v>
      </c>
      <c r="L194" s="4">
        <v>21.79</v>
      </c>
      <c r="M194" s="4">
        <v>0.22858695652173913</v>
      </c>
      <c r="N194" s="10">
        <v>1.0490452341520842E-2</v>
      </c>
      <c r="O194" s="4">
        <v>15.135108695652173</v>
      </c>
      <c r="P194" s="4">
        <v>0.22858695652173913</v>
      </c>
      <c r="Q194" s="8">
        <v>1.5103093153695339E-2</v>
      </c>
      <c r="R194" s="4">
        <v>2.0244565217391304</v>
      </c>
      <c r="S194" s="4">
        <v>0</v>
      </c>
      <c r="T194" s="10">
        <v>0</v>
      </c>
      <c r="U194" s="4">
        <v>4.6304347826086953</v>
      </c>
      <c r="V194" s="4">
        <v>0</v>
      </c>
      <c r="W194" s="10">
        <v>0</v>
      </c>
      <c r="X194" s="4">
        <v>75.199673913043483</v>
      </c>
      <c r="Y194" s="4">
        <v>0.54684782608695659</v>
      </c>
      <c r="Z194" s="10">
        <v>7.2719441140037325E-3</v>
      </c>
      <c r="AA194" s="4">
        <v>15.374891304347821</v>
      </c>
      <c r="AB194" s="4">
        <v>0</v>
      </c>
      <c r="AC194" s="10">
        <v>0</v>
      </c>
      <c r="AD194" s="4">
        <v>142.64152173913047</v>
      </c>
      <c r="AE194" s="4">
        <v>0</v>
      </c>
      <c r="AF194" s="10">
        <v>0</v>
      </c>
      <c r="AG194" s="4">
        <v>6.5580434782608723</v>
      </c>
      <c r="AH194" s="4">
        <v>0</v>
      </c>
      <c r="AI194" s="10">
        <v>0</v>
      </c>
      <c r="AJ194" s="4">
        <v>0</v>
      </c>
      <c r="AK194" s="4">
        <v>0</v>
      </c>
      <c r="AL194" s="10" t="s">
        <v>1473</v>
      </c>
      <c r="AM194" s="1">
        <v>365686</v>
      </c>
      <c r="AN194" s="1">
        <v>5</v>
      </c>
      <c r="AX194"/>
      <c r="AY194"/>
    </row>
    <row r="195" spans="1:51" x14ac:dyDescent="0.25">
      <c r="A195" t="s">
        <v>964</v>
      </c>
      <c r="B195" t="s">
        <v>2</v>
      </c>
      <c r="C195" t="s">
        <v>1203</v>
      </c>
      <c r="D195" t="s">
        <v>1017</v>
      </c>
      <c r="E195" s="4">
        <v>50.282608695652172</v>
      </c>
      <c r="F195" s="4">
        <v>202.86326086956521</v>
      </c>
      <c r="G195" s="4">
        <v>15.134999999999998</v>
      </c>
      <c r="H195" s="10">
        <v>7.4606904843806748E-2</v>
      </c>
      <c r="I195" s="4">
        <v>185.49152173913041</v>
      </c>
      <c r="J195" s="4">
        <v>15.134999999999998</v>
      </c>
      <c r="K195" s="10">
        <v>8.1594025743588428E-2</v>
      </c>
      <c r="L195" s="4">
        <v>57.617391304347834</v>
      </c>
      <c r="M195" s="4">
        <v>2.2554347826086958</v>
      </c>
      <c r="N195" s="10">
        <v>3.9145034711741619E-2</v>
      </c>
      <c r="O195" s="4">
        <v>40.245652173913051</v>
      </c>
      <c r="P195" s="4">
        <v>2.2554347826086958</v>
      </c>
      <c r="Q195" s="8">
        <v>5.604170042672716E-2</v>
      </c>
      <c r="R195" s="4">
        <v>12.415217391304349</v>
      </c>
      <c r="S195" s="4">
        <v>0</v>
      </c>
      <c r="T195" s="10">
        <v>0</v>
      </c>
      <c r="U195" s="4">
        <v>4.9565217391304346</v>
      </c>
      <c r="V195" s="4">
        <v>0</v>
      </c>
      <c r="W195" s="10">
        <v>0</v>
      </c>
      <c r="X195" s="4">
        <v>75.029891304347814</v>
      </c>
      <c r="Y195" s="4">
        <v>1.9124999999999999</v>
      </c>
      <c r="Z195" s="10">
        <v>2.5489841005396401E-2</v>
      </c>
      <c r="AA195" s="4">
        <v>0</v>
      </c>
      <c r="AB195" s="4">
        <v>0</v>
      </c>
      <c r="AC195" s="10" t="s">
        <v>1473</v>
      </c>
      <c r="AD195" s="4">
        <v>67.809456521739122</v>
      </c>
      <c r="AE195" s="4">
        <v>10.967065217391303</v>
      </c>
      <c r="AF195" s="10">
        <v>0.16173356608270939</v>
      </c>
      <c r="AG195" s="4">
        <v>2.4065217391304343</v>
      </c>
      <c r="AH195" s="4">
        <v>0</v>
      </c>
      <c r="AI195" s="10">
        <v>0</v>
      </c>
      <c r="AJ195" s="4">
        <v>0</v>
      </c>
      <c r="AK195" s="4">
        <v>0</v>
      </c>
      <c r="AL195" s="10" t="s">
        <v>1473</v>
      </c>
      <c r="AM195" s="1">
        <v>365781</v>
      </c>
      <c r="AN195" s="1">
        <v>5</v>
      </c>
      <c r="AX195"/>
      <c r="AY195"/>
    </row>
    <row r="196" spans="1:51" x14ac:dyDescent="0.25">
      <c r="A196" t="s">
        <v>964</v>
      </c>
      <c r="B196" t="s">
        <v>168</v>
      </c>
      <c r="C196" t="s">
        <v>1080</v>
      </c>
      <c r="D196" t="s">
        <v>1047</v>
      </c>
      <c r="E196" s="4">
        <v>76.195652173913047</v>
      </c>
      <c r="F196" s="4">
        <v>321.19021739130432</v>
      </c>
      <c r="G196" s="4">
        <v>1.0190217391304346</v>
      </c>
      <c r="H196" s="10">
        <v>3.1726425151017779E-3</v>
      </c>
      <c r="I196" s="4">
        <v>302.99456521739131</v>
      </c>
      <c r="J196" s="4">
        <v>1.0190217391304346</v>
      </c>
      <c r="K196" s="10">
        <v>3.3631683736614583E-3</v>
      </c>
      <c r="L196" s="4">
        <v>54.426630434782616</v>
      </c>
      <c r="M196" s="4">
        <v>0.33152173913043476</v>
      </c>
      <c r="N196" s="10">
        <v>6.0911678066803126E-3</v>
      </c>
      <c r="O196" s="4">
        <v>45.383152173913047</v>
      </c>
      <c r="P196" s="4">
        <v>0.33152173913043476</v>
      </c>
      <c r="Q196" s="8">
        <v>7.304951799293454E-3</v>
      </c>
      <c r="R196" s="4">
        <v>4.3478260869565215</v>
      </c>
      <c r="S196" s="4">
        <v>0</v>
      </c>
      <c r="T196" s="10">
        <v>0</v>
      </c>
      <c r="U196" s="4">
        <v>4.6956521739130439</v>
      </c>
      <c r="V196" s="4">
        <v>0</v>
      </c>
      <c r="W196" s="10">
        <v>0</v>
      </c>
      <c r="X196" s="4">
        <v>75.081521739130437</v>
      </c>
      <c r="Y196" s="4">
        <v>0.33423913043478259</v>
      </c>
      <c r="Z196" s="10">
        <v>4.4516829533116174E-3</v>
      </c>
      <c r="AA196" s="4">
        <v>9.1521739130434785</v>
      </c>
      <c r="AB196" s="4">
        <v>0</v>
      </c>
      <c r="AC196" s="10">
        <v>0</v>
      </c>
      <c r="AD196" s="4">
        <v>178.02445652173913</v>
      </c>
      <c r="AE196" s="4">
        <v>0.35326086956521741</v>
      </c>
      <c r="AF196" s="10">
        <v>1.9843389861554195E-3</v>
      </c>
      <c r="AG196" s="4">
        <v>4.5054347826086953</v>
      </c>
      <c r="AH196" s="4">
        <v>0</v>
      </c>
      <c r="AI196" s="10">
        <v>0</v>
      </c>
      <c r="AJ196" s="4">
        <v>0</v>
      </c>
      <c r="AK196" s="4">
        <v>0</v>
      </c>
      <c r="AL196" s="10" t="s">
        <v>1473</v>
      </c>
      <c r="AM196" s="1">
        <v>365412</v>
      </c>
      <c r="AN196" s="1">
        <v>5</v>
      </c>
      <c r="AX196"/>
      <c r="AY196"/>
    </row>
    <row r="197" spans="1:51" x14ac:dyDescent="0.25">
      <c r="A197" t="s">
        <v>964</v>
      </c>
      <c r="B197" t="s">
        <v>481</v>
      </c>
      <c r="C197" t="s">
        <v>1189</v>
      </c>
      <c r="D197" t="s">
        <v>1029</v>
      </c>
      <c r="E197" s="4">
        <v>38.010869565217391</v>
      </c>
      <c r="F197" s="4">
        <v>125.88021739130434</v>
      </c>
      <c r="G197" s="4">
        <v>27.873695652173904</v>
      </c>
      <c r="H197" s="10">
        <v>0.22143031073363387</v>
      </c>
      <c r="I197" s="4">
        <v>110.45630434782606</v>
      </c>
      <c r="J197" s="4">
        <v>27.873695652173904</v>
      </c>
      <c r="K197" s="10">
        <v>0.25235042777096589</v>
      </c>
      <c r="L197" s="4">
        <v>20.465108695652177</v>
      </c>
      <c r="M197" s="4">
        <v>8.1770652173913057</v>
      </c>
      <c r="N197" s="10">
        <v>0.39956128936312602</v>
      </c>
      <c r="O197" s="4">
        <v>9.7042391304347841</v>
      </c>
      <c r="P197" s="4">
        <v>8.1770652173913057</v>
      </c>
      <c r="Q197" s="8">
        <v>0.84262816563805598</v>
      </c>
      <c r="R197" s="4">
        <v>5.2608695652173916</v>
      </c>
      <c r="S197" s="4">
        <v>0</v>
      </c>
      <c r="T197" s="10">
        <v>0</v>
      </c>
      <c r="U197" s="4">
        <v>5.5</v>
      </c>
      <c r="V197" s="4">
        <v>0</v>
      </c>
      <c r="W197" s="10">
        <v>0</v>
      </c>
      <c r="X197" s="4">
        <v>29.377608695652167</v>
      </c>
      <c r="Y197" s="4">
        <v>16.464565217391296</v>
      </c>
      <c r="Z197" s="10">
        <v>0.56044606584429124</v>
      </c>
      <c r="AA197" s="4">
        <v>4.6630434782608692</v>
      </c>
      <c r="AB197" s="4">
        <v>0</v>
      </c>
      <c r="AC197" s="10">
        <v>0</v>
      </c>
      <c r="AD197" s="4">
        <v>71.37445652173912</v>
      </c>
      <c r="AE197" s="4">
        <v>3.2320652173913031</v>
      </c>
      <c r="AF197" s="10">
        <v>4.5283220004720959E-2</v>
      </c>
      <c r="AG197" s="4">
        <v>0</v>
      </c>
      <c r="AH197" s="4">
        <v>0</v>
      </c>
      <c r="AI197" s="10" t="s">
        <v>1473</v>
      </c>
      <c r="AJ197" s="4">
        <v>0</v>
      </c>
      <c r="AK197" s="4">
        <v>0</v>
      </c>
      <c r="AL197" s="10" t="s">
        <v>1473</v>
      </c>
      <c r="AM197" s="1">
        <v>365885</v>
      </c>
      <c r="AN197" s="1">
        <v>5</v>
      </c>
      <c r="AX197"/>
      <c r="AY197"/>
    </row>
    <row r="198" spans="1:51" x14ac:dyDescent="0.25">
      <c r="A198" t="s">
        <v>964</v>
      </c>
      <c r="B198" t="s">
        <v>518</v>
      </c>
      <c r="C198" t="s">
        <v>1209</v>
      </c>
      <c r="D198" t="s">
        <v>1047</v>
      </c>
      <c r="E198" s="4">
        <v>21.369565217391305</v>
      </c>
      <c r="F198" s="4">
        <v>88.589999999999989</v>
      </c>
      <c r="G198" s="4">
        <v>50.424239130434778</v>
      </c>
      <c r="H198" s="10">
        <v>0.56918658009295386</v>
      </c>
      <c r="I198" s="4">
        <v>78.916086956521738</v>
      </c>
      <c r="J198" s="4">
        <v>50.424239130434778</v>
      </c>
      <c r="K198" s="10">
        <v>0.63896020539152754</v>
      </c>
      <c r="L198" s="4">
        <v>26.532391304347826</v>
      </c>
      <c r="M198" s="4">
        <v>0.92934782608695654</v>
      </c>
      <c r="N198" s="10">
        <v>3.5026915419216875E-2</v>
      </c>
      <c r="O198" s="4">
        <v>16.858478260869564</v>
      </c>
      <c r="P198" s="4">
        <v>0.92934782608695654</v>
      </c>
      <c r="Q198" s="8">
        <v>5.5126436188732288E-2</v>
      </c>
      <c r="R198" s="4">
        <v>4.0434782608695654</v>
      </c>
      <c r="S198" s="4">
        <v>0</v>
      </c>
      <c r="T198" s="10">
        <v>0</v>
      </c>
      <c r="U198" s="4">
        <v>5.6304347826086953</v>
      </c>
      <c r="V198" s="4">
        <v>0</v>
      </c>
      <c r="W198" s="10">
        <v>0</v>
      </c>
      <c r="X198" s="4">
        <v>12.980978260869565</v>
      </c>
      <c r="Y198" s="4">
        <v>5.1141304347826084</v>
      </c>
      <c r="Z198" s="10">
        <v>0.3939711115763031</v>
      </c>
      <c r="AA198" s="4">
        <v>0</v>
      </c>
      <c r="AB198" s="4">
        <v>0</v>
      </c>
      <c r="AC198" s="10" t="s">
        <v>1473</v>
      </c>
      <c r="AD198" s="4">
        <v>48.69076086956521</v>
      </c>
      <c r="AE198" s="4">
        <v>44.380760869565215</v>
      </c>
      <c r="AF198" s="10">
        <v>0.91148218012970061</v>
      </c>
      <c r="AG198" s="4">
        <v>0.3858695652173913</v>
      </c>
      <c r="AH198" s="4">
        <v>0</v>
      </c>
      <c r="AI198" s="10">
        <v>0</v>
      </c>
      <c r="AJ198" s="4">
        <v>0</v>
      </c>
      <c r="AK198" s="4">
        <v>0</v>
      </c>
      <c r="AL198" s="10" t="s">
        <v>1473</v>
      </c>
      <c r="AM198" s="1">
        <v>365949</v>
      </c>
      <c r="AN198" s="1">
        <v>5</v>
      </c>
      <c r="AX198"/>
      <c r="AY198"/>
    </row>
    <row r="199" spans="1:51" x14ac:dyDescent="0.25">
      <c r="A199" t="s">
        <v>964</v>
      </c>
      <c r="B199" t="s">
        <v>23</v>
      </c>
      <c r="C199" t="s">
        <v>1140</v>
      </c>
      <c r="D199" t="s">
        <v>1026</v>
      </c>
      <c r="E199" s="4">
        <v>79.782608695652172</v>
      </c>
      <c r="F199" s="4">
        <v>234.72228260869562</v>
      </c>
      <c r="G199" s="4">
        <v>36.590978260869562</v>
      </c>
      <c r="H199" s="10">
        <v>0.15589051816554717</v>
      </c>
      <c r="I199" s="4">
        <v>215.73499999999999</v>
      </c>
      <c r="J199" s="4">
        <v>36.590978260869562</v>
      </c>
      <c r="K199" s="10">
        <v>0.1696107644140708</v>
      </c>
      <c r="L199" s="4">
        <v>30.481847826086948</v>
      </c>
      <c r="M199" s="4">
        <v>1.6068478260869563</v>
      </c>
      <c r="N199" s="10">
        <v>5.2714908730427598E-2</v>
      </c>
      <c r="O199" s="4">
        <v>22.104130434782601</v>
      </c>
      <c r="P199" s="4">
        <v>1.6068478260869563</v>
      </c>
      <c r="Q199" s="8">
        <v>7.2694460016325901E-2</v>
      </c>
      <c r="R199" s="4">
        <v>3.7989130434782608</v>
      </c>
      <c r="S199" s="4">
        <v>0</v>
      </c>
      <c r="T199" s="10">
        <v>0</v>
      </c>
      <c r="U199" s="4">
        <v>4.5788043478260869</v>
      </c>
      <c r="V199" s="4">
        <v>0</v>
      </c>
      <c r="W199" s="10">
        <v>0</v>
      </c>
      <c r="X199" s="4">
        <v>43.439891304347817</v>
      </c>
      <c r="Y199" s="4">
        <v>13.361086956521742</v>
      </c>
      <c r="Z199" s="10">
        <v>0.30757643620495101</v>
      </c>
      <c r="AA199" s="4">
        <v>10.609565217391303</v>
      </c>
      <c r="AB199" s="4">
        <v>0</v>
      </c>
      <c r="AC199" s="10">
        <v>0</v>
      </c>
      <c r="AD199" s="4">
        <v>148.63934782608698</v>
      </c>
      <c r="AE199" s="4">
        <v>21.623043478260865</v>
      </c>
      <c r="AF199" s="10">
        <v>0.14547321281011372</v>
      </c>
      <c r="AG199" s="4">
        <v>1.5516304347826086</v>
      </c>
      <c r="AH199" s="4">
        <v>0</v>
      </c>
      <c r="AI199" s="10">
        <v>0</v>
      </c>
      <c r="AJ199" s="4">
        <v>0</v>
      </c>
      <c r="AK199" s="4">
        <v>0</v>
      </c>
      <c r="AL199" s="10" t="s">
        <v>1473</v>
      </c>
      <c r="AM199" s="1">
        <v>365030</v>
      </c>
      <c r="AN199" s="1">
        <v>5</v>
      </c>
      <c r="AX199"/>
      <c r="AY199"/>
    </row>
    <row r="200" spans="1:51" x14ac:dyDescent="0.25">
      <c r="A200" t="s">
        <v>964</v>
      </c>
      <c r="B200" t="s">
        <v>829</v>
      </c>
      <c r="C200" t="s">
        <v>1262</v>
      </c>
      <c r="D200" t="s">
        <v>1048</v>
      </c>
      <c r="E200" s="4">
        <v>69.510869565217391</v>
      </c>
      <c r="F200" s="4">
        <v>224.46500000000003</v>
      </c>
      <c r="G200" s="4">
        <v>20.468260869565217</v>
      </c>
      <c r="H200" s="10">
        <v>9.1186870423296346E-2</v>
      </c>
      <c r="I200" s="4">
        <v>202.72043478260872</v>
      </c>
      <c r="J200" s="4">
        <v>20.468260869565217</v>
      </c>
      <c r="K200" s="10">
        <v>0.10096792112504475</v>
      </c>
      <c r="L200" s="4">
        <v>32.629347826086956</v>
      </c>
      <c r="M200" s="4">
        <v>0.875</v>
      </c>
      <c r="N200" s="10">
        <v>2.6816349645224693E-2</v>
      </c>
      <c r="O200" s="4">
        <v>16.276086956521738</v>
      </c>
      <c r="P200" s="4">
        <v>0.875</v>
      </c>
      <c r="Q200" s="8">
        <v>5.3759850407372786E-2</v>
      </c>
      <c r="R200" s="4">
        <v>10.646739130434783</v>
      </c>
      <c r="S200" s="4">
        <v>0</v>
      </c>
      <c r="T200" s="10">
        <v>0</v>
      </c>
      <c r="U200" s="4">
        <v>5.7065217391304346</v>
      </c>
      <c r="V200" s="4">
        <v>0</v>
      </c>
      <c r="W200" s="10">
        <v>0</v>
      </c>
      <c r="X200" s="4">
        <v>54.84456521739132</v>
      </c>
      <c r="Y200" s="4">
        <v>2.3967391304347827</v>
      </c>
      <c r="Z200" s="10">
        <v>4.3700576728699675E-2</v>
      </c>
      <c r="AA200" s="4">
        <v>5.3913043478260869</v>
      </c>
      <c r="AB200" s="4">
        <v>0</v>
      </c>
      <c r="AC200" s="10">
        <v>0</v>
      </c>
      <c r="AD200" s="4">
        <v>131.00086956521741</v>
      </c>
      <c r="AE200" s="4">
        <v>17.196521739130436</v>
      </c>
      <c r="AF200" s="10">
        <v>0.13127028695461695</v>
      </c>
      <c r="AG200" s="4">
        <v>0.59891304347826091</v>
      </c>
      <c r="AH200" s="4">
        <v>0</v>
      </c>
      <c r="AI200" s="10">
        <v>0</v>
      </c>
      <c r="AJ200" s="4">
        <v>0</v>
      </c>
      <c r="AK200" s="4">
        <v>0</v>
      </c>
      <c r="AL200" s="10" t="s">
        <v>1473</v>
      </c>
      <c r="AM200" s="1">
        <v>366381</v>
      </c>
      <c r="AN200" s="1">
        <v>5</v>
      </c>
      <c r="AX200"/>
      <c r="AY200"/>
    </row>
    <row r="201" spans="1:51" x14ac:dyDescent="0.25">
      <c r="A201" t="s">
        <v>964</v>
      </c>
      <c r="B201" t="s">
        <v>889</v>
      </c>
      <c r="C201" t="s">
        <v>1084</v>
      </c>
      <c r="D201" t="s">
        <v>1003</v>
      </c>
      <c r="E201" s="4">
        <v>48.260869565217391</v>
      </c>
      <c r="F201" s="4">
        <v>176.76902173913044</v>
      </c>
      <c r="G201" s="4">
        <v>0</v>
      </c>
      <c r="H201" s="10">
        <v>0</v>
      </c>
      <c r="I201" s="4">
        <v>151.02445652173913</v>
      </c>
      <c r="J201" s="4">
        <v>0</v>
      </c>
      <c r="K201" s="10">
        <v>0</v>
      </c>
      <c r="L201" s="4">
        <v>45.141304347826093</v>
      </c>
      <c r="M201" s="4">
        <v>0</v>
      </c>
      <c r="N201" s="10">
        <v>0</v>
      </c>
      <c r="O201" s="4">
        <v>23.350543478260871</v>
      </c>
      <c r="P201" s="4">
        <v>0</v>
      </c>
      <c r="Q201" s="8">
        <v>0</v>
      </c>
      <c r="R201" s="4">
        <v>15.926630434782609</v>
      </c>
      <c r="S201" s="4">
        <v>0</v>
      </c>
      <c r="T201" s="10">
        <v>0</v>
      </c>
      <c r="U201" s="4">
        <v>5.8641304347826084</v>
      </c>
      <c r="V201" s="4">
        <v>0</v>
      </c>
      <c r="W201" s="10">
        <v>0</v>
      </c>
      <c r="X201" s="4">
        <v>30.703804347826086</v>
      </c>
      <c r="Y201" s="4">
        <v>0</v>
      </c>
      <c r="Z201" s="10">
        <v>0</v>
      </c>
      <c r="AA201" s="4">
        <v>3.9538043478260869</v>
      </c>
      <c r="AB201" s="4">
        <v>0</v>
      </c>
      <c r="AC201" s="10">
        <v>0</v>
      </c>
      <c r="AD201" s="4">
        <v>96.970108695652172</v>
      </c>
      <c r="AE201" s="4">
        <v>0</v>
      </c>
      <c r="AF201" s="10">
        <v>0</v>
      </c>
      <c r="AG201" s="4">
        <v>0</v>
      </c>
      <c r="AH201" s="4">
        <v>0</v>
      </c>
      <c r="AI201" s="10" t="s">
        <v>1473</v>
      </c>
      <c r="AJ201" s="4">
        <v>0</v>
      </c>
      <c r="AK201" s="4">
        <v>0</v>
      </c>
      <c r="AL201" s="10" t="s">
        <v>1473</v>
      </c>
      <c r="AM201" s="1">
        <v>366447</v>
      </c>
      <c r="AN201" s="1">
        <v>5</v>
      </c>
      <c r="AX201"/>
      <c r="AY201"/>
    </row>
    <row r="202" spans="1:51" x14ac:dyDescent="0.25">
      <c r="A202" t="s">
        <v>964</v>
      </c>
      <c r="B202" t="s">
        <v>757</v>
      </c>
      <c r="C202" t="s">
        <v>1337</v>
      </c>
      <c r="D202" t="s">
        <v>1034</v>
      </c>
      <c r="E202" s="4">
        <v>40</v>
      </c>
      <c r="F202" s="4">
        <v>171.57978260869567</v>
      </c>
      <c r="G202" s="4">
        <v>6.9028260869565221</v>
      </c>
      <c r="H202" s="10">
        <v>4.0230999142242103E-2</v>
      </c>
      <c r="I202" s="4">
        <v>152.89500000000004</v>
      </c>
      <c r="J202" s="4">
        <v>6.9028260869565221</v>
      </c>
      <c r="K202" s="10">
        <v>4.5147493946541876E-2</v>
      </c>
      <c r="L202" s="4">
        <v>27.809782608695652</v>
      </c>
      <c r="M202" s="4">
        <v>0.86956521739130432</v>
      </c>
      <c r="N202" s="10">
        <v>3.1268321282001174E-2</v>
      </c>
      <c r="O202" s="4">
        <v>14.641304347826088</v>
      </c>
      <c r="P202" s="4">
        <v>0.86956521739130432</v>
      </c>
      <c r="Q202" s="8">
        <v>5.9391239792130658E-2</v>
      </c>
      <c r="R202" s="4">
        <v>11.255434782608695</v>
      </c>
      <c r="S202" s="4">
        <v>0</v>
      </c>
      <c r="T202" s="10">
        <v>0</v>
      </c>
      <c r="U202" s="4">
        <v>1.9130434782608696</v>
      </c>
      <c r="V202" s="4">
        <v>0</v>
      </c>
      <c r="W202" s="10">
        <v>0</v>
      </c>
      <c r="X202" s="4">
        <v>37.326086956521742</v>
      </c>
      <c r="Y202" s="4">
        <v>1.7391304347826086</v>
      </c>
      <c r="Z202" s="10">
        <v>4.6592894583576003E-2</v>
      </c>
      <c r="AA202" s="4">
        <v>5.5163043478260869</v>
      </c>
      <c r="AB202" s="4">
        <v>0</v>
      </c>
      <c r="AC202" s="10">
        <v>0</v>
      </c>
      <c r="AD202" s="4">
        <v>100.9276086956522</v>
      </c>
      <c r="AE202" s="4">
        <v>4.294130434782609</v>
      </c>
      <c r="AF202" s="10">
        <v>4.2546638033717658E-2</v>
      </c>
      <c r="AG202" s="4">
        <v>0</v>
      </c>
      <c r="AH202" s="4">
        <v>0</v>
      </c>
      <c r="AI202" s="10" t="s">
        <v>1473</v>
      </c>
      <c r="AJ202" s="4">
        <v>0</v>
      </c>
      <c r="AK202" s="4">
        <v>0</v>
      </c>
      <c r="AL202" s="10" t="s">
        <v>1473</v>
      </c>
      <c r="AM202" s="1">
        <v>366289</v>
      </c>
      <c r="AN202" s="1">
        <v>5</v>
      </c>
      <c r="AX202"/>
      <c r="AY202"/>
    </row>
    <row r="203" spans="1:51" x14ac:dyDescent="0.25">
      <c r="A203" t="s">
        <v>964</v>
      </c>
      <c r="B203" t="s">
        <v>284</v>
      </c>
      <c r="C203" t="s">
        <v>1288</v>
      </c>
      <c r="D203" t="s">
        <v>1016</v>
      </c>
      <c r="E203" s="4">
        <v>46.195652173913047</v>
      </c>
      <c r="F203" s="4">
        <v>130.87173913043478</v>
      </c>
      <c r="G203" s="4">
        <v>1.0785869565217392</v>
      </c>
      <c r="H203" s="10">
        <v>8.2415574492118084E-3</v>
      </c>
      <c r="I203" s="4">
        <v>125.25217391304348</v>
      </c>
      <c r="J203" s="4">
        <v>1.0785869565217392</v>
      </c>
      <c r="K203" s="10">
        <v>8.6113232435434603E-3</v>
      </c>
      <c r="L203" s="4">
        <v>39.057717391304358</v>
      </c>
      <c r="M203" s="4">
        <v>0</v>
      </c>
      <c r="N203" s="10">
        <v>0</v>
      </c>
      <c r="O203" s="4">
        <v>33.438152173913053</v>
      </c>
      <c r="P203" s="4">
        <v>0</v>
      </c>
      <c r="Q203" s="8">
        <v>0</v>
      </c>
      <c r="R203" s="4">
        <v>0</v>
      </c>
      <c r="S203" s="4">
        <v>0</v>
      </c>
      <c r="T203" s="10" t="s">
        <v>1473</v>
      </c>
      <c r="U203" s="4">
        <v>5.6195652173913047</v>
      </c>
      <c r="V203" s="4">
        <v>0</v>
      </c>
      <c r="W203" s="10">
        <v>0</v>
      </c>
      <c r="X203" s="4">
        <v>39.653804347826075</v>
      </c>
      <c r="Y203" s="4">
        <v>4.3478260869565216E-2</v>
      </c>
      <c r="Z203" s="10">
        <v>1.0964461439359678E-3</v>
      </c>
      <c r="AA203" s="4">
        <v>0</v>
      </c>
      <c r="AB203" s="4">
        <v>0</v>
      </c>
      <c r="AC203" s="10" t="s">
        <v>1473</v>
      </c>
      <c r="AD203" s="4">
        <v>52.160217391304357</v>
      </c>
      <c r="AE203" s="4">
        <v>1.035108695652174</v>
      </c>
      <c r="AF203" s="10">
        <v>1.984479259138857E-2</v>
      </c>
      <c r="AG203" s="4">
        <v>0</v>
      </c>
      <c r="AH203" s="4">
        <v>0</v>
      </c>
      <c r="AI203" s="10" t="s">
        <v>1473</v>
      </c>
      <c r="AJ203" s="4">
        <v>0</v>
      </c>
      <c r="AK203" s="4">
        <v>0</v>
      </c>
      <c r="AL203" s="10" t="s">
        <v>1473</v>
      </c>
      <c r="AM203" s="1">
        <v>365592</v>
      </c>
      <c r="AN203" s="1">
        <v>5</v>
      </c>
      <c r="AX203"/>
      <c r="AY203"/>
    </row>
    <row r="204" spans="1:51" x14ac:dyDescent="0.25">
      <c r="A204" t="s">
        <v>964</v>
      </c>
      <c r="B204" t="s">
        <v>157</v>
      </c>
      <c r="C204" t="s">
        <v>1261</v>
      </c>
      <c r="D204" t="s">
        <v>1053</v>
      </c>
      <c r="E204" s="4">
        <v>94.869565217391298</v>
      </c>
      <c r="F204" s="4">
        <v>260.72760869565218</v>
      </c>
      <c r="G204" s="4">
        <v>0</v>
      </c>
      <c r="H204" s="10">
        <v>0</v>
      </c>
      <c r="I204" s="4">
        <v>241.54891304347831</v>
      </c>
      <c r="J204" s="4">
        <v>0</v>
      </c>
      <c r="K204" s="10">
        <v>0</v>
      </c>
      <c r="L204" s="4">
        <v>38.153152173913043</v>
      </c>
      <c r="M204" s="4">
        <v>0</v>
      </c>
      <c r="N204" s="10">
        <v>0</v>
      </c>
      <c r="O204" s="4">
        <v>22.894239130434784</v>
      </c>
      <c r="P204" s="4">
        <v>0</v>
      </c>
      <c r="Q204" s="8">
        <v>0</v>
      </c>
      <c r="R204" s="4">
        <v>10.455217391304348</v>
      </c>
      <c r="S204" s="4">
        <v>0</v>
      </c>
      <c r="T204" s="10">
        <v>0</v>
      </c>
      <c r="U204" s="4">
        <v>4.8036956521739125</v>
      </c>
      <c r="V204" s="4">
        <v>0</v>
      </c>
      <c r="W204" s="10">
        <v>0</v>
      </c>
      <c r="X204" s="4">
        <v>70.289891304347819</v>
      </c>
      <c r="Y204" s="4">
        <v>0</v>
      </c>
      <c r="Z204" s="10">
        <v>0</v>
      </c>
      <c r="AA204" s="4">
        <v>3.9197826086956526</v>
      </c>
      <c r="AB204" s="4">
        <v>0</v>
      </c>
      <c r="AC204" s="10">
        <v>0</v>
      </c>
      <c r="AD204" s="4">
        <v>134.80739130434785</v>
      </c>
      <c r="AE204" s="4">
        <v>0</v>
      </c>
      <c r="AF204" s="10">
        <v>0</v>
      </c>
      <c r="AG204" s="4">
        <v>13.557391304347831</v>
      </c>
      <c r="AH204" s="4">
        <v>0</v>
      </c>
      <c r="AI204" s="10">
        <v>0</v>
      </c>
      <c r="AJ204" s="4">
        <v>0</v>
      </c>
      <c r="AK204" s="4">
        <v>0</v>
      </c>
      <c r="AL204" s="10" t="s">
        <v>1473</v>
      </c>
      <c r="AM204" s="1">
        <v>365394</v>
      </c>
      <c r="AN204" s="1">
        <v>5</v>
      </c>
      <c r="AX204"/>
      <c r="AY204"/>
    </row>
    <row r="205" spans="1:51" x14ac:dyDescent="0.25">
      <c r="A205" t="s">
        <v>964</v>
      </c>
      <c r="B205" t="s">
        <v>665</v>
      </c>
      <c r="C205" t="s">
        <v>1382</v>
      </c>
      <c r="D205" t="s">
        <v>1053</v>
      </c>
      <c r="E205" s="4">
        <v>62.793478260869563</v>
      </c>
      <c r="F205" s="4">
        <v>181.29282608695655</v>
      </c>
      <c r="G205" s="4">
        <v>0</v>
      </c>
      <c r="H205" s="10">
        <v>0</v>
      </c>
      <c r="I205" s="4">
        <v>168.94500000000005</v>
      </c>
      <c r="J205" s="4">
        <v>0</v>
      </c>
      <c r="K205" s="10">
        <v>0</v>
      </c>
      <c r="L205" s="4">
        <v>33.621847826086963</v>
      </c>
      <c r="M205" s="4">
        <v>0</v>
      </c>
      <c r="N205" s="10">
        <v>0</v>
      </c>
      <c r="O205" s="4">
        <v>26.056630434782615</v>
      </c>
      <c r="P205" s="4">
        <v>0</v>
      </c>
      <c r="Q205" s="8">
        <v>0</v>
      </c>
      <c r="R205" s="4">
        <v>2.4347826086956523</v>
      </c>
      <c r="S205" s="4">
        <v>0</v>
      </c>
      <c r="T205" s="10">
        <v>0</v>
      </c>
      <c r="U205" s="4">
        <v>5.1304347826086953</v>
      </c>
      <c r="V205" s="4">
        <v>0</v>
      </c>
      <c r="W205" s="10">
        <v>0</v>
      </c>
      <c r="X205" s="4">
        <v>48.43097826086958</v>
      </c>
      <c r="Y205" s="4">
        <v>0</v>
      </c>
      <c r="Z205" s="10">
        <v>0</v>
      </c>
      <c r="AA205" s="4">
        <v>4.7826086956521738</v>
      </c>
      <c r="AB205" s="4">
        <v>0</v>
      </c>
      <c r="AC205" s="10">
        <v>0</v>
      </c>
      <c r="AD205" s="4">
        <v>81.690869565217398</v>
      </c>
      <c r="AE205" s="4">
        <v>0</v>
      </c>
      <c r="AF205" s="10">
        <v>0</v>
      </c>
      <c r="AG205" s="4">
        <v>12.76652173913044</v>
      </c>
      <c r="AH205" s="4">
        <v>0</v>
      </c>
      <c r="AI205" s="10">
        <v>0</v>
      </c>
      <c r="AJ205" s="4">
        <v>0</v>
      </c>
      <c r="AK205" s="4">
        <v>0</v>
      </c>
      <c r="AL205" s="10" t="s">
        <v>1473</v>
      </c>
      <c r="AM205" s="1">
        <v>366173</v>
      </c>
      <c r="AN205" s="1">
        <v>5</v>
      </c>
      <c r="AX205"/>
      <c r="AY205"/>
    </row>
    <row r="206" spans="1:51" x14ac:dyDescent="0.25">
      <c r="A206" t="s">
        <v>964</v>
      </c>
      <c r="B206" t="s">
        <v>755</v>
      </c>
      <c r="C206" t="s">
        <v>1261</v>
      </c>
      <c r="D206" t="s">
        <v>1053</v>
      </c>
      <c r="E206" s="4">
        <v>76.880434782608702</v>
      </c>
      <c r="F206" s="4">
        <v>213.4082608695652</v>
      </c>
      <c r="G206" s="4">
        <v>0</v>
      </c>
      <c r="H206" s="10">
        <v>0</v>
      </c>
      <c r="I206" s="4">
        <v>192.53021739130432</v>
      </c>
      <c r="J206" s="4">
        <v>0</v>
      </c>
      <c r="K206" s="10">
        <v>0</v>
      </c>
      <c r="L206" s="4">
        <v>18.486521739130435</v>
      </c>
      <c r="M206" s="4">
        <v>0</v>
      </c>
      <c r="N206" s="10">
        <v>0</v>
      </c>
      <c r="O206" s="4">
        <v>9.2854347826086947</v>
      </c>
      <c r="P206" s="4">
        <v>0</v>
      </c>
      <c r="Q206" s="8">
        <v>0</v>
      </c>
      <c r="R206" s="4">
        <v>3.7391304347826089</v>
      </c>
      <c r="S206" s="4">
        <v>0</v>
      </c>
      <c r="T206" s="10">
        <v>0</v>
      </c>
      <c r="U206" s="4">
        <v>5.4619565217391308</v>
      </c>
      <c r="V206" s="4">
        <v>0</v>
      </c>
      <c r="W206" s="10">
        <v>0</v>
      </c>
      <c r="X206" s="4">
        <v>52.015978260869566</v>
      </c>
      <c r="Y206" s="4">
        <v>0</v>
      </c>
      <c r="Z206" s="10">
        <v>0</v>
      </c>
      <c r="AA206" s="4">
        <v>11.676956521739132</v>
      </c>
      <c r="AB206" s="4">
        <v>0</v>
      </c>
      <c r="AC206" s="10">
        <v>0</v>
      </c>
      <c r="AD206" s="4">
        <v>129.26336956521737</v>
      </c>
      <c r="AE206" s="4">
        <v>0</v>
      </c>
      <c r="AF206" s="10">
        <v>0</v>
      </c>
      <c r="AG206" s="4">
        <v>1.9654347826086955</v>
      </c>
      <c r="AH206" s="4">
        <v>0</v>
      </c>
      <c r="AI206" s="10">
        <v>0</v>
      </c>
      <c r="AJ206" s="4">
        <v>0</v>
      </c>
      <c r="AK206" s="4">
        <v>0</v>
      </c>
      <c r="AL206" s="10" t="s">
        <v>1473</v>
      </c>
      <c r="AM206" s="1">
        <v>366286</v>
      </c>
      <c r="AN206" s="1">
        <v>5</v>
      </c>
      <c r="AX206"/>
      <c r="AY206"/>
    </row>
    <row r="207" spans="1:51" x14ac:dyDescent="0.25">
      <c r="A207" t="s">
        <v>964</v>
      </c>
      <c r="B207" t="s">
        <v>354</v>
      </c>
      <c r="C207" t="s">
        <v>1320</v>
      </c>
      <c r="D207" t="s">
        <v>1060</v>
      </c>
      <c r="E207" s="4">
        <v>69.565217391304344</v>
      </c>
      <c r="F207" s="4">
        <v>181.85065217391303</v>
      </c>
      <c r="G207" s="4">
        <v>0</v>
      </c>
      <c r="H207" s="10">
        <v>0</v>
      </c>
      <c r="I207" s="4">
        <v>155.5085869565217</v>
      </c>
      <c r="J207" s="4">
        <v>0</v>
      </c>
      <c r="K207" s="10">
        <v>0</v>
      </c>
      <c r="L207" s="4">
        <v>58.642826086956511</v>
      </c>
      <c r="M207" s="4">
        <v>0</v>
      </c>
      <c r="N207" s="10">
        <v>0</v>
      </c>
      <c r="O207" s="4">
        <v>43.877499999999991</v>
      </c>
      <c r="P207" s="4">
        <v>0</v>
      </c>
      <c r="Q207" s="8">
        <v>0</v>
      </c>
      <c r="R207" s="4">
        <v>9.0425000000000004</v>
      </c>
      <c r="S207" s="4">
        <v>0</v>
      </c>
      <c r="T207" s="10">
        <v>0</v>
      </c>
      <c r="U207" s="4">
        <v>5.7228260869565215</v>
      </c>
      <c r="V207" s="4">
        <v>0</v>
      </c>
      <c r="W207" s="10">
        <v>0</v>
      </c>
      <c r="X207" s="4">
        <v>17.978260869565212</v>
      </c>
      <c r="Y207" s="4">
        <v>0</v>
      </c>
      <c r="Z207" s="10">
        <v>0</v>
      </c>
      <c r="AA207" s="4">
        <v>11.576739130434785</v>
      </c>
      <c r="AB207" s="4">
        <v>0</v>
      </c>
      <c r="AC207" s="10">
        <v>0</v>
      </c>
      <c r="AD207" s="4">
        <v>92.518695652173903</v>
      </c>
      <c r="AE207" s="4">
        <v>0</v>
      </c>
      <c r="AF207" s="10">
        <v>0</v>
      </c>
      <c r="AG207" s="4">
        <v>1.1341304347826087</v>
      </c>
      <c r="AH207" s="4">
        <v>0</v>
      </c>
      <c r="AI207" s="10">
        <v>0</v>
      </c>
      <c r="AJ207" s="4">
        <v>0</v>
      </c>
      <c r="AK207" s="4">
        <v>0</v>
      </c>
      <c r="AL207" s="10" t="s">
        <v>1473</v>
      </c>
      <c r="AM207" s="1">
        <v>365696</v>
      </c>
      <c r="AN207" s="1">
        <v>5</v>
      </c>
      <c r="AX207"/>
      <c r="AY207"/>
    </row>
    <row r="208" spans="1:51" x14ac:dyDescent="0.25">
      <c r="A208" t="s">
        <v>964</v>
      </c>
      <c r="B208" t="s">
        <v>843</v>
      </c>
      <c r="C208" t="s">
        <v>1261</v>
      </c>
      <c r="D208" t="s">
        <v>1053</v>
      </c>
      <c r="E208" s="4">
        <v>17.445652173913043</v>
      </c>
      <c r="F208" s="4">
        <v>84.769891304347823</v>
      </c>
      <c r="G208" s="4">
        <v>0</v>
      </c>
      <c r="H208" s="10">
        <v>0</v>
      </c>
      <c r="I208" s="4">
        <v>73.113695652173902</v>
      </c>
      <c r="J208" s="4">
        <v>0</v>
      </c>
      <c r="K208" s="10">
        <v>0</v>
      </c>
      <c r="L208" s="4">
        <v>15.052391304347825</v>
      </c>
      <c r="M208" s="4">
        <v>0</v>
      </c>
      <c r="N208" s="10">
        <v>0</v>
      </c>
      <c r="O208" s="4">
        <v>9.74804347826087</v>
      </c>
      <c r="P208" s="4">
        <v>0</v>
      </c>
      <c r="Q208" s="8">
        <v>0</v>
      </c>
      <c r="R208" s="4">
        <v>0</v>
      </c>
      <c r="S208" s="4">
        <v>0</v>
      </c>
      <c r="T208" s="10" t="s">
        <v>1473</v>
      </c>
      <c r="U208" s="4">
        <v>5.3043478260869561</v>
      </c>
      <c r="V208" s="4">
        <v>0</v>
      </c>
      <c r="W208" s="10">
        <v>0</v>
      </c>
      <c r="X208" s="4">
        <v>18.945217391304347</v>
      </c>
      <c r="Y208" s="4">
        <v>0</v>
      </c>
      <c r="Z208" s="10">
        <v>0</v>
      </c>
      <c r="AA208" s="4">
        <v>6.3518478260869564</v>
      </c>
      <c r="AB208" s="4">
        <v>0</v>
      </c>
      <c r="AC208" s="10">
        <v>0</v>
      </c>
      <c r="AD208" s="4">
        <v>44.245543478260863</v>
      </c>
      <c r="AE208" s="4">
        <v>0</v>
      </c>
      <c r="AF208" s="10">
        <v>0</v>
      </c>
      <c r="AG208" s="4">
        <v>0.1748913043478261</v>
      </c>
      <c r="AH208" s="4">
        <v>0</v>
      </c>
      <c r="AI208" s="10">
        <v>0</v>
      </c>
      <c r="AJ208" s="4">
        <v>0</v>
      </c>
      <c r="AK208" s="4">
        <v>0</v>
      </c>
      <c r="AL208" s="10" t="s">
        <v>1473</v>
      </c>
      <c r="AM208" s="1">
        <v>366397</v>
      </c>
      <c r="AN208" s="1">
        <v>5</v>
      </c>
      <c r="AX208"/>
      <c r="AY208"/>
    </row>
    <row r="209" spans="1:51" x14ac:dyDescent="0.25">
      <c r="A209" t="s">
        <v>964</v>
      </c>
      <c r="B209" t="s">
        <v>721</v>
      </c>
      <c r="C209" t="s">
        <v>1261</v>
      </c>
      <c r="D209" t="s">
        <v>1053</v>
      </c>
      <c r="E209" s="4">
        <v>62.293478260869563</v>
      </c>
      <c r="F209" s="4">
        <v>154.74782608695654</v>
      </c>
      <c r="G209" s="4">
        <v>0</v>
      </c>
      <c r="H209" s="10">
        <v>0</v>
      </c>
      <c r="I209" s="4">
        <v>133.75663043478261</v>
      </c>
      <c r="J209" s="4">
        <v>0</v>
      </c>
      <c r="K209" s="10">
        <v>0</v>
      </c>
      <c r="L209" s="4">
        <v>19.484999999999999</v>
      </c>
      <c r="M209" s="4">
        <v>0</v>
      </c>
      <c r="N209" s="10">
        <v>0</v>
      </c>
      <c r="O209" s="4">
        <v>14.267608695652173</v>
      </c>
      <c r="P209" s="4">
        <v>0</v>
      </c>
      <c r="Q209" s="8">
        <v>0</v>
      </c>
      <c r="R209" s="4">
        <v>0</v>
      </c>
      <c r="S209" s="4">
        <v>0</v>
      </c>
      <c r="T209" s="10" t="s">
        <v>1473</v>
      </c>
      <c r="U209" s="4">
        <v>5.2173913043478262</v>
      </c>
      <c r="V209" s="4">
        <v>0</v>
      </c>
      <c r="W209" s="10">
        <v>0</v>
      </c>
      <c r="X209" s="4">
        <v>38.963586956521752</v>
      </c>
      <c r="Y209" s="4">
        <v>0</v>
      </c>
      <c r="Z209" s="10">
        <v>0</v>
      </c>
      <c r="AA209" s="4">
        <v>15.773804347826083</v>
      </c>
      <c r="AB209" s="4">
        <v>0</v>
      </c>
      <c r="AC209" s="10">
        <v>0</v>
      </c>
      <c r="AD209" s="4">
        <v>67.284456521739131</v>
      </c>
      <c r="AE209" s="4">
        <v>0</v>
      </c>
      <c r="AF209" s="10">
        <v>0</v>
      </c>
      <c r="AG209" s="4">
        <v>13.240978260869566</v>
      </c>
      <c r="AH209" s="4">
        <v>0</v>
      </c>
      <c r="AI209" s="10">
        <v>0</v>
      </c>
      <c r="AJ209" s="4">
        <v>0</v>
      </c>
      <c r="AK209" s="4">
        <v>0</v>
      </c>
      <c r="AL209" s="10" t="s">
        <v>1473</v>
      </c>
      <c r="AM209" s="1">
        <v>366244</v>
      </c>
      <c r="AN209" s="1">
        <v>5</v>
      </c>
      <c r="AX209"/>
      <c r="AY209"/>
    </row>
    <row r="210" spans="1:51" x14ac:dyDescent="0.25">
      <c r="A210" t="s">
        <v>964</v>
      </c>
      <c r="B210" t="s">
        <v>443</v>
      </c>
      <c r="C210" t="s">
        <v>1237</v>
      </c>
      <c r="D210" t="s">
        <v>1034</v>
      </c>
      <c r="E210" s="4">
        <v>76.510869565217391</v>
      </c>
      <c r="F210" s="4">
        <v>188.69858695652175</v>
      </c>
      <c r="G210" s="4">
        <v>0</v>
      </c>
      <c r="H210" s="10">
        <v>0</v>
      </c>
      <c r="I210" s="4">
        <v>173.8646739130435</v>
      </c>
      <c r="J210" s="4">
        <v>0</v>
      </c>
      <c r="K210" s="10">
        <v>0</v>
      </c>
      <c r="L210" s="4">
        <v>32.934891304347829</v>
      </c>
      <c r="M210" s="4">
        <v>0</v>
      </c>
      <c r="N210" s="10">
        <v>0</v>
      </c>
      <c r="O210" s="4">
        <v>22.760978260869567</v>
      </c>
      <c r="P210" s="4">
        <v>0</v>
      </c>
      <c r="Q210" s="8">
        <v>0</v>
      </c>
      <c r="R210" s="4">
        <v>4.5217391304347823</v>
      </c>
      <c r="S210" s="4">
        <v>0</v>
      </c>
      <c r="T210" s="10">
        <v>0</v>
      </c>
      <c r="U210" s="4">
        <v>5.6521739130434785</v>
      </c>
      <c r="V210" s="4">
        <v>0</v>
      </c>
      <c r="W210" s="10">
        <v>0</v>
      </c>
      <c r="X210" s="4">
        <v>45.126521739130446</v>
      </c>
      <c r="Y210" s="4">
        <v>0</v>
      </c>
      <c r="Z210" s="10">
        <v>0</v>
      </c>
      <c r="AA210" s="4">
        <v>4.66</v>
      </c>
      <c r="AB210" s="4">
        <v>0</v>
      </c>
      <c r="AC210" s="10">
        <v>0</v>
      </c>
      <c r="AD210" s="4">
        <v>95.735869565217399</v>
      </c>
      <c r="AE210" s="4">
        <v>0</v>
      </c>
      <c r="AF210" s="10">
        <v>0</v>
      </c>
      <c r="AG210" s="4">
        <v>10.241304347826087</v>
      </c>
      <c r="AH210" s="4">
        <v>0</v>
      </c>
      <c r="AI210" s="10">
        <v>0</v>
      </c>
      <c r="AJ210" s="4">
        <v>0</v>
      </c>
      <c r="AK210" s="4">
        <v>0</v>
      </c>
      <c r="AL210" s="10" t="s">
        <v>1473</v>
      </c>
      <c r="AM210" s="1">
        <v>365826</v>
      </c>
      <c r="AN210" s="1">
        <v>5</v>
      </c>
      <c r="AX210"/>
      <c r="AY210"/>
    </row>
    <row r="211" spans="1:51" x14ac:dyDescent="0.25">
      <c r="A211" t="s">
        <v>964</v>
      </c>
      <c r="B211" t="s">
        <v>609</v>
      </c>
      <c r="C211" t="s">
        <v>1375</v>
      </c>
      <c r="D211" t="s">
        <v>980</v>
      </c>
      <c r="E211" s="4">
        <v>56.021739130434781</v>
      </c>
      <c r="F211" s="4">
        <v>172.98826086956524</v>
      </c>
      <c r="G211" s="4">
        <v>0</v>
      </c>
      <c r="H211" s="10">
        <v>0</v>
      </c>
      <c r="I211" s="4">
        <v>154.11326086956524</v>
      </c>
      <c r="J211" s="4">
        <v>0</v>
      </c>
      <c r="K211" s="10">
        <v>0</v>
      </c>
      <c r="L211" s="4">
        <v>26.575869565217392</v>
      </c>
      <c r="M211" s="4">
        <v>0</v>
      </c>
      <c r="N211" s="10">
        <v>0</v>
      </c>
      <c r="O211" s="4">
        <v>21.005217391304349</v>
      </c>
      <c r="P211" s="4">
        <v>0</v>
      </c>
      <c r="Q211" s="8">
        <v>0</v>
      </c>
      <c r="R211" s="4">
        <v>0</v>
      </c>
      <c r="S211" s="4">
        <v>0</v>
      </c>
      <c r="T211" s="10" t="s">
        <v>1473</v>
      </c>
      <c r="U211" s="4">
        <v>5.5706521739130439</v>
      </c>
      <c r="V211" s="4">
        <v>0</v>
      </c>
      <c r="W211" s="10">
        <v>0</v>
      </c>
      <c r="X211" s="4">
        <v>42.122934782608702</v>
      </c>
      <c r="Y211" s="4">
        <v>0</v>
      </c>
      <c r="Z211" s="10">
        <v>0</v>
      </c>
      <c r="AA211" s="4">
        <v>13.304347826086957</v>
      </c>
      <c r="AB211" s="4">
        <v>0</v>
      </c>
      <c r="AC211" s="10">
        <v>0</v>
      </c>
      <c r="AD211" s="4">
        <v>87.140760869565241</v>
      </c>
      <c r="AE211" s="4">
        <v>0</v>
      </c>
      <c r="AF211" s="10">
        <v>0</v>
      </c>
      <c r="AG211" s="4">
        <v>3.844347826086957</v>
      </c>
      <c r="AH211" s="4">
        <v>0</v>
      </c>
      <c r="AI211" s="10">
        <v>0</v>
      </c>
      <c r="AJ211" s="4">
        <v>0</v>
      </c>
      <c r="AK211" s="4">
        <v>0</v>
      </c>
      <c r="AL211" s="10" t="s">
        <v>1473</v>
      </c>
      <c r="AM211" s="1">
        <v>366094</v>
      </c>
      <c r="AN211" s="1">
        <v>5</v>
      </c>
      <c r="AX211"/>
      <c r="AY211"/>
    </row>
    <row r="212" spans="1:51" x14ac:dyDescent="0.25">
      <c r="A212" t="s">
        <v>964</v>
      </c>
      <c r="B212" t="s">
        <v>754</v>
      </c>
      <c r="C212" t="s">
        <v>1398</v>
      </c>
      <c r="D212" t="s">
        <v>1060</v>
      </c>
      <c r="E212" s="4">
        <v>65.967391304347828</v>
      </c>
      <c r="F212" s="4">
        <v>182.24684782608696</v>
      </c>
      <c r="G212" s="4">
        <v>0</v>
      </c>
      <c r="H212" s="10">
        <v>0</v>
      </c>
      <c r="I212" s="4">
        <v>164.94793478260871</v>
      </c>
      <c r="J212" s="4">
        <v>0</v>
      </c>
      <c r="K212" s="10">
        <v>0</v>
      </c>
      <c r="L212" s="4">
        <v>55.243478260869566</v>
      </c>
      <c r="M212" s="4">
        <v>0</v>
      </c>
      <c r="N212" s="10">
        <v>0</v>
      </c>
      <c r="O212" s="4">
        <v>43.564130434782605</v>
      </c>
      <c r="P212" s="4">
        <v>0</v>
      </c>
      <c r="Q212" s="8">
        <v>0</v>
      </c>
      <c r="R212" s="4">
        <v>5.8695652173913047</v>
      </c>
      <c r="S212" s="4">
        <v>0</v>
      </c>
      <c r="T212" s="10">
        <v>0</v>
      </c>
      <c r="U212" s="4">
        <v>5.8097826086956523</v>
      </c>
      <c r="V212" s="4">
        <v>0</v>
      </c>
      <c r="W212" s="10">
        <v>0</v>
      </c>
      <c r="X212" s="4">
        <v>20.83989130434783</v>
      </c>
      <c r="Y212" s="4">
        <v>0</v>
      </c>
      <c r="Z212" s="10">
        <v>0</v>
      </c>
      <c r="AA212" s="4">
        <v>5.6195652173913047</v>
      </c>
      <c r="AB212" s="4">
        <v>0</v>
      </c>
      <c r="AC212" s="10">
        <v>0</v>
      </c>
      <c r="AD212" s="4">
        <v>98.343804347826094</v>
      </c>
      <c r="AE212" s="4">
        <v>0</v>
      </c>
      <c r="AF212" s="10">
        <v>0</v>
      </c>
      <c r="AG212" s="4">
        <v>2.2001086956521734</v>
      </c>
      <c r="AH212" s="4">
        <v>0</v>
      </c>
      <c r="AI212" s="10">
        <v>0</v>
      </c>
      <c r="AJ212" s="4">
        <v>0</v>
      </c>
      <c r="AK212" s="4">
        <v>0</v>
      </c>
      <c r="AL212" s="10" t="s">
        <v>1473</v>
      </c>
      <c r="AM212" s="1">
        <v>366285</v>
      </c>
      <c r="AN212" s="1">
        <v>5</v>
      </c>
      <c r="AX212"/>
      <c r="AY212"/>
    </row>
    <row r="213" spans="1:51" x14ac:dyDescent="0.25">
      <c r="A213" t="s">
        <v>964</v>
      </c>
      <c r="B213" t="s">
        <v>218</v>
      </c>
      <c r="C213" t="s">
        <v>1140</v>
      </c>
      <c r="D213" t="s">
        <v>1026</v>
      </c>
      <c r="E213" s="4">
        <v>65.434782608695656</v>
      </c>
      <c r="F213" s="4">
        <v>209.63282608695653</v>
      </c>
      <c r="G213" s="4">
        <v>34.21467391304347</v>
      </c>
      <c r="H213" s="10">
        <v>0.16321238687518855</v>
      </c>
      <c r="I213" s="4">
        <v>163.8125</v>
      </c>
      <c r="J213" s="4">
        <v>34.21467391304347</v>
      </c>
      <c r="K213" s="10">
        <v>0.20886485410480563</v>
      </c>
      <c r="L213" s="4">
        <v>43.446086956521739</v>
      </c>
      <c r="M213" s="4">
        <v>4.4472826086956516</v>
      </c>
      <c r="N213" s="10">
        <v>0.10236324880411503</v>
      </c>
      <c r="O213" s="4">
        <v>11.728695652173913</v>
      </c>
      <c r="P213" s="4">
        <v>4.4472826086956516</v>
      </c>
      <c r="Q213" s="8">
        <v>0.37917964116251479</v>
      </c>
      <c r="R213" s="4">
        <v>20.994565217391305</v>
      </c>
      <c r="S213" s="4">
        <v>0</v>
      </c>
      <c r="T213" s="10">
        <v>0</v>
      </c>
      <c r="U213" s="4">
        <v>10.722826086956522</v>
      </c>
      <c r="V213" s="4">
        <v>0</v>
      </c>
      <c r="W213" s="10">
        <v>0</v>
      </c>
      <c r="X213" s="4">
        <v>59.838695652173904</v>
      </c>
      <c r="Y213" s="4">
        <v>12.365760869565213</v>
      </c>
      <c r="Z213" s="10">
        <v>0.20665157779247101</v>
      </c>
      <c r="AA213" s="4">
        <v>14.102934782608695</v>
      </c>
      <c r="AB213" s="4">
        <v>0</v>
      </c>
      <c r="AC213" s="10">
        <v>0</v>
      </c>
      <c r="AD213" s="4">
        <v>92.245108695652164</v>
      </c>
      <c r="AE213" s="4">
        <v>17.401630434782607</v>
      </c>
      <c r="AF213" s="10">
        <v>0.1886455626844831</v>
      </c>
      <c r="AG213" s="4">
        <v>0</v>
      </c>
      <c r="AH213" s="4">
        <v>0</v>
      </c>
      <c r="AI213" s="10" t="s">
        <v>1473</v>
      </c>
      <c r="AJ213" s="4">
        <v>0</v>
      </c>
      <c r="AK213" s="4">
        <v>0</v>
      </c>
      <c r="AL213" s="10" t="s">
        <v>1473</v>
      </c>
      <c r="AM213" s="1">
        <v>365488</v>
      </c>
      <c r="AN213" s="1">
        <v>5</v>
      </c>
      <c r="AX213"/>
      <c r="AY213"/>
    </row>
    <row r="214" spans="1:51" x14ac:dyDescent="0.25">
      <c r="A214" t="s">
        <v>964</v>
      </c>
      <c r="B214" t="s">
        <v>368</v>
      </c>
      <c r="C214" t="s">
        <v>1121</v>
      </c>
      <c r="D214" t="s">
        <v>980</v>
      </c>
      <c r="E214" s="4">
        <v>54.445652173913047</v>
      </c>
      <c r="F214" s="4">
        <v>168.29326086956522</v>
      </c>
      <c r="G214" s="4">
        <v>20.356739130434782</v>
      </c>
      <c r="H214" s="10">
        <v>0.12095991856864764</v>
      </c>
      <c r="I214" s="4">
        <v>156.16010869565218</v>
      </c>
      <c r="J214" s="4">
        <v>15.008913043478259</v>
      </c>
      <c r="K214" s="10">
        <v>9.6112337323802963E-2</v>
      </c>
      <c r="L214" s="4">
        <v>36.071521739130432</v>
      </c>
      <c r="M214" s="4">
        <v>7.0660869565217386</v>
      </c>
      <c r="N214" s="10">
        <v>0.19589101362631003</v>
      </c>
      <c r="O214" s="4">
        <v>23.938369565217389</v>
      </c>
      <c r="P214" s="4">
        <v>1.7182608695652173</v>
      </c>
      <c r="Q214" s="8">
        <v>7.1778525470751434E-2</v>
      </c>
      <c r="R214" s="4">
        <v>5.3478260869565215</v>
      </c>
      <c r="S214" s="4">
        <v>5.3478260869565215</v>
      </c>
      <c r="T214" s="10">
        <v>1</v>
      </c>
      <c r="U214" s="4">
        <v>6.7853260869565215</v>
      </c>
      <c r="V214" s="4">
        <v>0</v>
      </c>
      <c r="W214" s="10">
        <v>0</v>
      </c>
      <c r="X214" s="4">
        <v>43.04228260869565</v>
      </c>
      <c r="Y214" s="4">
        <v>2.5069565217391303</v>
      </c>
      <c r="Z214" s="10">
        <v>5.8244042132483478E-2</v>
      </c>
      <c r="AA214" s="4">
        <v>0</v>
      </c>
      <c r="AB214" s="4">
        <v>0</v>
      </c>
      <c r="AC214" s="10" t="s">
        <v>1473</v>
      </c>
      <c r="AD214" s="4">
        <v>89.179456521739127</v>
      </c>
      <c r="AE214" s="4">
        <v>10.783695652173911</v>
      </c>
      <c r="AF214" s="10">
        <v>0.12092129816405853</v>
      </c>
      <c r="AG214" s="4">
        <v>0</v>
      </c>
      <c r="AH214" s="4">
        <v>0</v>
      </c>
      <c r="AI214" s="10" t="s">
        <v>1473</v>
      </c>
      <c r="AJ214" s="4">
        <v>0</v>
      </c>
      <c r="AK214" s="4">
        <v>0</v>
      </c>
      <c r="AL214" s="10" t="s">
        <v>1473</v>
      </c>
      <c r="AM214" s="1">
        <v>365717</v>
      </c>
      <c r="AN214" s="1">
        <v>5</v>
      </c>
      <c r="AX214"/>
      <c r="AY214"/>
    </row>
    <row r="215" spans="1:51" x14ac:dyDescent="0.25">
      <c r="A215" t="s">
        <v>964</v>
      </c>
      <c r="B215" t="s">
        <v>409</v>
      </c>
      <c r="C215" t="s">
        <v>1337</v>
      </c>
      <c r="D215" t="s">
        <v>1034</v>
      </c>
      <c r="E215" s="4">
        <v>101.57608695652173</v>
      </c>
      <c r="F215" s="4">
        <v>348.6266304347825</v>
      </c>
      <c r="G215" s="4">
        <v>75.958804347826103</v>
      </c>
      <c r="H215" s="10">
        <v>0.2178800978373214</v>
      </c>
      <c r="I215" s="4">
        <v>332.28565217391298</v>
      </c>
      <c r="J215" s="4">
        <v>75.958804347826103</v>
      </c>
      <c r="K215" s="10">
        <v>0.22859489674284969</v>
      </c>
      <c r="L215" s="4">
        <v>49.595326086956526</v>
      </c>
      <c r="M215" s="4">
        <v>10.58402173913044</v>
      </c>
      <c r="N215" s="10">
        <v>0.21340764491745157</v>
      </c>
      <c r="O215" s="4">
        <v>42.8833695652174</v>
      </c>
      <c r="P215" s="4">
        <v>10.58402173913044</v>
      </c>
      <c r="Q215" s="8">
        <v>0.24680947058122774</v>
      </c>
      <c r="R215" s="4">
        <v>1.4076086956521738</v>
      </c>
      <c r="S215" s="4">
        <v>0</v>
      </c>
      <c r="T215" s="10">
        <v>0</v>
      </c>
      <c r="U215" s="4">
        <v>5.3043478260869561</v>
      </c>
      <c r="V215" s="4">
        <v>0</v>
      </c>
      <c r="W215" s="10">
        <v>0</v>
      </c>
      <c r="X215" s="4">
        <v>89.893804347826048</v>
      </c>
      <c r="Y215" s="4">
        <v>35.611195652173912</v>
      </c>
      <c r="Z215" s="10">
        <v>0.39614738646930031</v>
      </c>
      <c r="AA215" s="4">
        <v>9.6290217391304349</v>
      </c>
      <c r="AB215" s="4">
        <v>0</v>
      </c>
      <c r="AC215" s="10">
        <v>0</v>
      </c>
      <c r="AD215" s="4">
        <v>184.08999999999995</v>
      </c>
      <c r="AE215" s="4">
        <v>29.763586956521749</v>
      </c>
      <c r="AF215" s="10">
        <v>0.16167954237884599</v>
      </c>
      <c r="AG215" s="4">
        <v>15.418478260869565</v>
      </c>
      <c r="AH215" s="4">
        <v>0</v>
      </c>
      <c r="AI215" s="10">
        <v>0</v>
      </c>
      <c r="AJ215" s="4">
        <v>0</v>
      </c>
      <c r="AK215" s="4">
        <v>0</v>
      </c>
      <c r="AL215" s="10" t="s">
        <v>1473</v>
      </c>
      <c r="AM215" s="1">
        <v>365771</v>
      </c>
      <c r="AN215" s="1">
        <v>5</v>
      </c>
      <c r="AX215"/>
      <c r="AY215"/>
    </row>
    <row r="216" spans="1:51" x14ac:dyDescent="0.25">
      <c r="A216" t="s">
        <v>964</v>
      </c>
      <c r="B216" t="s">
        <v>435</v>
      </c>
      <c r="C216" t="s">
        <v>1209</v>
      </c>
      <c r="D216" t="s">
        <v>1047</v>
      </c>
      <c r="E216" s="4">
        <v>49.869565217391305</v>
      </c>
      <c r="F216" s="4">
        <v>165.31369565217392</v>
      </c>
      <c r="G216" s="4">
        <v>47.308260869565224</v>
      </c>
      <c r="H216" s="10">
        <v>0.28617266514387013</v>
      </c>
      <c r="I216" s="4">
        <v>155.53108695652173</v>
      </c>
      <c r="J216" s="4">
        <v>45.884347826086966</v>
      </c>
      <c r="K216" s="10">
        <v>0.29501721311131712</v>
      </c>
      <c r="L216" s="4">
        <v>20.720108695652172</v>
      </c>
      <c r="M216" s="4">
        <v>3.6195652173913047</v>
      </c>
      <c r="N216" s="10">
        <v>0.17468852459016396</v>
      </c>
      <c r="O216" s="4">
        <v>15.861413043478262</v>
      </c>
      <c r="P216" s="4">
        <v>2.1956521739130435</v>
      </c>
      <c r="Q216" s="8">
        <v>0.13842727428473531</v>
      </c>
      <c r="R216" s="4">
        <v>0.76086956521739135</v>
      </c>
      <c r="S216" s="4">
        <v>0</v>
      </c>
      <c r="T216" s="10">
        <v>0</v>
      </c>
      <c r="U216" s="4">
        <v>4.0978260869565215</v>
      </c>
      <c r="V216" s="4">
        <v>1.423913043478261</v>
      </c>
      <c r="W216" s="10">
        <v>0.34748010610079583</v>
      </c>
      <c r="X216" s="4">
        <v>49.426956521739136</v>
      </c>
      <c r="Y216" s="4">
        <v>14.253043478260869</v>
      </c>
      <c r="Z216" s="10">
        <v>0.28836579229781317</v>
      </c>
      <c r="AA216" s="4">
        <v>4.9239130434782608</v>
      </c>
      <c r="AB216" s="4">
        <v>0</v>
      </c>
      <c r="AC216" s="10">
        <v>0</v>
      </c>
      <c r="AD216" s="4">
        <v>75.943804347826074</v>
      </c>
      <c r="AE216" s="4">
        <v>27.23456521739131</v>
      </c>
      <c r="AF216" s="10">
        <v>0.35861470795768624</v>
      </c>
      <c r="AG216" s="4">
        <v>14.298913043478262</v>
      </c>
      <c r="AH216" s="4">
        <v>2.2010869565217392</v>
      </c>
      <c r="AI216" s="10">
        <v>0.15393386545039908</v>
      </c>
      <c r="AJ216" s="4">
        <v>0</v>
      </c>
      <c r="AK216" s="4">
        <v>0</v>
      </c>
      <c r="AL216" s="10" t="s">
        <v>1473</v>
      </c>
      <c r="AM216" s="1">
        <v>365814</v>
      </c>
      <c r="AN216" s="1">
        <v>5</v>
      </c>
      <c r="AX216"/>
      <c r="AY216"/>
    </row>
    <row r="217" spans="1:51" x14ac:dyDescent="0.25">
      <c r="A217" t="s">
        <v>964</v>
      </c>
      <c r="B217" t="s">
        <v>324</v>
      </c>
      <c r="C217" t="s">
        <v>1213</v>
      </c>
      <c r="D217" t="s">
        <v>1008</v>
      </c>
      <c r="E217" s="4">
        <v>48.739130434782609</v>
      </c>
      <c r="F217" s="4">
        <v>156.50565217391301</v>
      </c>
      <c r="G217" s="4">
        <v>24.633152173913043</v>
      </c>
      <c r="H217" s="10">
        <v>0.15739464889446975</v>
      </c>
      <c r="I217" s="4">
        <v>143.1578260869565</v>
      </c>
      <c r="J217" s="4">
        <v>23.067934782608695</v>
      </c>
      <c r="K217" s="10">
        <v>0.16113638641450756</v>
      </c>
      <c r="L217" s="4">
        <v>17.239021739130436</v>
      </c>
      <c r="M217" s="4">
        <v>1.7391304347826089</v>
      </c>
      <c r="N217" s="10">
        <v>0.10088335992030215</v>
      </c>
      <c r="O217" s="4">
        <v>3.8911956521739133</v>
      </c>
      <c r="P217" s="4">
        <v>0.17391304347826086</v>
      </c>
      <c r="Q217" s="8">
        <v>4.4693985865526968E-2</v>
      </c>
      <c r="R217" s="4">
        <v>7.7391304347826084</v>
      </c>
      <c r="S217" s="4">
        <v>0</v>
      </c>
      <c r="T217" s="10">
        <v>0</v>
      </c>
      <c r="U217" s="4">
        <v>5.6086956521739131</v>
      </c>
      <c r="V217" s="4">
        <v>1.5652173913043479</v>
      </c>
      <c r="W217" s="10">
        <v>0.27906976744186046</v>
      </c>
      <c r="X217" s="4">
        <v>55.059347826086928</v>
      </c>
      <c r="Y217" s="4">
        <v>0.86956521739130432</v>
      </c>
      <c r="Z217" s="10">
        <v>1.579323496780155E-2</v>
      </c>
      <c r="AA217" s="4">
        <v>0</v>
      </c>
      <c r="AB217" s="4">
        <v>0</v>
      </c>
      <c r="AC217" s="10" t="s">
        <v>1473</v>
      </c>
      <c r="AD217" s="4">
        <v>83.95728260869565</v>
      </c>
      <c r="AE217" s="4">
        <v>21.774456521739129</v>
      </c>
      <c r="AF217" s="10">
        <v>0.25935161126193834</v>
      </c>
      <c r="AG217" s="4">
        <v>0.25</v>
      </c>
      <c r="AH217" s="4">
        <v>0.25</v>
      </c>
      <c r="AI217" s="10">
        <v>1</v>
      </c>
      <c r="AJ217" s="4">
        <v>0</v>
      </c>
      <c r="AK217" s="4">
        <v>0</v>
      </c>
      <c r="AL217" s="10" t="s">
        <v>1473</v>
      </c>
      <c r="AM217" s="1">
        <v>365652</v>
      </c>
      <c r="AN217" s="1">
        <v>5</v>
      </c>
      <c r="AX217"/>
      <c r="AY217"/>
    </row>
    <row r="218" spans="1:51" x14ac:dyDescent="0.25">
      <c r="A218" t="s">
        <v>964</v>
      </c>
      <c r="B218" t="s">
        <v>170</v>
      </c>
      <c r="C218" t="s">
        <v>1108</v>
      </c>
      <c r="D218" t="s">
        <v>1040</v>
      </c>
      <c r="E218" s="4">
        <v>62.402173913043477</v>
      </c>
      <c r="F218" s="4">
        <v>141.12228260869563</v>
      </c>
      <c r="G218" s="4">
        <v>10.021521739130435</v>
      </c>
      <c r="H218" s="10">
        <v>7.1013036027188892E-2</v>
      </c>
      <c r="I218" s="4">
        <v>119.77663043478259</v>
      </c>
      <c r="J218" s="4">
        <v>6.1845652173913042</v>
      </c>
      <c r="K218" s="10">
        <v>5.1634155969671816E-2</v>
      </c>
      <c r="L218" s="4">
        <v>43.145108695652162</v>
      </c>
      <c r="M218" s="4">
        <v>4.0978260869565215</v>
      </c>
      <c r="N218" s="10">
        <v>9.4977767140715749E-2</v>
      </c>
      <c r="O218" s="4">
        <v>26.251847826086951</v>
      </c>
      <c r="P218" s="4">
        <v>0.2608695652173913</v>
      </c>
      <c r="Q218" s="8">
        <v>9.9371886865106812E-3</v>
      </c>
      <c r="R218" s="4">
        <v>11.413478260869562</v>
      </c>
      <c r="S218" s="4">
        <v>3.8369565217391304</v>
      </c>
      <c r="T218" s="10">
        <v>0.33617766942211735</v>
      </c>
      <c r="U218" s="4">
        <v>5.4797826086956531</v>
      </c>
      <c r="V218" s="4">
        <v>0</v>
      </c>
      <c r="W218" s="10">
        <v>0</v>
      </c>
      <c r="X218" s="4">
        <v>22.80434782608695</v>
      </c>
      <c r="Y218" s="4">
        <v>0.27173913043478259</v>
      </c>
      <c r="Z218" s="10">
        <v>1.19161105815062E-2</v>
      </c>
      <c r="AA218" s="4">
        <v>4.4523913043478265</v>
      </c>
      <c r="AB218" s="4">
        <v>0</v>
      </c>
      <c r="AC218" s="10">
        <v>0</v>
      </c>
      <c r="AD218" s="4">
        <v>70.720434782608692</v>
      </c>
      <c r="AE218" s="4">
        <v>5.6519565217391303</v>
      </c>
      <c r="AF218" s="10">
        <v>7.9919708343323681E-2</v>
      </c>
      <c r="AG218" s="4">
        <v>0</v>
      </c>
      <c r="AH218" s="4">
        <v>0</v>
      </c>
      <c r="AI218" s="10" t="s">
        <v>1473</v>
      </c>
      <c r="AJ218" s="4">
        <v>0</v>
      </c>
      <c r="AK218" s="4">
        <v>0</v>
      </c>
      <c r="AL218" s="10" t="s">
        <v>1473</v>
      </c>
      <c r="AM218" s="1">
        <v>365417</v>
      </c>
      <c r="AN218" s="1">
        <v>5</v>
      </c>
      <c r="AX218"/>
      <c r="AY218"/>
    </row>
    <row r="219" spans="1:51" x14ac:dyDescent="0.25">
      <c r="A219" t="s">
        <v>964</v>
      </c>
      <c r="B219" t="s">
        <v>567</v>
      </c>
      <c r="C219" t="s">
        <v>1265</v>
      </c>
      <c r="D219" t="s">
        <v>1021</v>
      </c>
      <c r="E219" s="4">
        <v>45.673913043478258</v>
      </c>
      <c r="F219" s="4">
        <v>148.36413043478262</v>
      </c>
      <c r="G219" s="4">
        <v>0.28260869565217389</v>
      </c>
      <c r="H219" s="10">
        <v>1.9048316788160735E-3</v>
      </c>
      <c r="I219" s="4">
        <v>137.2146739130435</v>
      </c>
      <c r="J219" s="4">
        <v>0</v>
      </c>
      <c r="K219" s="10">
        <v>0</v>
      </c>
      <c r="L219" s="4">
        <v>23.279891304347824</v>
      </c>
      <c r="M219" s="4">
        <v>0.28260869565217389</v>
      </c>
      <c r="N219" s="10">
        <v>1.2139605462822459E-2</v>
      </c>
      <c r="O219" s="4">
        <v>12.130434782608695</v>
      </c>
      <c r="P219" s="4">
        <v>0</v>
      </c>
      <c r="Q219" s="8">
        <v>0</v>
      </c>
      <c r="R219" s="4">
        <v>7.942499999999999</v>
      </c>
      <c r="S219" s="4">
        <v>0.28260869565217389</v>
      </c>
      <c r="T219" s="10">
        <v>3.5581831369489947E-2</v>
      </c>
      <c r="U219" s="4">
        <v>3.2069565217391305</v>
      </c>
      <c r="V219" s="4">
        <v>0</v>
      </c>
      <c r="W219" s="10">
        <v>0</v>
      </c>
      <c r="X219" s="4">
        <v>41.399456521739133</v>
      </c>
      <c r="Y219" s="4">
        <v>0</v>
      </c>
      <c r="Z219" s="10">
        <v>0</v>
      </c>
      <c r="AA219" s="4">
        <v>0</v>
      </c>
      <c r="AB219" s="4">
        <v>0</v>
      </c>
      <c r="AC219" s="10" t="s">
        <v>1473</v>
      </c>
      <c r="AD219" s="4">
        <v>83.684782608695656</v>
      </c>
      <c r="AE219" s="4">
        <v>0</v>
      </c>
      <c r="AF219" s="10">
        <v>0</v>
      </c>
      <c r="AG219" s="4">
        <v>0</v>
      </c>
      <c r="AH219" s="4">
        <v>0</v>
      </c>
      <c r="AI219" s="10" t="s">
        <v>1473</v>
      </c>
      <c r="AJ219" s="4">
        <v>0</v>
      </c>
      <c r="AK219" s="4">
        <v>0</v>
      </c>
      <c r="AL219" s="10" t="s">
        <v>1473</v>
      </c>
      <c r="AM219" s="1">
        <v>366026</v>
      </c>
      <c r="AN219" s="1">
        <v>5</v>
      </c>
      <c r="AX219"/>
      <c r="AY219"/>
    </row>
    <row r="220" spans="1:51" x14ac:dyDescent="0.25">
      <c r="A220" t="s">
        <v>964</v>
      </c>
      <c r="B220" t="s">
        <v>318</v>
      </c>
      <c r="C220" t="s">
        <v>1236</v>
      </c>
      <c r="D220" t="s">
        <v>1045</v>
      </c>
      <c r="E220" s="4">
        <v>64.858695652173907</v>
      </c>
      <c r="F220" s="4">
        <v>193.23641304347825</v>
      </c>
      <c r="G220" s="4">
        <v>8.6956521739130432E-2</v>
      </c>
      <c r="H220" s="10">
        <v>4.5000070312609862E-4</v>
      </c>
      <c r="I220" s="4">
        <v>177.91652173913042</v>
      </c>
      <c r="J220" s="4">
        <v>0</v>
      </c>
      <c r="K220" s="10">
        <v>0</v>
      </c>
      <c r="L220" s="4">
        <v>33.748586956521734</v>
      </c>
      <c r="M220" s="4">
        <v>8.6956521739130432E-2</v>
      </c>
      <c r="N220" s="10">
        <v>2.5765974098754542E-3</v>
      </c>
      <c r="O220" s="4">
        <v>24.841413043478259</v>
      </c>
      <c r="P220" s="4">
        <v>0</v>
      </c>
      <c r="Q220" s="8">
        <v>0</v>
      </c>
      <c r="R220" s="4">
        <v>4.9909782608695652</v>
      </c>
      <c r="S220" s="4">
        <v>8.6956521739130432E-2</v>
      </c>
      <c r="T220" s="10">
        <v>1.7422741032732975E-2</v>
      </c>
      <c r="U220" s="4">
        <v>3.9161956521739127</v>
      </c>
      <c r="V220" s="4">
        <v>0</v>
      </c>
      <c r="W220" s="10">
        <v>0</v>
      </c>
      <c r="X220" s="4">
        <v>24.867499999999996</v>
      </c>
      <c r="Y220" s="4">
        <v>0</v>
      </c>
      <c r="Z220" s="10">
        <v>0</v>
      </c>
      <c r="AA220" s="4">
        <v>6.4127173913043478</v>
      </c>
      <c r="AB220" s="4">
        <v>0</v>
      </c>
      <c r="AC220" s="10">
        <v>0</v>
      </c>
      <c r="AD220" s="4">
        <v>128.20760869565217</v>
      </c>
      <c r="AE220" s="4">
        <v>0</v>
      </c>
      <c r="AF220" s="10">
        <v>0</v>
      </c>
      <c r="AG220" s="4">
        <v>0</v>
      </c>
      <c r="AH220" s="4">
        <v>0</v>
      </c>
      <c r="AI220" s="10" t="s">
        <v>1473</v>
      </c>
      <c r="AJ220" s="4">
        <v>0</v>
      </c>
      <c r="AK220" s="4">
        <v>0</v>
      </c>
      <c r="AL220" s="10" t="s">
        <v>1473</v>
      </c>
      <c r="AM220" s="1">
        <v>365642</v>
      </c>
      <c r="AN220" s="1">
        <v>5</v>
      </c>
      <c r="AX220"/>
      <c r="AY220"/>
    </row>
    <row r="221" spans="1:51" x14ac:dyDescent="0.25">
      <c r="A221" t="s">
        <v>964</v>
      </c>
      <c r="B221" t="s">
        <v>436</v>
      </c>
      <c r="C221" t="s">
        <v>1136</v>
      </c>
      <c r="D221" t="s">
        <v>1013</v>
      </c>
      <c r="E221" s="4">
        <v>64.5</v>
      </c>
      <c r="F221" s="4">
        <v>229.76423913043479</v>
      </c>
      <c r="G221" s="4">
        <v>0.43478260869565216</v>
      </c>
      <c r="H221" s="10">
        <v>1.8922988640056844E-3</v>
      </c>
      <c r="I221" s="4">
        <v>204.9067391304348</v>
      </c>
      <c r="J221" s="4">
        <v>0</v>
      </c>
      <c r="K221" s="10">
        <v>0</v>
      </c>
      <c r="L221" s="4">
        <v>45.305</v>
      </c>
      <c r="M221" s="4">
        <v>0.43478260869565216</v>
      </c>
      <c r="N221" s="10">
        <v>9.5967908331453956E-3</v>
      </c>
      <c r="O221" s="4">
        <v>20.447500000000002</v>
      </c>
      <c r="P221" s="4">
        <v>0</v>
      </c>
      <c r="Q221" s="8">
        <v>0</v>
      </c>
      <c r="R221" s="4">
        <v>18.880434782608695</v>
      </c>
      <c r="S221" s="4">
        <v>0.43478260869565216</v>
      </c>
      <c r="T221" s="10">
        <v>2.3028209556706966E-2</v>
      </c>
      <c r="U221" s="4">
        <v>5.9770652173913055</v>
      </c>
      <c r="V221" s="4">
        <v>0</v>
      </c>
      <c r="W221" s="10">
        <v>0</v>
      </c>
      <c r="X221" s="4">
        <v>47.195652173913047</v>
      </c>
      <c r="Y221" s="4">
        <v>0</v>
      </c>
      <c r="Z221" s="10">
        <v>0</v>
      </c>
      <c r="AA221" s="4">
        <v>0</v>
      </c>
      <c r="AB221" s="4">
        <v>0</v>
      </c>
      <c r="AC221" s="10" t="s">
        <v>1473</v>
      </c>
      <c r="AD221" s="4">
        <v>137.26358695652175</v>
      </c>
      <c r="AE221" s="4">
        <v>0</v>
      </c>
      <c r="AF221" s="10">
        <v>0</v>
      </c>
      <c r="AG221" s="4">
        <v>0</v>
      </c>
      <c r="AH221" s="4">
        <v>0</v>
      </c>
      <c r="AI221" s="10" t="s">
        <v>1473</v>
      </c>
      <c r="AJ221" s="4">
        <v>0</v>
      </c>
      <c r="AK221" s="4">
        <v>0</v>
      </c>
      <c r="AL221" s="10" t="s">
        <v>1473</v>
      </c>
      <c r="AM221" s="1">
        <v>365815</v>
      </c>
      <c r="AN221" s="1">
        <v>5</v>
      </c>
      <c r="AX221"/>
      <c r="AY221"/>
    </row>
    <row r="222" spans="1:51" x14ac:dyDescent="0.25">
      <c r="A222" t="s">
        <v>964</v>
      </c>
      <c r="B222" t="s">
        <v>355</v>
      </c>
      <c r="C222" t="s">
        <v>1186</v>
      </c>
      <c r="D222" t="s">
        <v>1060</v>
      </c>
      <c r="E222" s="4">
        <v>52.913043478260867</v>
      </c>
      <c r="F222" s="4">
        <v>179.29934782608694</v>
      </c>
      <c r="G222" s="4">
        <v>0.71195652173913049</v>
      </c>
      <c r="H222" s="10">
        <v>3.9707702809365451E-3</v>
      </c>
      <c r="I222" s="4">
        <v>160.48500000000001</v>
      </c>
      <c r="J222" s="4">
        <v>0</v>
      </c>
      <c r="K222" s="10">
        <v>0</v>
      </c>
      <c r="L222" s="4">
        <v>52.29434782608697</v>
      </c>
      <c r="M222" s="4">
        <v>0.71195652173913049</v>
      </c>
      <c r="N222" s="10">
        <v>1.36144067444316E-2</v>
      </c>
      <c r="O222" s="4">
        <v>42.42239130434784</v>
      </c>
      <c r="P222" s="4">
        <v>0</v>
      </c>
      <c r="Q222" s="8">
        <v>0</v>
      </c>
      <c r="R222" s="4">
        <v>4.3439130434782607</v>
      </c>
      <c r="S222" s="4">
        <v>0.71195652173913049</v>
      </c>
      <c r="T222" s="10">
        <v>0.16389750775698131</v>
      </c>
      <c r="U222" s="4">
        <v>5.5280434782608685</v>
      </c>
      <c r="V222" s="4">
        <v>0</v>
      </c>
      <c r="W222" s="10">
        <v>0</v>
      </c>
      <c r="X222" s="4">
        <v>9.1242391304347841</v>
      </c>
      <c r="Y222" s="4">
        <v>0</v>
      </c>
      <c r="Z222" s="10">
        <v>0</v>
      </c>
      <c r="AA222" s="4">
        <v>8.9423913043478276</v>
      </c>
      <c r="AB222" s="4">
        <v>0</v>
      </c>
      <c r="AC222" s="10">
        <v>0</v>
      </c>
      <c r="AD222" s="4">
        <v>108.93836956521739</v>
      </c>
      <c r="AE222" s="4">
        <v>0</v>
      </c>
      <c r="AF222" s="10">
        <v>0</v>
      </c>
      <c r="AG222" s="4">
        <v>0</v>
      </c>
      <c r="AH222" s="4">
        <v>0</v>
      </c>
      <c r="AI222" s="10" t="s">
        <v>1473</v>
      </c>
      <c r="AJ222" s="4">
        <v>0</v>
      </c>
      <c r="AK222" s="4">
        <v>0</v>
      </c>
      <c r="AL222" s="10" t="s">
        <v>1473</v>
      </c>
      <c r="AM222" s="1">
        <v>365699</v>
      </c>
      <c r="AN222" s="1">
        <v>5</v>
      </c>
      <c r="AX222"/>
      <c r="AY222"/>
    </row>
    <row r="223" spans="1:51" x14ac:dyDescent="0.25">
      <c r="A223" t="s">
        <v>964</v>
      </c>
      <c r="B223" t="s">
        <v>83</v>
      </c>
      <c r="C223" t="s">
        <v>1136</v>
      </c>
      <c r="D223" t="s">
        <v>1013</v>
      </c>
      <c r="E223" s="4">
        <v>44.989130434782609</v>
      </c>
      <c r="F223" s="4">
        <v>164.47826086956522</v>
      </c>
      <c r="G223" s="4">
        <v>0</v>
      </c>
      <c r="H223" s="10">
        <v>0</v>
      </c>
      <c r="I223" s="4">
        <v>152.43478260869566</v>
      </c>
      <c r="J223" s="4">
        <v>0</v>
      </c>
      <c r="K223" s="10">
        <v>0</v>
      </c>
      <c r="L223" s="4">
        <v>31.820652173913043</v>
      </c>
      <c r="M223" s="4">
        <v>0</v>
      </c>
      <c r="N223" s="10">
        <v>0</v>
      </c>
      <c r="O223" s="4">
        <v>24.839673913043477</v>
      </c>
      <c r="P223" s="4">
        <v>0</v>
      </c>
      <c r="Q223" s="8">
        <v>0</v>
      </c>
      <c r="R223" s="4">
        <v>3.6168478260869565</v>
      </c>
      <c r="S223" s="4">
        <v>0</v>
      </c>
      <c r="T223" s="10">
        <v>0</v>
      </c>
      <c r="U223" s="4">
        <v>3.3641304347826089</v>
      </c>
      <c r="V223" s="4">
        <v>0</v>
      </c>
      <c r="W223" s="10">
        <v>0</v>
      </c>
      <c r="X223" s="4">
        <v>26.535326086956523</v>
      </c>
      <c r="Y223" s="4">
        <v>0</v>
      </c>
      <c r="Z223" s="10">
        <v>0</v>
      </c>
      <c r="AA223" s="4">
        <v>5.0625</v>
      </c>
      <c r="AB223" s="4">
        <v>0</v>
      </c>
      <c r="AC223" s="10">
        <v>0</v>
      </c>
      <c r="AD223" s="4">
        <v>101.05978260869566</v>
      </c>
      <c r="AE223" s="4">
        <v>0</v>
      </c>
      <c r="AF223" s="10">
        <v>0</v>
      </c>
      <c r="AG223" s="4">
        <v>0</v>
      </c>
      <c r="AH223" s="4">
        <v>0</v>
      </c>
      <c r="AI223" s="10" t="s">
        <v>1473</v>
      </c>
      <c r="AJ223" s="4">
        <v>0</v>
      </c>
      <c r="AK223" s="4">
        <v>0</v>
      </c>
      <c r="AL223" s="10" t="s">
        <v>1473</v>
      </c>
      <c r="AM223" s="1">
        <v>365269</v>
      </c>
      <c r="AN223" s="1">
        <v>5</v>
      </c>
      <c r="AX223"/>
      <c r="AY223"/>
    </row>
    <row r="224" spans="1:51" x14ac:dyDescent="0.25">
      <c r="A224" t="s">
        <v>964</v>
      </c>
      <c r="B224" t="s">
        <v>689</v>
      </c>
      <c r="C224" t="s">
        <v>1207</v>
      </c>
      <c r="D224" t="s">
        <v>1005</v>
      </c>
      <c r="E224" s="4">
        <v>83.641304347826093</v>
      </c>
      <c r="F224" s="4">
        <v>248.47282608695653</v>
      </c>
      <c r="G224" s="4">
        <v>56.358695652173914</v>
      </c>
      <c r="H224" s="10">
        <v>0.22682035915046261</v>
      </c>
      <c r="I224" s="4">
        <v>230.31793478260869</v>
      </c>
      <c r="J224" s="4">
        <v>56.358695652173914</v>
      </c>
      <c r="K224" s="10">
        <v>0.24469955283929351</v>
      </c>
      <c r="L224" s="4">
        <v>23.657608695652172</v>
      </c>
      <c r="M224" s="4">
        <v>3.0217391304347827</v>
      </c>
      <c r="N224" s="10">
        <v>0.12772800367562601</v>
      </c>
      <c r="O224" s="4">
        <v>12.961956521739131</v>
      </c>
      <c r="P224" s="4">
        <v>3.0217391304347827</v>
      </c>
      <c r="Q224" s="8">
        <v>0.23312368972746331</v>
      </c>
      <c r="R224" s="4">
        <v>5.2228260869565215</v>
      </c>
      <c r="S224" s="4">
        <v>0</v>
      </c>
      <c r="T224" s="10">
        <v>0</v>
      </c>
      <c r="U224" s="4">
        <v>5.4728260869565215</v>
      </c>
      <c r="V224" s="4">
        <v>0</v>
      </c>
      <c r="W224" s="10">
        <v>0</v>
      </c>
      <c r="X224" s="4">
        <v>77.339673913043484</v>
      </c>
      <c r="Y224" s="4">
        <v>8.3478260869565215</v>
      </c>
      <c r="Z224" s="10">
        <v>0.10793717718983871</v>
      </c>
      <c r="AA224" s="4">
        <v>7.4592391304347823</v>
      </c>
      <c r="AB224" s="4">
        <v>0</v>
      </c>
      <c r="AC224" s="10">
        <v>0</v>
      </c>
      <c r="AD224" s="4">
        <v>140.01630434782609</v>
      </c>
      <c r="AE224" s="4">
        <v>44.989130434782609</v>
      </c>
      <c r="AF224" s="10">
        <v>0.32131351162519894</v>
      </c>
      <c r="AG224" s="4">
        <v>0</v>
      </c>
      <c r="AH224" s="4">
        <v>0</v>
      </c>
      <c r="AI224" s="10" t="s">
        <v>1473</v>
      </c>
      <c r="AJ224" s="4">
        <v>0</v>
      </c>
      <c r="AK224" s="4">
        <v>0</v>
      </c>
      <c r="AL224" s="10" t="s">
        <v>1473</v>
      </c>
      <c r="AM224" s="1">
        <v>366199</v>
      </c>
      <c r="AN224" s="1">
        <v>5</v>
      </c>
      <c r="AX224"/>
      <c r="AY224"/>
    </row>
    <row r="225" spans="1:51" x14ac:dyDescent="0.25">
      <c r="A225" t="s">
        <v>964</v>
      </c>
      <c r="B225" t="s">
        <v>545</v>
      </c>
      <c r="C225" t="s">
        <v>1277</v>
      </c>
      <c r="D225" t="s">
        <v>1017</v>
      </c>
      <c r="E225" s="4">
        <v>77.717391304347828</v>
      </c>
      <c r="F225" s="4">
        <v>244.44630434782607</v>
      </c>
      <c r="G225" s="4">
        <v>3.0652173913043477</v>
      </c>
      <c r="H225" s="10">
        <v>1.253943028299093E-2</v>
      </c>
      <c r="I225" s="4">
        <v>229.29141304347826</v>
      </c>
      <c r="J225" s="4">
        <v>3.0652173913043477</v>
      </c>
      <c r="K225" s="10">
        <v>1.3368217111223091E-2</v>
      </c>
      <c r="L225" s="4">
        <v>64.358695652173907</v>
      </c>
      <c r="M225" s="4">
        <v>0</v>
      </c>
      <c r="N225" s="10">
        <v>0</v>
      </c>
      <c r="O225" s="4">
        <v>49.203804347826086</v>
      </c>
      <c r="P225" s="4">
        <v>0</v>
      </c>
      <c r="Q225" s="8">
        <v>0</v>
      </c>
      <c r="R225" s="4">
        <v>10.285326086956522</v>
      </c>
      <c r="S225" s="4">
        <v>0</v>
      </c>
      <c r="T225" s="10">
        <v>0</v>
      </c>
      <c r="U225" s="4">
        <v>4.8695652173913047</v>
      </c>
      <c r="V225" s="4">
        <v>0</v>
      </c>
      <c r="W225" s="10">
        <v>0</v>
      </c>
      <c r="X225" s="4">
        <v>21.274456521739129</v>
      </c>
      <c r="Y225" s="4">
        <v>0</v>
      </c>
      <c r="Z225" s="10">
        <v>0</v>
      </c>
      <c r="AA225" s="4">
        <v>0</v>
      </c>
      <c r="AB225" s="4">
        <v>0</v>
      </c>
      <c r="AC225" s="10" t="s">
        <v>1473</v>
      </c>
      <c r="AD225" s="4">
        <v>147.03326086956523</v>
      </c>
      <c r="AE225" s="4">
        <v>3.0652173913043477</v>
      </c>
      <c r="AF225" s="10">
        <v>2.0847102031040003E-2</v>
      </c>
      <c r="AG225" s="4">
        <v>11.779891304347826</v>
      </c>
      <c r="AH225" s="4">
        <v>0</v>
      </c>
      <c r="AI225" s="10">
        <v>0</v>
      </c>
      <c r="AJ225" s="4">
        <v>0</v>
      </c>
      <c r="AK225" s="4">
        <v>0</v>
      </c>
      <c r="AL225" s="10" t="s">
        <v>1473</v>
      </c>
      <c r="AM225" s="1">
        <v>365995</v>
      </c>
      <c r="AN225" s="1">
        <v>5</v>
      </c>
      <c r="AX225"/>
      <c r="AY225"/>
    </row>
    <row r="226" spans="1:51" x14ac:dyDescent="0.25">
      <c r="A226" t="s">
        <v>964</v>
      </c>
      <c r="B226" t="s">
        <v>557</v>
      </c>
      <c r="C226" t="s">
        <v>1362</v>
      </c>
      <c r="D226" t="s">
        <v>1014</v>
      </c>
      <c r="E226" s="4">
        <v>38.565217391304351</v>
      </c>
      <c r="F226" s="4">
        <v>115.90739130434783</v>
      </c>
      <c r="G226" s="4">
        <v>14.152173913043478</v>
      </c>
      <c r="H226" s="10">
        <v>0.12209897706939948</v>
      </c>
      <c r="I226" s="4">
        <v>103.95108695652173</v>
      </c>
      <c r="J226" s="4">
        <v>14.152173913043478</v>
      </c>
      <c r="K226" s="10">
        <v>0.13614262560777959</v>
      </c>
      <c r="L226" s="4">
        <v>17.96445652173913</v>
      </c>
      <c r="M226" s="4">
        <v>0.33695652173913043</v>
      </c>
      <c r="N226" s="10">
        <v>1.8756844735679755E-2</v>
      </c>
      <c r="O226" s="4">
        <v>7.3559782608695654</v>
      </c>
      <c r="P226" s="4">
        <v>0.33695652173913043</v>
      </c>
      <c r="Q226" s="8">
        <v>4.5807166605097892E-2</v>
      </c>
      <c r="R226" s="4">
        <v>5.0679347826086953</v>
      </c>
      <c r="S226" s="4">
        <v>0</v>
      </c>
      <c r="T226" s="10">
        <v>0</v>
      </c>
      <c r="U226" s="4">
        <v>5.5405434782608696</v>
      </c>
      <c r="V226" s="4">
        <v>0</v>
      </c>
      <c r="W226" s="10">
        <v>0</v>
      </c>
      <c r="X226" s="4">
        <v>33.095108695652172</v>
      </c>
      <c r="Y226" s="4">
        <v>5.4103260869565215</v>
      </c>
      <c r="Z226" s="10">
        <v>0.16347811807209131</v>
      </c>
      <c r="AA226" s="4">
        <v>1.3478260869565217</v>
      </c>
      <c r="AB226" s="4">
        <v>0</v>
      </c>
      <c r="AC226" s="10">
        <v>0</v>
      </c>
      <c r="AD226" s="4">
        <v>63.5</v>
      </c>
      <c r="AE226" s="4">
        <v>8.4048913043478262</v>
      </c>
      <c r="AF226" s="10">
        <v>0.13236049298185554</v>
      </c>
      <c r="AG226" s="4">
        <v>0</v>
      </c>
      <c r="AH226" s="4">
        <v>0</v>
      </c>
      <c r="AI226" s="10" t="s">
        <v>1473</v>
      </c>
      <c r="AJ226" s="4">
        <v>0</v>
      </c>
      <c r="AK226" s="4">
        <v>0</v>
      </c>
      <c r="AL226" s="10" t="s">
        <v>1473</v>
      </c>
      <c r="AM226" s="1">
        <v>366012</v>
      </c>
      <c r="AN226" s="1">
        <v>5</v>
      </c>
      <c r="AX226"/>
      <c r="AY226"/>
    </row>
    <row r="227" spans="1:51" x14ac:dyDescent="0.25">
      <c r="A227" t="s">
        <v>964</v>
      </c>
      <c r="B227" t="s">
        <v>708</v>
      </c>
      <c r="C227" t="s">
        <v>1245</v>
      </c>
      <c r="D227" t="s">
        <v>1012</v>
      </c>
      <c r="E227" s="4">
        <v>41.956521739130437</v>
      </c>
      <c r="F227" s="4">
        <v>110.63586956521739</v>
      </c>
      <c r="G227" s="4">
        <v>0</v>
      </c>
      <c r="H227" s="10">
        <v>0</v>
      </c>
      <c r="I227" s="4">
        <v>95.038043478260875</v>
      </c>
      <c r="J227" s="4">
        <v>0</v>
      </c>
      <c r="K227" s="10">
        <v>0</v>
      </c>
      <c r="L227" s="4">
        <v>26.592391304347824</v>
      </c>
      <c r="M227" s="4">
        <v>0</v>
      </c>
      <c r="N227" s="10">
        <v>0</v>
      </c>
      <c r="O227" s="4">
        <v>15.815217391304348</v>
      </c>
      <c r="P227" s="4">
        <v>0</v>
      </c>
      <c r="Q227" s="8">
        <v>0</v>
      </c>
      <c r="R227" s="4">
        <v>5.2119565217391308</v>
      </c>
      <c r="S227" s="4">
        <v>0</v>
      </c>
      <c r="T227" s="10">
        <v>0</v>
      </c>
      <c r="U227" s="4">
        <v>5.5652173913043477</v>
      </c>
      <c r="V227" s="4">
        <v>0</v>
      </c>
      <c r="W227" s="10">
        <v>0</v>
      </c>
      <c r="X227" s="4">
        <v>36.326086956521742</v>
      </c>
      <c r="Y227" s="4">
        <v>0</v>
      </c>
      <c r="Z227" s="10">
        <v>0</v>
      </c>
      <c r="AA227" s="4">
        <v>4.8206521739130439</v>
      </c>
      <c r="AB227" s="4">
        <v>0</v>
      </c>
      <c r="AC227" s="10">
        <v>0</v>
      </c>
      <c r="AD227" s="4">
        <v>41.823369565217391</v>
      </c>
      <c r="AE227" s="4">
        <v>0</v>
      </c>
      <c r="AF227" s="10">
        <v>0</v>
      </c>
      <c r="AG227" s="4">
        <v>1.0733695652173914</v>
      </c>
      <c r="AH227" s="4">
        <v>0</v>
      </c>
      <c r="AI227" s="10">
        <v>0</v>
      </c>
      <c r="AJ227" s="4">
        <v>0</v>
      </c>
      <c r="AK227" s="4">
        <v>0</v>
      </c>
      <c r="AL227" s="10" t="s">
        <v>1473</v>
      </c>
      <c r="AM227" s="1">
        <v>366230</v>
      </c>
      <c r="AN227" s="1">
        <v>5</v>
      </c>
      <c r="AX227"/>
      <c r="AY227"/>
    </row>
    <row r="228" spans="1:51" x14ac:dyDescent="0.25">
      <c r="A228" t="s">
        <v>964</v>
      </c>
      <c r="B228" t="s">
        <v>412</v>
      </c>
      <c r="C228" t="s">
        <v>1338</v>
      </c>
      <c r="D228" t="s">
        <v>1021</v>
      </c>
      <c r="E228" s="4">
        <v>84.021739130434781</v>
      </c>
      <c r="F228" s="4">
        <v>291.5398913043478</v>
      </c>
      <c r="G228" s="4">
        <v>1.7391304347826089</v>
      </c>
      <c r="H228" s="10">
        <v>5.9653257981326308E-3</v>
      </c>
      <c r="I228" s="4">
        <v>266.6920652173913</v>
      </c>
      <c r="J228" s="4">
        <v>1.7391304347826089</v>
      </c>
      <c r="K228" s="10">
        <v>6.5211180293833432E-3</v>
      </c>
      <c r="L228" s="4">
        <v>35.663043478260875</v>
      </c>
      <c r="M228" s="4">
        <v>1.0271739130434783</v>
      </c>
      <c r="N228" s="10">
        <v>2.8802194452910695E-2</v>
      </c>
      <c r="O228" s="4">
        <v>19.163043478260871</v>
      </c>
      <c r="P228" s="4">
        <v>1.0271739130434783</v>
      </c>
      <c r="Q228" s="8">
        <v>5.3601815087918316E-2</v>
      </c>
      <c r="R228" s="4">
        <v>11.369565217391305</v>
      </c>
      <c r="S228" s="4">
        <v>0</v>
      </c>
      <c r="T228" s="10">
        <v>0</v>
      </c>
      <c r="U228" s="4">
        <v>5.1304347826086953</v>
      </c>
      <c r="V228" s="4">
        <v>0</v>
      </c>
      <c r="W228" s="10">
        <v>0</v>
      </c>
      <c r="X228" s="4">
        <v>76.829347826086959</v>
      </c>
      <c r="Y228" s="4">
        <v>0.71195652173913049</v>
      </c>
      <c r="Z228" s="10">
        <v>9.2667260868950097E-3</v>
      </c>
      <c r="AA228" s="4">
        <v>8.3478260869565215</v>
      </c>
      <c r="AB228" s="4">
        <v>0</v>
      </c>
      <c r="AC228" s="10">
        <v>0</v>
      </c>
      <c r="AD228" s="4">
        <v>163.15619565217392</v>
      </c>
      <c r="AE228" s="4">
        <v>0</v>
      </c>
      <c r="AF228" s="10">
        <v>0</v>
      </c>
      <c r="AG228" s="4">
        <v>7.5434782608695654</v>
      </c>
      <c r="AH228" s="4">
        <v>0</v>
      </c>
      <c r="AI228" s="10">
        <v>0</v>
      </c>
      <c r="AJ228" s="4">
        <v>0</v>
      </c>
      <c r="AK228" s="4">
        <v>0</v>
      </c>
      <c r="AL228" s="10" t="s">
        <v>1473</v>
      </c>
      <c r="AM228" s="1">
        <v>365776</v>
      </c>
      <c r="AN228" s="1">
        <v>5</v>
      </c>
      <c r="AX228"/>
      <c r="AY228"/>
    </row>
    <row r="229" spans="1:51" x14ac:dyDescent="0.25">
      <c r="A229" t="s">
        <v>964</v>
      </c>
      <c r="B229" t="s">
        <v>171</v>
      </c>
      <c r="C229" t="s">
        <v>1085</v>
      </c>
      <c r="D229" t="s">
        <v>1038</v>
      </c>
      <c r="E229" s="4">
        <v>53</v>
      </c>
      <c r="F229" s="4">
        <v>154.56130434782608</v>
      </c>
      <c r="G229" s="4">
        <v>42.460760869565227</v>
      </c>
      <c r="H229" s="10">
        <v>0.27471792534832112</v>
      </c>
      <c r="I229" s="4">
        <v>138.56402173913042</v>
      </c>
      <c r="J229" s="4">
        <v>42.460760869565227</v>
      </c>
      <c r="K229" s="10">
        <v>0.30643424127443847</v>
      </c>
      <c r="L229" s="4">
        <v>31.725434782608694</v>
      </c>
      <c r="M229" s="4">
        <v>6.52163043478261</v>
      </c>
      <c r="N229" s="10">
        <v>0.20556472998622699</v>
      </c>
      <c r="O229" s="4">
        <v>21.165652173913042</v>
      </c>
      <c r="P229" s="4">
        <v>6.52163043478261</v>
      </c>
      <c r="Q229" s="8">
        <v>0.30812329245496195</v>
      </c>
      <c r="R229" s="4">
        <v>5.4320652173913047</v>
      </c>
      <c r="S229" s="4">
        <v>0</v>
      </c>
      <c r="T229" s="10">
        <v>0</v>
      </c>
      <c r="U229" s="4">
        <v>5.1277173913043477</v>
      </c>
      <c r="V229" s="4">
        <v>0</v>
      </c>
      <c r="W229" s="10">
        <v>0</v>
      </c>
      <c r="X229" s="4">
        <v>35.813478260869559</v>
      </c>
      <c r="Y229" s="4">
        <v>9.1449999999999996</v>
      </c>
      <c r="Z229" s="10">
        <v>0.25535079093370244</v>
      </c>
      <c r="AA229" s="4">
        <v>5.4375</v>
      </c>
      <c r="AB229" s="4">
        <v>0</v>
      </c>
      <c r="AC229" s="10">
        <v>0</v>
      </c>
      <c r="AD229" s="4">
        <v>81.389239130434788</v>
      </c>
      <c r="AE229" s="4">
        <v>26.79413043478262</v>
      </c>
      <c r="AF229" s="10">
        <v>0.32920974223437838</v>
      </c>
      <c r="AG229" s="4">
        <v>0.19565217391304349</v>
      </c>
      <c r="AH229" s="4">
        <v>0</v>
      </c>
      <c r="AI229" s="10">
        <v>0</v>
      </c>
      <c r="AJ229" s="4">
        <v>0</v>
      </c>
      <c r="AK229" s="4">
        <v>0</v>
      </c>
      <c r="AL229" s="10" t="s">
        <v>1473</v>
      </c>
      <c r="AM229" s="1">
        <v>365418</v>
      </c>
      <c r="AN229" s="1">
        <v>5</v>
      </c>
      <c r="AX229"/>
      <c r="AY229"/>
    </row>
    <row r="230" spans="1:51" x14ac:dyDescent="0.25">
      <c r="A230" t="s">
        <v>964</v>
      </c>
      <c r="B230" t="s">
        <v>505</v>
      </c>
      <c r="C230" t="s">
        <v>1246</v>
      </c>
      <c r="D230" t="s">
        <v>990</v>
      </c>
      <c r="E230" s="4">
        <v>81.760563380281695</v>
      </c>
      <c r="F230" s="4">
        <v>253.71690140845072</v>
      </c>
      <c r="G230" s="4">
        <v>4.1725352112676051</v>
      </c>
      <c r="H230" s="10">
        <v>1.6445633649570607E-2</v>
      </c>
      <c r="I230" s="4">
        <v>224.79859154929579</v>
      </c>
      <c r="J230" s="4">
        <v>3.9049295774647885</v>
      </c>
      <c r="K230" s="10">
        <v>1.7370792007869326E-2</v>
      </c>
      <c r="L230" s="4">
        <v>63.914084507042261</v>
      </c>
      <c r="M230" s="4">
        <v>0.26760563380281688</v>
      </c>
      <c r="N230" s="10">
        <v>4.1869587254016166E-3</v>
      </c>
      <c r="O230" s="4">
        <v>34.995774647887323</v>
      </c>
      <c r="P230" s="4">
        <v>0</v>
      </c>
      <c r="Q230" s="8">
        <v>0</v>
      </c>
      <c r="R230" s="4">
        <v>23.171830985915495</v>
      </c>
      <c r="S230" s="4">
        <v>0.26760563380281688</v>
      </c>
      <c r="T230" s="10">
        <v>1.1548747872599074E-2</v>
      </c>
      <c r="U230" s="4">
        <v>5.746478873239437</v>
      </c>
      <c r="V230" s="4">
        <v>0</v>
      </c>
      <c r="W230" s="10">
        <v>0</v>
      </c>
      <c r="X230" s="4">
        <v>52.587323943661985</v>
      </c>
      <c r="Y230" s="4">
        <v>0</v>
      </c>
      <c r="Z230" s="10">
        <v>0</v>
      </c>
      <c r="AA230" s="4">
        <v>0</v>
      </c>
      <c r="AB230" s="4">
        <v>0</v>
      </c>
      <c r="AC230" s="10" t="s">
        <v>1473</v>
      </c>
      <c r="AD230" s="4">
        <v>137.09154929577466</v>
      </c>
      <c r="AE230" s="4">
        <v>3.9049295774647885</v>
      </c>
      <c r="AF230" s="10">
        <v>2.8484101299635276E-2</v>
      </c>
      <c r="AG230" s="4">
        <v>0.123943661971831</v>
      </c>
      <c r="AH230" s="4">
        <v>0</v>
      </c>
      <c r="AI230" s="10">
        <v>0</v>
      </c>
      <c r="AJ230" s="4">
        <v>0</v>
      </c>
      <c r="AK230" s="4">
        <v>0</v>
      </c>
      <c r="AL230" s="10" t="s">
        <v>1473</v>
      </c>
      <c r="AM230" s="1">
        <v>365928</v>
      </c>
      <c r="AN230" s="1">
        <v>5</v>
      </c>
      <c r="AX230"/>
      <c r="AY230"/>
    </row>
    <row r="231" spans="1:51" x14ac:dyDescent="0.25">
      <c r="A231" t="s">
        <v>964</v>
      </c>
      <c r="B231" t="s">
        <v>426</v>
      </c>
      <c r="C231" t="s">
        <v>1213</v>
      </c>
      <c r="D231" t="s">
        <v>1008</v>
      </c>
      <c r="E231" s="4">
        <v>38.75</v>
      </c>
      <c r="F231" s="4">
        <v>151.01597826086956</v>
      </c>
      <c r="G231" s="4">
        <v>43.945760869565206</v>
      </c>
      <c r="H231" s="10">
        <v>0.29100073631713308</v>
      </c>
      <c r="I231" s="4">
        <v>134.3283695652174</v>
      </c>
      <c r="J231" s="4">
        <v>43.85880434782608</v>
      </c>
      <c r="K231" s="10">
        <v>0.32650440476412029</v>
      </c>
      <c r="L231" s="4">
        <v>42.800217391304336</v>
      </c>
      <c r="M231" s="4">
        <v>1.0696739130434783</v>
      </c>
      <c r="N231" s="10">
        <v>2.4992254204316319E-2</v>
      </c>
      <c r="O231" s="4">
        <v>26.199565217391296</v>
      </c>
      <c r="P231" s="4">
        <v>1.0696739130434783</v>
      </c>
      <c r="Q231" s="8">
        <v>4.0827926118920006E-2</v>
      </c>
      <c r="R231" s="4">
        <v>8.8126086956521732</v>
      </c>
      <c r="S231" s="4">
        <v>0</v>
      </c>
      <c r="T231" s="10">
        <v>0</v>
      </c>
      <c r="U231" s="4">
        <v>7.7880434782608692</v>
      </c>
      <c r="V231" s="4">
        <v>0</v>
      </c>
      <c r="W231" s="10">
        <v>0</v>
      </c>
      <c r="X231" s="4">
        <v>32.434565217391302</v>
      </c>
      <c r="Y231" s="4">
        <v>8.1465217391304332</v>
      </c>
      <c r="Z231" s="10">
        <v>0.25116790327012911</v>
      </c>
      <c r="AA231" s="4">
        <v>8.6956521739130432E-2</v>
      </c>
      <c r="AB231" s="4">
        <v>8.6956521739130432E-2</v>
      </c>
      <c r="AC231" s="10">
        <v>1</v>
      </c>
      <c r="AD231" s="4">
        <v>75.694239130434795</v>
      </c>
      <c r="AE231" s="4">
        <v>34.642608695652164</v>
      </c>
      <c r="AF231" s="10">
        <v>0.4576650626734845</v>
      </c>
      <c r="AG231" s="4">
        <v>0</v>
      </c>
      <c r="AH231" s="4">
        <v>0</v>
      </c>
      <c r="AI231" s="10" t="s">
        <v>1473</v>
      </c>
      <c r="AJ231" s="4">
        <v>0</v>
      </c>
      <c r="AK231" s="4">
        <v>0</v>
      </c>
      <c r="AL231" s="10" t="s">
        <v>1473</v>
      </c>
      <c r="AM231" s="1">
        <v>365798</v>
      </c>
      <c r="AN231" s="1">
        <v>5</v>
      </c>
      <c r="AX231"/>
      <c r="AY231"/>
    </row>
    <row r="232" spans="1:51" x14ac:dyDescent="0.25">
      <c r="A232" t="s">
        <v>964</v>
      </c>
      <c r="B232" t="s">
        <v>844</v>
      </c>
      <c r="C232" t="s">
        <v>1213</v>
      </c>
      <c r="D232" t="s">
        <v>1008</v>
      </c>
      <c r="E232" s="4">
        <v>87.934782608695656</v>
      </c>
      <c r="F232" s="4">
        <v>352.54347826086956</v>
      </c>
      <c r="G232" s="4">
        <v>80.902826086956509</v>
      </c>
      <c r="H232" s="10">
        <v>0.22948325830918168</v>
      </c>
      <c r="I232" s="4">
        <v>343.15760869565219</v>
      </c>
      <c r="J232" s="4">
        <v>80.902826086956509</v>
      </c>
      <c r="K232" s="10">
        <v>0.23575996579084901</v>
      </c>
      <c r="L232" s="4">
        <v>47.497173913043483</v>
      </c>
      <c r="M232" s="4">
        <v>6.1005434782608692</v>
      </c>
      <c r="N232" s="10">
        <v>0.12844013602639973</v>
      </c>
      <c r="O232" s="4">
        <v>38.111304347826092</v>
      </c>
      <c r="P232" s="4">
        <v>6.1005434782608692</v>
      </c>
      <c r="Q232" s="8">
        <v>0.16007175778041433</v>
      </c>
      <c r="R232" s="4">
        <v>3.7336956521739131</v>
      </c>
      <c r="S232" s="4">
        <v>0</v>
      </c>
      <c r="T232" s="10">
        <v>0</v>
      </c>
      <c r="U232" s="4">
        <v>5.6521739130434785</v>
      </c>
      <c r="V232" s="4">
        <v>0</v>
      </c>
      <c r="W232" s="10">
        <v>0</v>
      </c>
      <c r="X232" s="4">
        <v>119.47869565217394</v>
      </c>
      <c r="Y232" s="4">
        <v>24.967826086956521</v>
      </c>
      <c r="Z232" s="10">
        <v>0.20897303867162051</v>
      </c>
      <c r="AA232" s="4">
        <v>0</v>
      </c>
      <c r="AB232" s="4">
        <v>0</v>
      </c>
      <c r="AC232" s="10" t="s">
        <v>1473</v>
      </c>
      <c r="AD232" s="4">
        <v>185.56760869565215</v>
      </c>
      <c r="AE232" s="4">
        <v>49.834456521739128</v>
      </c>
      <c r="AF232" s="10">
        <v>0.26855148305258486</v>
      </c>
      <c r="AG232" s="4">
        <v>0</v>
      </c>
      <c r="AH232" s="4">
        <v>0</v>
      </c>
      <c r="AI232" s="10" t="s">
        <v>1473</v>
      </c>
      <c r="AJ232" s="4">
        <v>0</v>
      </c>
      <c r="AK232" s="4">
        <v>0</v>
      </c>
      <c r="AL232" s="10" t="s">
        <v>1473</v>
      </c>
      <c r="AM232" s="1">
        <v>366399</v>
      </c>
      <c r="AN232" s="1">
        <v>5</v>
      </c>
      <c r="AX232"/>
      <c r="AY232"/>
    </row>
    <row r="233" spans="1:51" x14ac:dyDescent="0.25">
      <c r="A233" t="s">
        <v>964</v>
      </c>
      <c r="B233" t="s">
        <v>826</v>
      </c>
      <c r="C233" t="s">
        <v>1411</v>
      </c>
      <c r="D233" t="s">
        <v>1064</v>
      </c>
      <c r="E233" s="4">
        <v>41.630434782608695</v>
      </c>
      <c r="F233" s="4">
        <v>81.858043478260868</v>
      </c>
      <c r="G233" s="4">
        <v>8.8070652173913047</v>
      </c>
      <c r="H233" s="10">
        <v>0.10758949082053502</v>
      </c>
      <c r="I233" s="4">
        <v>69.681413043478258</v>
      </c>
      <c r="J233" s="4">
        <v>0</v>
      </c>
      <c r="K233" s="10">
        <v>0</v>
      </c>
      <c r="L233" s="4">
        <v>14.288043478260869</v>
      </c>
      <c r="M233" s="4">
        <v>7.5896739130434776</v>
      </c>
      <c r="N233" s="10">
        <v>0.53119056675542031</v>
      </c>
      <c r="O233" s="4">
        <v>5.2201086956521738</v>
      </c>
      <c r="P233" s="4">
        <v>0</v>
      </c>
      <c r="Q233" s="8">
        <v>0</v>
      </c>
      <c r="R233" s="4">
        <v>7.0679347826086953</v>
      </c>
      <c r="S233" s="4">
        <v>7.0679347826086953</v>
      </c>
      <c r="T233" s="10">
        <v>1</v>
      </c>
      <c r="U233" s="4">
        <v>2</v>
      </c>
      <c r="V233" s="4">
        <v>0.52173913043478259</v>
      </c>
      <c r="W233" s="10">
        <v>0.2608695652173913</v>
      </c>
      <c r="X233" s="4">
        <v>22.665760869565219</v>
      </c>
      <c r="Y233" s="4">
        <v>0</v>
      </c>
      <c r="Z233" s="10">
        <v>0</v>
      </c>
      <c r="AA233" s="4">
        <v>3.1086956521739131</v>
      </c>
      <c r="AB233" s="4">
        <v>1.2173913043478262</v>
      </c>
      <c r="AC233" s="10">
        <v>0.39160839160839161</v>
      </c>
      <c r="AD233" s="4">
        <v>38.372826086956522</v>
      </c>
      <c r="AE233" s="4">
        <v>0</v>
      </c>
      <c r="AF233" s="10">
        <v>0</v>
      </c>
      <c r="AG233" s="4">
        <v>3.4227173913043476</v>
      </c>
      <c r="AH233" s="4">
        <v>0</v>
      </c>
      <c r="AI233" s="10">
        <v>0</v>
      </c>
      <c r="AJ233" s="4">
        <v>0</v>
      </c>
      <c r="AK233" s="4">
        <v>0</v>
      </c>
      <c r="AL233" s="10" t="s">
        <v>1473</v>
      </c>
      <c r="AM233" s="1">
        <v>366378</v>
      </c>
      <c r="AN233" s="1">
        <v>5</v>
      </c>
      <c r="AX233"/>
      <c r="AY233"/>
    </row>
    <row r="234" spans="1:51" x14ac:dyDescent="0.25">
      <c r="A234" t="s">
        <v>964</v>
      </c>
      <c r="B234" t="s">
        <v>269</v>
      </c>
      <c r="C234" t="s">
        <v>1111</v>
      </c>
      <c r="D234" t="s">
        <v>1039</v>
      </c>
      <c r="E234" s="4">
        <v>117.27173913043478</v>
      </c>
      <c r="F234" s="4">
        <v>431.37391304347824</v>
      </c>
      <c r="G234" s="4">
        <v>0</v>
      </c>
      <c r="H234" s="10">
        <v>0</v>
      </c>
      <c r="I234" s="4">
        <v>383.39054347826084</v>
      </c>
      <c r="J234" s="4">
        <v>0</v>
      </c>
      <c r="K234" s="10">
        <v>0</v>
      </c>
      <c r="L234" s="4">
        <v>66.088804347826084</v>
      </c>
      <c r="M234" s="4">
        <v>0</v>
      </c>
      <c r="N234" s="10">
        <v>0</v>
      </c>
      <c r="O234" s="4">
        <v>40.595543478260872</v>
      </c>
      <c r="P234" s="4">
        <v>0</v>
      </c>
      <c r="Q234" s="8">
        <v>0</v>
      </c>
      <c r="R234" s="4">
        <v>20.623695652173911</v>
      </c>
      <c r="S234" s="4">
        <v>0</v>
      </c>
      <c r="T234" s="10">
        <v>0</v>
      </c>
      <c r="U234" s="4">
        <v>4.8695652173913047</v>
      </c>
      <c r="V234" s="4">
        <v>0</v>
      </c>
      <c r="W234" s="10">
        <v>0</v>
      </c>
      <c r="X234" s="4">
        <v>132.45152173913047</v>
      </c>
      <c r="Y234" s="4">
        <v>0</v>
      </c>
      <c r="Z234" s="10">
        <v>0</v>
      </c>
      <c r="AA234" s="4">
        <v>22.490108695652179</v>
      </c>
      <c r="AB234" s="4">
        <v>0</v>
      </c>
      <c r="AC234" s="10">
        <v>0</v>
      </c>
      <c r="AD234" s="4">
        <v>203.13978260869561</v>
      </c>
      <c r="AE234" s="4">
        <v>0</v>
      </c>
      <c r="AF234" s="10">
        <v>0</v>
      </c>
      <c r="AG234" s="4">
        <v>7.2036956521739128</v>
      </c>
      <c r="AH234" s="4">
        <v>0</v>
      </c>
      <c r="AI234" s="10">
        <v>0</v>
      </c>
      <c r="AJ234" s="4">
        <v>0</v>
      </c>
      <c r="AK234" s="4">
        <v>0</v>
      </c>
      <c r="AL234" s="10" t="s">
        <v>1473</v>
      </c>
      <c r="AM234" s="1">
        <v>365574</v>
      </c>
      <c r="AN234" s="1">
        <v>5</v>
      </c>
      <c r="AX234"/>
      <c r="AY234"/>
    </row>
    <row r="235" spans="1:51" x14ac:dyDescent="0.25">
      <c r="A235" t="s">
        <v>964</v>
      </c>
      <c r="B235" t="s">
        <v>624</v>
      </c>
      <c r="C235" t="s">
        <v>1129</v>
      </c>
      <c r="D235" t="s">
        <v>1032</v>
      </c>
      <c r="E235" s="4">
        <v>35.141304347826086</v>
      </c>
      <c r="F235" s="4">
        <v>106.41554347826089</v>
      </c>
      <c r="G235" s="4">
        <v>3.5568478260869565</v>
      </c>
      <c r="H235" s="10">
        <v>3.3424138145886254E-2</v>
      </c>
      <c r="I235" s="4">
        <v>102.60576086956523</v>
      </c>
      <c r="J235" s="4">
        <v>3.5568478260869565</v>
      </c>
      <c r="K235" s="10">
        <v>3.4665186398339778E-2</v>
      </c>
      <c r="L235" s="4">
        <v>22.918478260869566</v>
      </c>
      <c r="M235" s="4">
        <v>0.39130434782608697</v>
      </c>
      <c r="N235" s="10">
        <v>1.7073749110742234E-2</v>
      </c>
      <c r="O235" s="4">
        <v>21.179347826086957</v>
      </c>
      <c r="P235" s="4">
        <v>0.39130434782608697</v>
      </c>
      <c r="Q235" s="8">
        <v>1.8475750577367205E-2</v>
      </c>
      <c r="R235" s="4">
        <v>0</v>
      </c>
      <c r="S235" s="4">
        <v>0</v>
      </c>
      <c r="T235" s="10" t="s">
        <v>1473</v>
      </c>
      <c r="U235" s="4">
        <v>1.7391304347826086</v>
      </c>
      <c r="V235" s="4">
        <v>0</v>
      </c>
      <c r="W235" s="10">
        <v>0</v>
      </c>
      <c r="X235" s="4">
        <v>21.648913043478263</v>
      </c>
      <c r="Y235" s="4">
        <v>0.82010869565217392</v>
      </c>
      <c r="Z235" s="10">
        <v>3.7882211176381984E-2</v>
      </c>
      <c r="AA235" s="4">
        <v>2.0706521739130435</v>
      </c>
      <c r="AB235" s="4">
        <v>0</v>
      </c>
      <c r="AC235" s="10">
        <v>0</v>
      </c>
      <c r="AD235" s="4">
        <v>42.364456521739136</v>
      </c>
      <c r="AE235" s="4">
        <v>2.2421739130434784</v>
      </c>
      <c r="AF235" s="10">
        <v>5.2925827382983577E-2</v>
      </c>
      <c r="AG235" s="4">
        <v>17.413043478260871</v>
      </c>
      <c r="AH235" s="4">
        <v>0.10326086956521739</v>
      </c>
      <c r="AI235" s="10">
        <v>5.9300873907615478E-3</v>
      </c>
      <c r="AJ235" s="4">
        <v>0</v>
      </c>
      <c r="AK235" s="4">
        <v>0</v>
      </c>
      <c r="AL235" s="10" t="s">
        <v>1473</v>
      </c>
      <c r="AM235" s="1">
        <v>366110</v>
      </c>
      <c r="AN235" s="1">
        <v>5</v>
      </c>
      <c r="AX235"/>
      <c r="AY235"/>
    </row>
    <row r="236" spans="1:51" x14ac:dyDescent="0.25">
      <c r="A236" t="s">
        <v>964</v>
      </c>
      <c r="B236" t="s">
        <v>551</v>
      </c>
      <c r="C236" t="s">
        <v>1359</v>
      </c>
      <c r="D236" t="s">
        <v>996</v>
      </c>
      <c r="E236" s="4">
        <v>22.097826086956523</v>
      </c>
      <c r="F236" s="4">
        <v>81.366956521739127</v>
      </c>
      <c r="G236" s="4">
        <v>0.49184782608695654</v>
      </c>
      <c r="H236" s="10">
        <v>6.0448104133715222E-3</v>
      </c>
      <c r="I236" s="4">
        <v>71.125</v>
      </c>
      <c r="J236" s="4">
        <v>0.49184782608695654</v>
      </c>
      <c r="K236" s="10">
        <v>6.9152594177427987E-3</v>
      </c>
      <c r="L236" s="4">
        <v>18.040869565217392</v>
      </c>
      <c r="M236" s="4">
        <v>0</v>
      </c>
      <c r="N236" s="10">
        <v>0</v>
      </c>
      <c r="O236" s="4">
        <v>7.7989130434782608</v>
      </c>
      <c r="P236" s="4">
        <v>0</v>
      </c>
      <c r="Q236" s="8">
        <v>0</v>
      </c>
      <c r="R236" s="4">
        <v>4.9891304347826084</v>
      </c>
      <c r="S236" s="4">
        <v>0</v>
      </c>
      <c r="T236" s="10">
        <v>0</v>
      </c>
      <c r="U236" s="4">
        <v>5.2528260869565218</v>
      </c>
      <c r="V236" s="4">
        <v>0</v>
      </c>
      <c r="W236" s="10">
        <v>0</v>
      </c>
      <c r="X236" s="4">
        <v>17.842391304347824</v>
      </c>
      <c r="Y236" s="4">
        <v>0.32880434782608697</v>
      </c>
      <c r="Z236" s="10">
        <v>1.8428266829119709E-2</v>
      </c>
      <c r="AA236" s="4">
        <v>0</v>
      </c>
      <c r="AB236" s="4">
        <v>0</v>
      </c>
      <c r="AC236" s="10" t="s">
        <v>1473</v>
      </c>
      <c r="AD236" s="4">
        <v>45.483695652173914</v>
      </c>
      <c r="AE236" s="4">
        <v>0.16304347826086957</v>
      </c>
      <c r="AF236" s="10">
        <v>3.5846576651929743E-3</v>
      </c>
      <c r="AG236" s="4">
        <v>0</v>
      </c>
      <c r="AH236" s="4">
        <v>0</v>
      </c>
      <c r="AI236" s="10" t="s">
        <v>1473</v>
      </c>
      <c r="AJ236" s="4">
        <v>0</v>
      </c>
      <c r="AK236" s="4">
        <v>0</v>
      </c>
      <c r="AL236" s="10" t="s">
        <v>1473</v>
      </c>
      <c r="AM236" s="1">
        <v>366002</v>
      </c>
      <c r="AN236" s="1">
        <v>5</v>
      </c>
      <c r="AX236"/>
      <c r="AY236"/>
    </row>
    <row r="237" spans="1:51" x14ac:dyDescent="0.25">
      <c r="A237" t="s">
        <v>964</v>
      </c>
      <c r="B237" t="s">
        <v>473</v>
      </c>
      <c r="C237" t="s">
        <v>1094</v>
      </c>
      <c r="D237" t="s">
        <v>1032</v>
      </c>
      <c r="E237" s="4">
        <v>57.282608695652172</v>
      </c>
      <c r="F237" s="4">
        <v>166.61141304347828</v>
      </c>
      <c r="G237" s="4">
        <v>0.18206521739130435</v>
      </c>
      <c r="H237" s="10">
        <v>1.0927535759137539E-3</v>
      </c>
      <c r="I237" s="4">
        <v>160.87228260869566</v>
      </c>
      <c r="J237" s="4">
        <v>0.18206521739130435</v>
      </c>
      <c r="K237" s="10">
        <v>1.1317376395668993E-3</v>
      </c>
      <c r="L237" s="4">
        <v>30.182065217391305</v>
      </c>
      <c r="M237" s="4">
        <v>0</v>
      </c>
      <c r="N237" s="10">
        <v>0</v>
      </c>
      <c r="O237" s="4">
        <v>24.442934782608695</v>
      </c>
      <c r="P237" s="4">
        <v>0</v>
      </c>
      <c r="Q237" s="8">
        <v>0</v>
      </c>
      <c r="R237" s="4">
        <v>0</v>
      </c>
      <c r="S237" s="4">
        <v>0</v>
      </c>
      <c r="T237" s="10" t="s">
        <v>1473</v>
      </c>
      <c r="U237" s="4">
        <v>5.7391304347826084</v>
      </c>
      <c r="V237" s="4">
        <v>0</v>
      </c>
      <c r="W237" s="10">
        <v>0</v>
      </c>
      <c r="X237" s="4">
        <v>40.0625</v>
      </c>
      <c r="Y237" s="4">
        <v>0.18206521739130435</v>
      </c>
      <c r="Z237" s="10">
        <v>4.5445296072712475E-3</v>
      </c>
      <c r="AA237" s="4">
        <v>0</v>
      </c>
      <c r="AB237" s="4">
        <v>0</v>
      </c>
      <c r="AC237" s="10" t="s">
        <v>1473</v>
      </c>
      <c r="AD237" s="4">
        <v>75.6875</v>
      </c>
      <c r="AE237" s="4">
        <v>0</v>
      </c>
      <c r="AF237" s="10">
        <v>0</v>
      </c>
      <c r="AG237" s="4">
        <v>20.679347826086957</v>
      </c>
      <c r="AH237" s="4">
        <v>0</v>
      </c>
      <c r="AI237" s="10">
        <v>0</v>
      </c>
      <c r="AJ237" s="4">
        <v>0</v>
      </c>
      <c r="AK237" s="4">
        <v>0</v>
      </c>
      <c r="AL237" s="10" t="s">
        <v>1473</v>
      </c>
      <c r="AM237" s="1">
        <v>365875</v>
      </c>
      <c r="AN237" s="1">
        <v>5</v>
      </c>
      <c r="AX237"/>
      <c r="AY237"/>
    </row>
    <row r="238" spans="1:51" x14ac:dyDescent="0.25">
      <c r="A238" t="s">
        <v>964</v>
      </c>
      <c r="B238" t="s">
        <v>128</v>
      </c>
      <c r="C238" t="s">
        <v>1087</v>
      </c>
      <c r="D238" t="s">
        <v>1005</v>
      </c>
      <c r="E238" s="4">
        <v>124.32608695652173</v>
      </c>
      <c r="F238" s="4">
        <v>423.56532608695653</v>
      </c>
      <c r="G238" s="4">
        <v>172.17945652173916</v>
      </c>
      <c r="H238" s="10">
        <v>0.40650035760101688</v>
      </c>
      <c r="I238" s="4">
        <v>418.63869565217396</v>
      </c>
      <c r="J238" s="4">
        <v>172.17945652173916</v>
      </c>
      <c r="K238" s="10">
        <v>0.41128414145641828</v>
      </c>
      <c r="L238" s="4">
        <v>63.605978260869563</v>
      </c>
      <c r="M238" s="4">
        <v>21.627717391304348</v>
      </c>
      <c r="N238" s="10">
        <v>0.34002648780279404</v>
      </c>
      <c r="O238" s="4">
        <v>58.679347826086953</v>
      </c>
      <c r="P238" s="4">
        <v>21.627717391304348</v>
      </c>
      <c r="Q238" s="8">
        <v>0.36857460405668241</v>
      </c>
      <c r="R238" s="4">
        <v>0</v>
      </c>
      <c r="S238" s="4">
        <v>0</v>
      </c>
      <c r="T238" s="10" t="s">
        <v>1473</v>
      </c>
      <c r="U238" s="4">
        <v>4.9266304347826084</v>
      </c>
      <c r="V238" s="4">
        <v>0</v>
      </c>
      <c r="W238" s="10">
        <v>0</v>
      </c>
      <c r="X238" s="4">
        <v>111.37228260869566</v>
      </c>
      <c r="Y238" s="4">
        <v>69.766304347826093</v>
      </c>
      <c r="Z238" s="10">
        <v>0.62642430157374651</v>
      </c>
      <c r="AA238" s="4">
        <v>0</v>
      </c>
      <c r="AB238" s="4">
        <v>0</v>
      </c>
      <c r="AC238" s="10" t="s">
        <v>1473</v>
      </c>
      <c r="AD238" s="4">
        <v>248.58706521739131</v>
      </c>
      <c r="AE238" s="4">
        <v>80.785434782608704</v>
      </c>
      <c r="AF238" s="10">
        <v>0.32497843245368063</v>
      </c>
      <c r="AG238" s="4">
        <v>0</v>
      </c>
      <c r="AH238" s="4">
        <v>0</v>
      </c>
      <c r="AI238" s="10" t="s">
        <v>1473</v>
      </c>
      <c r="AJ238" s="4">
        <v>0</v>
      </c>
      <c r="AK238" s="4">
        <v>0</v>
      </c>
      <c r="AL238" s="10" t="s">
        <v>1473</v>
      </c>
      <c r="AM238" s="1">
        <v>365344</v>
      </c>
      <c r="AN238" s="1">
        <v>5</v>
      </c>
      <c r="AX238"/>
      <c r="AY238"/>
    </row>
    <row r="239" spans="1:51" x14ac:dyDescent="0.25">
      <c r="A239" t="s">
        <v>964</v>
      </c>
      <c r="B239" t="s">
        <v>90</v>
      </c>
      <c r="C239" t="s">
        <v>1201</v>
      </c>
      <c r="D239" t="s">
        <v>1014</v>
      </c>
      <c r="E239" s="4">
        <v>100.78260869565217</v>
      </c>
      <c r="F239" s="4">
        <v>343.20586956521737</v>
      </c>
      <c r="G239" s="4">
        <v>132.73000000000005</v>
      </c>
      <c r="H239" s="10">
        <v>0.38673581010763614</v>
      </c>
      <c r="I239" s="4">
        <v>327.11793478260864</v>
      </c>
      <c r="J239" s="4">
        <v>132.22456521739133</v>
      </c>
      <c r="K239" s="10">
        <v>0.4042106872106026</v>
      </c>
      <c r="L239" s="4">
        <v>19.735326086956519</v>
      </c>
      <c r="M239" s="4">
        <v>4.0947826086956525</v>
      </c>
      <c r="N239" s="10">
        <v>0.2074849227549363</v>
      </c>
      <c r="O239" s="4">
        <v>13.170108695652173</v>
      </c>
      <c r="P239" s="4">
        <v>3.5893478260869567</v>
      </c>
      <c r="Q239" s="8">
        <v>0.27253744893327286</v>
      </c>
      <c r="R239" s="4">
        <v>1.9728260869565217</v>
      </c>
      <c r="S239" s="4">
        <v>0</v>
      </c>
      <c r="T239" s="10">
        <v>0</v>
      </c>
      <c r="U239" s="4">
        <v>4.5923913043478262</v>
      </c>
      <c r="V239" s="4">
        <v>0.50543478260869568</v>
      </c>
      <c r="W239" s="10">
        <v>0.11005917159763313</v>
      </c>
      <c r="X239" s="4">
        <v>113.90999999999994</v>
      </c>
      <c r="Y239" s="4">
        <v>64.117391304347862</v>
      </c>
      <c r="Z239" s="10">
        <v>0.56287763413526382</v>
      </c>
      <c r="AA239" s="4">
        <v>9.5227173913043472</v>
      </c>
      <c r="AB239" s="4">
        <v>0</v>
      </c>
      <c r="AC239" s="10">
        <v>0</v>
      </c>
      <c r="AD239" s="4">
        <v>187.95163043478263</v>
      </c>
      <c r="AE239" s="4">
        <v>64.517826086956532</v>
      </c>
      <c r="AF239" s="10">
        <v>0.34326824373754811</v>
      </c>
      <c r="AG239" s="4">
        <v>12.086195652173911</v>
      </c>
      <c r="AH239" s="4">
        <v>0</v>
      </c>
      <c r="AI239" s="10">
        <v>0</v>
      </c>
      <c r="AJ239" s="4">
        <v>0</v>
      </c>
      <c r="AK239" s="4">
        <v>0</v>
      </c>
      <c r="AL239" s="10" t="s">
        <v>1473</v>
      </c>
      <c r="AM239" s="1">
        <v>365284</v>
      </c>
      <c r="AN239" s="1">
        <v>5</v>
      </c>
      <c r="AX239"/>
      <c r="AY239"/>
    </row>
    <row r="240" spans="1:51" x14ac:dyDescent="0.25">
      <c r="A240" t="s">
        <v>964</v>
      </c>
      <c r="B240" t="s">
        <v>509</v>
      </c>
      <c r="C240" t="s">
        <v>1155</v>
      </c>
      <c r="D240" t="s">
        <v>1042</v>
      </c>
      <c r="E240" s="4">
        <v>30.576086956521738</v>
      </c>
      <c r="F240" s="4">
        <v>94.61978260869563</v>
      </c>
      <c r="G240" s="4">
        <v>0</v>
      </c>
      <c r="H240" s="10">
        <v>0</v>
      </c>
      <c r="I240" s="4">
        <v>78.814130434782584</v>
      </c>
      <c r="J240" s="4">
        <v>0</v>
      </c>
      <c r="K240" s="10">
        <v>0</v>
      </c>
      <c r="L240" s="4">
        <v>31.937391304347823</v>
      </c>
      <c r="M240" s="4">
        <v>0</v>
      </c>
      <c r="N240" s="10">
        <v>0</v>
      </c>
      <c r="O240" s="4">
        <v>26.372173913043476</v>
      </c>
      <c r="P240" s="4">
        <v>0</v>
      </c>
      <c r="Q240" s="8">
        <v>0</v>
      </c>
      <c r="R240" s="4">
        <v>0</v>
      </c>
      <c r="S240" s="4">
        <v>0</v>
      </c>
      <c r="T240" s="10" t="s">
        <v>1473</v>
      </c>
      <c r="U240" s="4">
        <v>5.5652173913043477</v>
      </c>
      <c r="V240" s="4">
        <v>0</v>
      </c>
      <c r="W240" s="10">
        <v>0</v>
      </c>
      <c r="X240" s="4">
        <v>7.2215217391304334</v>
      </c>
      <c r="Y240" s="4">
        <v>0</v>
      </c>
      <c r="Z240" s="10">
        <v>0</v>
      </c>
      <c r="AA240" s="4">
        <v>10.240434782608697</v>
      </c>
      <c r="AB240" s="4">
        <v>0</v>
      </c>
      <c r="AC240" s="10">
        <v>0</v>
      </c>
      <c r="AD240" s="4">
        <v>45.220434782608685</v>
      </c>
      <c r="AE240" s="4">
        <v>0</v>
      </c>
      <c r="AF240" s="10">
        <v>0</v>
      </c>
      <c r="AG240" s="4">
        <v>0</v>
      </c>
      <c r="AH240" s="4">
        <v>0</v>
      </c>
      <c r="AI240" s="10" t="s">
        <v>1473</v>
      </c>
      <c r="AJ240" s="4">
        <v>0</v>
      </c>
      <c r="AK240" s="4">
        <v>0</v>
      </c>
      <c r="AL240" s="10" t="s">
        <v>1473</v>
      </c>
      <c r="AM240" s="1">
        <v>365934</v>
      </c>
      <c r="AN240" s="1">
        <v>5</v>
      </c>
      <c r="AX240"/>
      <c r="AY240"/>
    </row>
    <row r="241" spans="1:51" x14ac:dyDescent="0.25">
      <c r="A241" t="s">
        <v>964</v>
      </c>
      <c r="B241" t="s">
        <v>664</v>
      </c>
      <c r="C241" t="s">
        <v>1369</v>
      </c>
      <c r="D241" t="s">
        <v>1043</v>
      </c>
      <c r="E241" s="4">
        <v>29.021739130434781</v>
      </c>
      <c r="F241" s="4">
        <v>88.581521739130437</v>
      </c>
      <c r="G241" s="4">
        <v>0.17391304347826086</v>
      </c>
      <c r="H241" s="10">
        <v>1.9633106325541443E-3</v>
      </c>
      <c r="I241" s="4">
        <v>81.407608695652172</v>
      </c>
      <c r="J241" s="4">
        <v>0</v>
      </c>
      <c r="K241" s="10">
        <v>0</v>
      </c>
      <c r="L241" s="4">
        <v>20.429347826086957</v>
      </c>
      <c r="M241" s="4">
        <v>0.17391304347826086</v>
      </c>
      <c r="N241" s="10">
        <v>8.5129023676509697E-3</v>
      </c>
      <c r="O241" s="4">
        <v>13.255434782608695</v>
      </c>
      <c r="P241" s="4">
        <v>0</v>
      </c>
      <c r="Q241" s="8">
        <v>0</v>
      </c>
      <c r="R241" s="4">
        <v>0.17391304347826086</v>
      </c>
      <c r="S241" s="4">
        <v>0.17391304347826086</v>
      </c>
      <c r="T241" s="10">
        <v>1</v>
      </c>
      <c r="U241" s="4">
        <v>7</v>
      </c>
      <c r="V241" s="4">
        <v>0</v>
      </c>
      <c r="W241" s="10">
        <v>0</v>
      </c>
      <c r="X241" s="4">
        <v>23.983695652173914</v>
      </c>
      <c r="Y241" s="4">
        <v>0</v>
      </c>
      <c r="Z241" s="10">
        <v>0</v>
      </c>
      <c r="AA241" s="4">
        <v>0</v>
      </c>
      <c r="AB241" s="4">
        <v>0</v>
      </c>
      <c r="AC241" s="10" t="s">
        <v>1473</v>
      </c>
      <c r="AD241" s="4">
        <v>44.168478260869563</v>
      </c>
      <c r="AE241" s="4">
        <v>0</v>
      </c>
      <c r="AF241" s="10">
        <v>0</v>
      </c>
      <c r="AG241" s="4">
        <v>0</v>
      </c>
      <c r="AH241" s="4">
        <v>0</v>
      </c>
      <c r="AI241" s="10" t="s">
        <v>1473</v>
      </c>
      <c r="AJ241" s="4">
        <v>0</v>
      </c>
      <c r="AK241" s="4">
        <v>0</v>
      </c>
      <c r="AL241" s="10" t="s">
        <v>1473</v>
      </c>
      <c r="AM241" s="1">
        <v>366171</v>
      </c>
      <c r="AN241" s="1">
        <v>5</v>
      </c>
      <c r="AX241"/>
      <c r="AY241"/>
    </row>
    <row r="242" spans="1:51" x14ac:dyDescent="0.25">
      <c r="A242" t="s">
        <v>964</v>
      </c>
      <c r="B242" t="s">
        <v>573</v>
      </c>
      <c r="C242" t="s">
        <v>1156</v>
      </c>
      <c r="D242" t="s">
        <v>982</v>
      </c>
      <c r="E242" s="4">
        <v>86.782608695652172</v>
      </c>
      <c r="F242" s="4">
        <v>301.26630434782606</v>
      </c>
      <c r="G242" s="4">
        <v>0</v>
      </c>
      <c r="H242" s="10">
        <v>0</v>
      </c>
      <c r="I242" s="4">
        <v>279.68478260869563</v>
      </c>
      <c r="J242" s="4">
        <v>0</v>
      </c>
      <c r="K242" s="10">
        <v>0</v>
      </c>
      <c r="L242" s="4">
        <v>36.9375</v>
      </c>
      <c r="M242" s="4">
        <v>0</v>
      </c>
      <c r="N242" s="10">
        <v>0</v>
      </c>
      <c r="O242" s="4">
        <v>31.459239130434781</v>
      </c>
      <c r="P242" s="4">
        <v>0</v>
      </c>
      <c r="Q242" s="8">
        <v>0</v>
      </c>
      <c r="R242" s="4">
        <v>0</v>
      </c>
      <c r="S242" s="4">
        <v>0</v>
      </c>
      <c r="T242" s="10" t="s">
        <v>1473</v>
      </c>
      <c r="U242" s="4">
        <v>5.4782608695652177</v>
      </c>
      <c r="V242" s="4">
        <v>0</v>
      </c>
      <c r="W242" s="10">
        <v>0</v>
      </c>
      <c r="X242" s="4">
        <v>78.464673913043484</v>
      </c>
      <c r="Y242" s="4">
        <v>0</v>
      </c>
      <c r="Z242" s="10">
        <v>0</v>
      </c>
      <c r="AA242" s="4">
        <v>16.103260869565219</v>
      </c>
      <c r="AB242" s="4">
        <v>0</v>
      </c>
      <c r="AC242" s="10">
        <v>0</v>
      </c>
      <c r="AD242" s="4">
        <v>150.20108695652175</v>
      </c>
      <c r="AE242" s="4">
        <v>0</v>
      </c>
      <c r="AF242" s="10">
        <v>0</v>
      </c>
      <c r="AG242" s="4">
        <v>19.559782608695652</v>
      </c>
      <c r="AH242" s="4">
        <v>0</v>
      </c>
      <c r="AI242" s="10">
        <v>0</v>
      </c>
      <c r="AJ242" s="4">
        <v>0</v>
      </c>
      <c r="AK242" s="4">
        <v>0</v>
      </c>
      <c r="AL242" s="10" t="s">
        <v>1473</v>
      </c>
      <c r="AM242" s="1">
        <v>366035</v>
      </c>
      <c r="AN242" s="1">
        <v>5</v>
      </c>
      <c r="AX242"/>
      <c r="AY242"/>
    </row>
    <row r="243" spans="1:51" x14ac:dyDescent="0.25">
      <c r="A243" t="s">
        <v>964</v>
      </c>
      <c r="B243" t="s">
        <v>422</v>
      </c>
      <c r="C243" t="s">
        <v>1112</v>
      </c>
      <c r="D243" t="s">
        <v>1034</v>
      </c>
      <c r="E243" s="4">
        <v>61.119565217391305</v>
      </c>
      <c r="F243" s="4">
        <v>223.80271739130441</v>
      </c>
      <c r="G243" s="4">
        <v>108.20978260869563</v>
      </c>
      <c r="H243" s="10">
        <v>0.48350522223328463</v>
      </c>
      <c r="I243" s="4">
        <v>207.80271739130441</v>
      </c>
      <c r="J243" s="4">
        <v>108.20978260869563</v>
      </c>
      <c r="K243" s="10">
        <v>0.52073324144712896</v>
      </c>
      <c r="L243" s="4">
        <v>33.834347826086955</v>
      </c>
      <c r="M243" s="4">
        <v>2.1222826086956523</v>
      </c>
      <c r="N243" s="10">
        <v>6.2725683958930342E-2</v>
      </c>
      <c r="O243" s="4">
        <v>17.834347826086958</v>
      </c>
      <c r="P243" s="4">
        <v>2.1222826086956523</v>
      </c>
      <c r="Q243" s="8">
        <v>0.11899973183159024</v>
      </c>
      <c r="R243" s="4">
        <v>10.260869565217391</v>
      </c>
      <c r="S243" s="4">
        <v>0</v>
      </c>
      <c r="T243" s="10">
        <v>0</v>
      </c>
      <c r="U243" s="4">
        <v>5.7391304347826084</v>
      </c>
      <c r="V243" s="4">
        <v>0</v>
      </c>
      <c r="W243" s="10">
        <v>0</v>
      </c>
      <c r="X243" s="4">
        <v>60.949891304347837</v>
      </c>
      <c r="Y243" s="4">
        <v>23.316086956521737</v>
      </c>
      <c r="Z243" s="10">
        <v>0.38254517698965107</v>
      </c>
      <c r="AA243" s="4">
        <v>0</v>
      </c>
      <c r="AB243" s="4">
        <v>0</v>
      </c>
      <c r="AC243" s="10" t="s">
        <v>1473</v>
      </c>
      <c r="AD243" s="4">
        <v>129.01847826086961</v>
      </c>
      <c r="AE243" s="4">
        <v>82.771413043478248</v>
      </c>
      <c r="AF243" s="10">
        <v>0.64154696411872214</v>
      </c>
      <c r="AG243" s="4">
        <v>0</v>
      </c>
      <c r="AH243" s="4">
        <v>0</v>
      </c>
      <c r="AI243" s="10" t="s">
        <v>1473</v>
      </c>
      <c r="AJ243" s="4">
        <v>0</v>
      </c>
      <c r="AK243" s="4">
        <v>0</v>
      </c>
      <c r="AL243" s="10" t="s">
        <v>1473</v>
      </c>
      <c r="AM243" s="1">
        <v>365793</v>
      </c>
      <c r="AN243" s="1">
        <v>5</v>
      </c>
      <c r="AX243"/>
      <c r="AY243"/>
    </row>
    <row r="244" spans="1:51" x14ac:dyDescent="0.25">
      <c r="A244" t="s">
        <v>964</v>
      </c>
      <c r="B244" t="s">
        <v>506</v>
      </c>
      <c r="C244" t="s">
        <v>1116</v>
      </c>
      <c r="D244" t="s">
        <v>980</v>
      </c>
      <c r="E244" s="4">
        <v>83.402173913043484</v>
      </c>
      <c r="F244" s="4">
        <v>282.06608695652164</v>
      </c>
      <c r="G244" s="4">
        <v>39.56608695652173</v>
      </c>
      <c r="H244" s="10">
        <v>0.14027239993094434</v>
      </c>
      <c r="I244" s="4">
        <v>263.93565217391296</v>
      </c>
      <c r="J244" s="4">
        <v>39.56608695652173</v>
      </c>
      <c r="K244" s="10">
        <v>0.14990808036214362</v>
      </c>
      <c r="L244" s="4">
        <v>48.459456521739128</v>
      </c>
      <c r="M244" s="4">
        <v>0.97576086956521735</v>
      </c>
      <c r="N244" s="10">
        <v>2.0135613141420327E-2</v>
      </c>
      <c r="O244" s="4">
        <v>42.937717391304346</v>
      </c>
      <c r="P244" s="4">
        <v>0.97576086956521735</v>
      </c>
      <c r="Q244" s="8">
        <v>2.2725028922073679E-2</v>
      </c>
      <c r="R244" s="4">
        <v>4.3478260869565216E-2</v>
      </c>
      <c r="S244" s="4">
        <v>0</v>
      </c>
      <c r="T244" s="10">
        <v>0</v>
      </c>
      <c r="U244" s="4">
        <v>5.4782608695652177</v>
      </c>
      <c r="V244" s="4">
        <v>0</v>
      </c>
      <c r="W244" s="10">
        <v>0</v>
      </c>
      <c r="X244" s="4">
        <v>47.264347826086961</v>
      </c>
      <c r="Y244" s="4">
        <v>3.4029347826086958</v>
      </c>
      <c r="Z244" s="10">
        <v>7.1997921036170281E-2</v>
      </c>
      <c r="AA244" s="4">
        <v>12.608695652173912</v>
      </c>
      <c r="AB244" s="4">
        <v>0</v>
      </c>
      <c r="AC244" s="10">
        <v>0</v>
      </c>
      <c r="AD244" s="4">
        <v>160.52163043478254</v>
      </c>
      <c r="AE244" s="4">
        <v>35.18739130434782</v>
      </c>
      <c r="AF244" s="10">
        <v>0.21920654063281467</v>
      </c>
      <c r="AG244" s="4">
        <v>13.211956521739131</v>
      </c>
      <c r="AH244" s="4">
        <v>0</v>
      </c>
      <c r="AI244" s="10">
        <v>0</v>
      </c>
      <c r="AJ244" s="4">
        <v>0</v>
      </c>
      <c r="AK244" s="4">
        <v>0</v>
      </c>
      <c r="AL244" s="10" t="s">
        <v>1473</v>
      </c>
      <c r="AM244" s="1">
        <v>365929</v>
      </c>
      <c r="AN244" s="1">
        <v>5</v>
      </c>
      <c r="AX244"/>
      <c r="AY244"/>
    </row>
    <row r="245" spans="1:51" x14ac:dyDescent="0.25">
      <c r="A245" t="s">
        <v>964</v>
      </c>
      <c r="B245" t="s">
        <v>717</v>
      </c>
      <c r="C245" t="s">
        <v>1070</v>
      </c>
      <c r="D245" t="s">
        <v>1037</v>
      </c>
      <c r="E245" s="4">
        <v>54.902173913043477</v>
      </c>
      <c r="F245" s="4">
        <v>149.29891304347825</v>
      </c>
      <c r="G245" s="4">
        <v>2.1576086956521738</v>
      </c>
      <c r="H245" s="10">
        <v>1.4451603509155109E-2</v>
      </c>
      <c r="I245" s="4">
        <v>137.59239130434781</v>
      </c>
      <c r="J245" s="4">
        <v>2.1576086956521738</v>
      </c>
      <c r="K245" s="10">
        <v>1.5681162854998619E-2</v>
      </c>
      <c r="L245" s="4">
        <v>25.388586956521742</v>
      </c>
      <c r="M245" s="4">
        <v>0</v>
      </c>
      <c r="N245" s="10">
        <v>0</v>
      </c>
      <c r="O245" s="4">
        <v>21.350543478260871</v>
      </c>
      <c r="P245" s="4">
        <v>0</v>
      </c>
      <c r="Q245" s="8">
        <v>0</v>
      </c>
      <c r="R245" s="4">
        <v>0.55978260869565222</v>
      </c>
      <c r="S245" s="4">
        <v>0</v>
      </c>
      <c r="T245" s="10">
        <v>0</v>
      </c>
      <c r="U245" s="4">
        <v>3.4782608695652173</v>
      </c>
      <c r="V245" s="4">
        <v>0</v>
      </c>
      <c r="W245" s="10">
        <v>0</v>
      </c>
      <c r="X245" s="4">
        <v>36.570652173913047</v>
      </c>
      <c r="Y245" s="4">
        <v>0</v>
      </c>
      <c r="Z245" s="10">
        <v>0</v>
      </c>
      <c r="AA245" s="4">
        <v>7.6684782608695654</v>
      </c>
      <c r="AB245" s="4">
        <v>0</v>
      </c>
      <c r="AC245" s="10">
        <v>0</v>
      </c>
      <c r="AD245" s="4">
        <v>79.671195652173907</v>
      </c>
      <c r="AE245" s="4">
        <v>2.1576086956521738</v>
      </c>
      <c r="AF245" s="10">
        <v>2.7081414782223132E-2</v>
      </c>
      <c r="AG245" s="4">
        <v>0</v>
      </c>
      <c r="AH245" s="4">
        <v>0</v>
      </c>
      <c r="AI245" s="10" t="s">
        <v>1473</v>
      </c>
      <c r="AJ245" s="4">
        <v>0</v>
      </c>
      <c r="AK245" s="4">
        <v>0</v>
      </c>
      <c r="AL245" s="10" t="s">
        <v>1473</v>
      </c>
      <c r="AM245" s="1">
        <v>366239</v>
      </c>
      <c r="AN245" s="1">
        <v>5</v>
      </c>
      <c r="AX245"/>
      <c r="AY245"/>
    </row>
    <row r="246" spans="1:51" x14ac:dyDescent="0.25">
      <c r="A246" t="s">
        <v>964</v>
      </c>
      <c r="B246" t="s">
        <v>552</v>
      </c>
      <c r="C246" t="s">
        <v>1360</v>
      </c>
      <c r="D246" t="s">
        <v>1048</v>
      </c>
      <c r="E246" s="4">
        <v>26.391304347826086</v>
      </c>
      <c r="F246" s="4">
        <v>82.35054347826086</v>
      </c>
      <c r="G246" s="4">
        <v>5.8451086956521738</v>
      </c>
      <c r="H246" s="10">
        <v>7.0978386404883687E-2</v>
      </c>
      <c r="I246" s="4">
        <v>74.258152173913032</v>
      </c>
      <c r="J246" s="4">
        <v>5.8451086956521738</v>
      </c>
      <c r="K246" s="10">
        <v>7.8713360412778585E-2</v>
      </c>
      <c r="L246" s="4">
        <v>17.506630434782611</v>
      </c>
      <c r="M246" s="4">
        <v>0.51630434782608692</v>
      </c>
      <c r="N246" s="10">
        <v>2.9491931628389239E-2</v>
      </c>
      <c r="O246" s="4">
        <v>9.4142391304347832</v>
      </c>
      <c r="P246" s="4">
        <v>0.51630434782608692</v>
      </c>
      <c r="Q246" s="8">
        <v>5.4842918336008122E-2</v>
      </c>
      <c r="R246" s="4">
        <v>2.6141304347826089</v>
      </c>
      <c r="S246" s="4">
        <v>0</v>
      </c>
      <c r="T246" s="10">
        <v>0</v>
      </c>
      <c r="U246" s="4">
        <v>5.4782608695652177</v>
      </c>
      <c r="V246" s="4">
        <v>0</v>
      </c>
      <c r="W246" s="10">
        <v>0</v>
      </c>
      <c r="X246" s="4">
        <v>17.639999999999997</v>
      </c>
      <c r="Y246" s="4">
        <v>3.8586956521739131</v>
      </c>
      <c r="Z246" s="10">
        <v>0.21874691905747809</v>
      </c>
      <c r="AA246" s="4">
        <v>0</v>
      </c>
      <c r="AB246" s="4">
        <v>0</v>
      </c>
      <c r="AC246" s="10" t="s">
        <v>1473</v>
      </c>
      <c r="AD246" s="4">
        <v>47.203913043478252</v>
      </c>
      <c r="AE246" s="4">
        <v>1.4701086956521738</v>
      </c>
      <c r="AF246" s="10">
        <v>3.1143788742642932E-2</v>
      </c>
      <c r="AG246" s="4">
        <v>0</v>
      </c>
      <c r="AH246" s="4">
        <v>0</v>
      </c>
      <c r="AI246" s="10" t="s">
        <v>1473</v>
      </c>
      <c r="AJ246" s="4">
        <v>0</v>
      </c>
      <c r="AK246" s="4">
        <v>0</v>
      </c>
      <c r="AL246" s="10" t="s">
        <v>1473</v>
      </c>
      <c r="AM246" s="1">
        <v>366003</v>
      </c>
      <c r="AN246" s="1">
        <v>5</v>
      </c>
      <c r="AX246"/>
      <c r="AY246"/>
    </row>
    <row r="247" spans="1:51" x14ac:dyDescent="0.25">
      <c r="A247" t="s">
        <v>964</v>
      </c>
      <c r="B247" t="s">
        <v>515</v>
      </c>
      <c r="C247" t="s">
        <v>1106</v>
      </c>
      <c r="D247" t="s">
        <v>1014</v>
      </c>
      <c r="E247" s="4">
        <v>54.445652173913047</v>
      </c>
      <c r="F247" s="4">
        <v>182.34782608695653</v>
      </c>
      <c r="G247" s="4">
        <v>0</v>
      </c>
      <c r="H247" s="10">
        <v>0</v>
      </c>
      <c r="I247" s="4">
        <v>170.13586956521738</v>
      </c>
      <c r="J247" s="4">
        <v>0</v>
      </c>
      <c r="K247" s="10">
        <v>0</v>
      </c>
      <c r="L247" s="4">
        <v>42.046195652173914</v>
      </c>
      <c r="M247" s="4">
        <v>0</v>
      </c>
      <c r="N247" s="10">
        <v>0</v>
      </c>
      <c r="O247" s="4">
        <v>34.769021739130437</v>
      </c>
      <c r="P247" s="4">
        <v>0</v>
      </c>
      <c r="Q247" s="8">
        <v>0</v>
      </c>
      <c r="R247" s="4">
        <v>1.1086956521739131</v>
      </c>
      <c r="S247" s="4">
        <v>0</v>
      </c>
      <c r="T247" s="10">
        <v>0</v>
      </c>
      <c r="U247" s="4">
        <v>6.1684782608695654</v>
      </c>
      <c r="V247" s="4">
        <v>0</v>
      </c>
      <c r="W247" s="10">
        <v>0</v>
      </c>
      <c r="X247" s="4">
        <v>29.176630434782609</v>
      </c>
      <c r="Y247" s="4">
        <v>0</v>
      </c>
      <c r="Z247" s="10">
        <v>0</v>
      </c>
      <c r="AA247" s="4">
        <v>4.9347826086956523</v>
      </c>
      <c r="AB247" s="4">
        <v>0</v>
      </c>
      <c r="AC247" s="10">
        <v>0</v>
      </c>
      <c r="AD247" s="4">
        <v>106.19021739130434</v>
      </c>
      <c r="AE247" s="4">
        <v>0</v>
      </c>
      <c r="AF247" s="10">
        <v>0</v>
      </c>
      <c r="AG247" s="4">
        <v>0</v>
      </c>
      <c r="AH247" s="4">
        <v>0</v>
      </c>
      <c r="AI247" s="10" t="s">
        <v>1473</v>
      </c>
      <c r="AJ247" s="4">
        <v>0</v>
      </c>
      <c r="AK247" s="4">
        <v>0</v>
      </c>
      <c r="AL247" s="10" t="s">
        <v>1473</v>
      </c>
      <c r="AM247" s="1">
        <v>365945</v>
      </c>
      <c r="AN247" s="1">
        <v>5</v>
      </c>
      <c r="AX247"/>
      <c r="AY247"/>
    </row>
    <row r="248" spans="1:51" x14ac:dyDescent="0.25">
      <c r="A248" t="s">
        <v>964</v>
      </c>
      <c r="B248" t="s">
        <v>470</v>
      </c>
      <c r="C248" t="s">
        <v>1206</v>
      </c>
      <c r="D248" t="s">
        <v>1048</v>
      </c>
      <c r="E248" s="4">
        <v>17.271739130434781</v>
      </c>
      <c r="F248" s="4">
        <v>69.054021739130434</v>
      </c>
      <c r="G248" s="4">
        <v>12.942717391304349</v>
      </c>
      <c r="H248" s="10">
        <v>0.18742887185048884</v>
      </c>
      <c r="I248" s="4">
        <v>61.880108695652176</v>
      </c>
      <c r="J248" s="4">
        <v>12.942717391304349</v>
      </c>
      <c r="K248" s="10">
        <v>0.20915796148583254</v>
      </c>
      <c r="L248" s="4">
        <v>19.270760869565219</v>
      </c>
      <c r="M248" s="4">
        <v>2.5038043478260867</v>
      </c>
      <c r="N248" s="10">
        <v>0.12992763310038297</v>
      </c>
      <c r="O248" s="4">
        <v>12.096847826086957</v>
      </c>
      <c r="P248" s="4">
        <v>2.5038043478260867</v>
      </c>
      <c r="Q248" s="8">
        <v>0.20697989954264043</v>
      </c>
      <c r="R248" s="4">
        <v>1.5217391304347827</v>
      </c>
      <c r="S248" s="4">
        <v>0</v>
      </c>
      <c r="T248" s="10">
        <v>0</v>
      </c>
      <c r="U248" s="4">
        <v>5.6521739130434785</v>
      </c>
      <c r="V248" s="4">
        <v>0</v>
      </c>
      <c r="W248" s="10">
        <v>0</v>
      </c>
      <c r="X248" s="4">
        <v>11.747934782608695</v>
      </c>
      <c r="Y248" s="4">
        <v>3.2806521739130434</v>
      </c>
      <c r="Z248" s="10">
        <v>0.27925352282084731</v>
      </c>
      <c r="AA248" s="4">
        <v>0</v>
      </c>
      <c r="AB248" s="4">
        <v>0</v>
      </c>
      <c r="AC248" s="10" t="s">
        <v>1473</v>
      </c>
      <c r="AD248" s="4">
        <v>38.035326086956523</v>
      </c>
      <c r="AE248" s="4">
        <v>7.1582608695652183</v>
      </c>
      <c r="AF248" s="10">
        <v>0.18820032864185185</v>
      </c>
      <c r="AG248" s="4">
        <v>0</v>
      </c>
      <c r="AH248" s="4">
        <v>0</v>
      </c>
      <c r="AI248" s="10" t="s">
        <v>1473</v>
      </c>
      <c r="AJ248" s="4">
        <v>0</v>
      </c>
      <c r="AK248" s="4">
        <v>0</v>
      </c>
      <c r="AL248" s="10" t="s">
        <v>1473</v>
      </c>
      <c r="AM248" s="1">
        <v>365867</v>
      </c>
      <c r="AN248" s="1">
        <v>5</v>
      </c>
      <c r="AX248"/>
      <c r="AY248"/>
    </row>
    <row r="249" spans="1:51" x14ac:dyDescent="0.25">
      <c r="A249" t="s">
        <v>964</v>
      </c>
      <c r="B249" t="s">
        <v>692</v>
      </c>
      <c r="C249" t="s">
        <v>1387</v>
      </c>
      <c r="D249" t="s">
        <v>987</v>
      </c>
      <c r="E249" s="4">
        <v>44.978260869565219</v>
      </c>
      <c r="F249" s="4">
        <v>142.81543478260869</v>
      </c>
      <c r="G249" s="4">
        <v>10.68804347826087</v>
      </c>
      <c r="H249" s="10">
        <v>7.4838153834913115E-2</v>
      </c>
      <c r="I249" s="4">
        <v>133.91869565217391</v>
      </c>
      <c r="J249" s="4">
        <v>10.633695652173913</v>
      </c>
      <c r="K249" s="10">
        <v>7.9404116060036431E-2</v>
      </c>
      <c r="L249" s="4">
        <v>20.230217391304354</v>
      </c>
      <c r="M249" s="4">
        <v>0.41032608695652178</v>
      </c>
      <c r="N249" s="10">
        <v>2.0282831322064494E-2</v>
      </c>
      <c r="O249" s="4">
        <v>11.333478260869571</v>
      </c>
      <c r="P249" s="4">
        <v>0.35597826086956524</v>
      </c>
      <c r="Q249" s="8">
        <v>3.1409444892009038E-2</v>
      </c>
      <c r="R249" s="4">
        <v>1.3315217391304348</v>
      </c>
      <c r="S249" s="4">
        <v>5.434782608695652E-2</v>
      </c>
      <c r="T249" s="10">
        <v>4.0816326530612242E-2</v>
      </c>
      <c r="U249" s="4">
        <v>7.5652173913043477</v>
      </c>
      <c r="V249" s="4">
        <v>0</v>
      </c>
      <c r="W249" s="10">
        <v>0</v>
      </c>
      <c r="X249" s="4">
        <v>35.700326086956522</v>
      </c>
      <c r="Y249" s="4">
        <v>2.883695652173913</v>
      </c>
      <c r="Z249" s="10">
        <v>8.0775050769844384E-2</v>
      </c>
      <c r="AA249" s="4">
        <v>0</v>
      </c>
      <c r="AB249" s="4">
        <v>0</v>
      </c>
      <c r="AC249" s="10" t="s">
        <v>1473</v>
      </c>
      <c r="AD249" s="4">
        <v>86.884891304347818</v>
      </c>
      <c r="AE249" s="4">
        <v>7.3940217391304346</v>
      </c>
      <c r="AF249" s="10">
        <v>8.5101352238906802E-2</v>
      </c>
      <c r="AG249" s="4">
        <v>0</v>
      </c>
      <c r="AH249" s="4">
        <v>0</v>
      </c>
      <c r="AI249" s="10" t="s">
        <v>1473</v>
      </c>
      <c r="AJ249" s="4">
        <v>0</v>
      </c>
      <c r="AK249" s="4">
        <v>0</v>
      </c>
      <c r="AL249" s="10" t="s">
        <v>1473</v>
      </c>
      <c r="AM249" s="1">
        <v>366202</v>
      </c>
      <c r="AN249" s="1">
        <v>5</v>
      </c>
      <c r="AX249"/>
      <c r="AY249"/>
    </row>
    <row r="250" spans="1:51" x14ac:dyDescent="0.25">
      <c r="A250" t="s">
        <v>964</v>
      </c>
      <c r="B250" t="s">
        <v>668</v>
      </c>
      <c r="C250" t="s">
        <v>1320</v>
      </c>
      <c r="D250" t="s">
        <v>1060</v>
      </c>
      <c r="E250" s="4">
        <v>56.586956521739133</v>
      </c>
      <c r="F250" s="4">
        <v>180.66793478260871</v>
      </c>
      <c r="G250" s="4">
        <v>2.6576086956521738</v>
      </c>
      <c r="H250" s="10">
        <v>1.4709907980350689E-2</v>
      </c>
      <c r="I250" s="4">
        <v>173.18967391304349</v>
      </c>
      <c r="J250" s="4">
        <v>2.6576086956521738</v>
      </c>
      <c r="K250" s="10">
        <v>1.5345075925176279E-2</v>
      </c>
      <c r="L250" s="4">
        <v>54.364673913043482</v>
      </c>
      <c r="M250" s="4">
        <v>0</v>
      </c>
      <c r="N250" s="10">
        <v>0</v>
      </c>
      <c r="O250" s="4">
        <v>46.886413043478271</v>
      </c>
      <c r="P250" s="4">
        <v>0</v>
      </c>
      <c r="Q250" s="8">
        <v>0</v>
      </c>
      <c r="R250" s="4">
        <v>4.1739130434782608</v>
      </c>
      <c r="S250" s="4">
        <v>0</v>
      </c>
      <c r="T250" s="10">
        <v>0</v>
      </c>
      <c r="U250" s="4">
        <v>3.3043478260869565</v>
      </c>
      <c r="V250" s="4">
        <v>0</v>
      </c>
      <c r="W250" s="10">
        <v>0</v>
      </c>
      <c r="X250" s="4">
        <v>25.395652173913039</v>
      </c>
      <c r="Y250" s="4">
        <v>0</v>
      </c>
      <c r="Z250" s="10">
        <v>0</v>
      </c>
      <c r="AA250" s="4">
        <v>0</v>
      </c>
      <c r="AB250" s="4">
        <v>0</v>
      </c>
      <c r="AC250" s="10" t="s">
        <v>1473</v>
      </c>
      <c r="AD250" s="4">
        <v>83.231521739130443</v>
      </c>
      <c r="AE250" s="4">
        <v>2.6576086956521738</v>
      </c>
      <c r="AF250" s="10">
        <v>3.1930314862941241E-2</v>
      </c>
      <c r="AG250" s="4">
        <v>17.676086956521736</v>
      </c>
      <c r="AH250" s="4">
        <v>0</v>
      </c>
      <c r="AI250" s="10">
        <v>0</v>
      </c>
      <c r="AJ250" s="4">
        <v>0</v>
      </c>
      <c r="AK250" s="4">
        <v>0</v>
      </c>
      <c r="AL250" s="10" t="s">
        <v>1473</v>
      </c>
      <c r="AM250" s="1">
        <v>366177</v>
      </c>
      <c r="AN250" s="1">
        <v>5</v>
      </c>
      <c r="AX250"/>
      <c r="AY250"/>
    </row>
    <row r="251" spans="1:51" x14ac:dyDescent="0.25">
      <c r="A251" t="s">
        <v>964</v>
      </c>
      <c r="B251" t="s">
        <v>831</v>
      </c>
      <c r="C251" t="s">
        <v>1093</v>
      </c>
      <c r="D251" t="s">
        <v>982</v>
      </c>
      <c r="E251" s="4">
        <v>58.75</v>
      </c>
      <c r="F251" s="4">
        <v>229.83717391304361</v>
      </c>
      <c r="G251" s="4">
        <v>0</v>
      </c>
      <c r="H251" s="10">
        <v>0</v>
      </c>
      <c r="I251" s="4">
        <v>203.11293478260882</v>
      </c>
      <c r="J251" s="4">
        <v>0</v>
      </c>
      <c r="K251" s="10">
        <v>0</v>
      </c>
      <c r="L251" s="4">
        <v>41.03967391304348</v>
      </c>
      <c r="M251" s="4">
        <v>0</v>
      </c>
      <c r="N251" s="10">
        <v>0</v>
      </c>
      <c r="O251" s="4">
        <v>18.934999999999999</v>
      </c>
      <c r="P251" s="4">
        <v>0</v>
      </c>
      <c r="Q251" s="8">
        <v>0</v>
      </c>
      <c r="R251" s="4">
        <v>15.909021739130436</v>
      </c>
      <c r="S251" s="4">
        <v>0</v>
      </c>
      <c r="T251" s="10">
        <v>0</v>
      </c>
      <c r="U251" s="4">
        <v>6.1956521739130439</v>
      </c>
      <c r="V251" s="4">
        <v>0</v>
      </c>
      <c r="W251" s="10">
        <v>0</v>
      </c>
      <c r="X251" s="4">
        <v>72.618586956521753</v>
      </c>
      <c r="Y251" s="4">
        <v>0</v>
      </c>
      <c r="Z251" s="10">
        <v>0</v>
      </c>
      <c r="AA251" s="4">
        <v>4.6195652173913047</v>
      </c>
      <c r="AB251" s="4">
        <v>0</v>
      </c>
      <c r="AC251" s="10">
        <v>0</v>
      </c>
      <c r="AD251" s="4">
        <v>106.33858695652188</v>
      </c>
      <c r="AE251" s="4">
        <v>0</v>
      </c>
      <c r="AF251" s="10">
        <v>0</v>
      </c>
      <c r="AG251" s="4">
        <v>1.5848913043478259</v>
      </c>
      <c r="AH251" s="4">
        <v>0</v>
      </c>
      <c r="AI251" s="10">
        <v>0</v>
      </c>
      <c r="AJ251" s="4">
        <v>3.6358695652173902</v>
      </c>
      <c r="AK251" s="4">
        <v>0</v>
      </c>
      <c r="AL251" s="10" t="s">
        <v>1473</v>
      </c>
      <c r="AM251" s="1">
        <v>366384</v>
      </c>
      <c r="AN251" s="1">
        <v>5</v>
      </c>
      <c r="AX251"/>
      <c r="AY251"/>
    </row>
    <row r="252" spans="1:51" x14ac:dyDescent="0.25">
      <c r="A252" t="s">
        <v>964</v>
      </c>
      <c r="B252" t="s">
        <v>447</v>
      </c>
      <c r="C252" t="s">
        <v>1222</v>
      </c>
      <c r="D252" t="s">
        <v>1039</v>
      </c>
      <c r="E252" s="4">
        <v>47.195652173913047</v>
      </c>
      <c r="F252" s="4">
        <v>132.989347826087</v>
      </c>
      <c r="G252" s="4">
        <v>10.597826086956522</v>
      </c>
      <c r="H252" s="10">
        <v>7.9689285346488989E-2</v>
      </c>
      <c r="I252" s="4">
        <v>126.46760869565222</v>
      </c>
      <c r="J252" s="4">
        <v>9.7282608695652186</v>
      </c>
      <c r="K252" s="10">
        <v>7.6922944696270382E-2</v>
      </c>
      <c r="L252" s="4">
        <v>33.818152173913056</v>
      </c>
      <c r="M252" s="4">
        <v>3.777173913043478</v>
      </c>
      <c r="N252" s="10">
        <v>0.11169072436657694</v>
      </c>
      <c r="O252" s="4">
        <v>27.296413043478271</v>
      </c>
      <c r="P252" s="4">
        <v>2.9076086956521738</v>
      </c>
      <c r="Q252" s="8">
        <v>0.10651980870236967</v>
      </c>
      <c r="R252" s="4">
        <v>0.86956521739130432</v>
      </c>
      <c r="S252" s="4">
        <v>0.86956521739130432</v>
      </c>
      <c r="T252" s="10">
        <v>1</v>
      </c>
      <c r="U252" s="4">
        <v>5.6521739130434785</v>
      </c>
      <c r="V252" s="4">
        <v>0</v>
      </c>
      <c r="W252" s="10">
        <v>0</v>
      </c>
      <c r="X252" s="4">
        <v>23.919673913043486</v>
      </c>
      <c r="Y252" s="4">
        <v>5.7717391304347823</v>
      </c>
      <c r="Z252" s="10">
        <v>0.24129673136084986</v>
      </c>
      <c r="AA252" s="4">
        <v>0</v>
      </c>
      <c r="AB252" s="4">
        <v>0</v>
      </c>
      <c r="AC252" s="10" t="s">
        <v>1473</v>
      </c>
      <c r="AD252" s="4">
        <v>75.251521739130453</v>
      </c>
      <c r="AE252" s="4">
        <v>1.048913043478261</v>
      </c>
      <c r="AF252" s="10">
        <v>1.3938761891280543E-2</v>
      </c>
      <c r="AG252" s="4">
        <v>0</v>
      </c>
      <c r="AH252" s="4">
        <v>0</v>
      </c>
      <c r="AI252" s="10" t="s">
        <v>1473</v>
      </c>
      <c r="AJ252" s="4">
        <v>0</v>
      </c>
      <c r="AK252" s="4">
        <v>0</v>
      </c>
      <c r="AL252" s="10" t="s">
        <v>1473</v>
      </c>
      <c r="AM252" s="1">
        <v>365831</v>
      </c>
      <c r="AN252" s="1">
        <v>5</v>
      </c>
      <c r="AX252"/>
      <c r="AY252"/>
    </row>
    <row r="253" spans="1:51" x14ac:dyDescent="0.25">
      <c r="A253" t="s">
        <v>964</v>
      </c>
      <c r="B253" t="s">
        <v>834</v>
      </c>
      <c r="C253" t="s">
        <v>1113</v>
      </c>
      <c r="D253" t="s">
        <v>980</v>
      </c>
      <c r="E253" s="4">
        <v>92.5</v>
      </c>
      <c r="F253" s="4">
        <v>313.96282608695651</v>
      </c>
      <c r="G253" s="4">
        <v>24.677500000000002</v>
      </c>
      <c r="H253" s="10">
        <v>7.8600069656543398E-2</v>
      </c>
      <c r="I253" s="4">
        <v>286.9954347826087</v>
      </c>
      <c r="J253" s="4">
        <v>24.677500000000002</v>
      </c>
      <c r="K253" s="10">
        <v>8.5985688304389032E-2</v>
      </c>
      <c r="L253" s="4">
        <v>36.993695652173905</v>
      </c>
      <c r="M253" s="4">
        <v>4.5888043478260867</v>
      </c>
      <c r="N253" s="10">
        <v>0.12404287452033545</v>
      </c>
      <c r="O253" s="4">
        <v>26.072499999999994</v>
      </c>
      <c r="P253" s="4">
        <v>4.5888043478260867</v>
      </c>
      <c r="Q253" s="8">
        <v>0.17600170094260573</v>
      </c>
      <c r="R253" s="4">
        <v>5.4429347826086953</v>
      </c>
      <c r="S253" s="4">
        <v>0</v>
      </c>
      <c r="T253" s="10">
        <v>0</v>
      </c>
      <c r="U253" s="4">
        <v>5.4782608695652177</v>
      </c>
      <c r="V253" s="4">
        <v>0</v>
      </c>
      <c r="W253" s="10">
        <v>0</v>
      </c>
      <c r="X253" s="4">
        <v>83.98021739130435</v>
      </c>
      <c r="Y253" s="4">
        <v>9.0046739130434776</v>
      </c>
      <c r="Z253" s="10">
        <v>0.10722375093513223</v>
      </c>
      <c r="AA253" s="4">
        <v>16.046195652173914</v>
      </c>
      <c r="AB253" s="4">
        <v>0</v>
      </c>
      <c r="AC253" s="10">
        <v>0</v>
      </c>
      <c r="AD253" s="4">
        <v>142.27967391304347</v>
      </c>
      <c r="AE253" s="4">
        <v>11.084021739130437</v>
      </c>
      <c r="AF253" s="10">
        <v>7.7903058351852961E-2</v>
      </c>
      <c r="AG253" s="4">
        <v>34.663043478260867</v>
      </c>
      <c r="AH253" s="4">
        <v>0</v>
      </c>
      <c r="AI253" s="10">
        <v>0</v>
      </c>
      <c r="AJ253" s="4">
        <v>0</v>
      </c>
      <c r="AK253" s="4">
        <v>0</v>
      </c>
      <c r="AL253" s="10" t="s">
        <v>1473</v>
      </c>
      <c r="AM253" s="1">
        <v>366387</v>
      </c>
      <c r="AN253" s="1">
        <v>5</v>
      </c>
      <c r="AX253"/>
      <c r="AY253"/>
    </row>
    <row r="254" spans="1:51" x14ac:dyDescent="0.25">
      <c r="A254" t="s">
        <v>964</v>
      </c>
      <c r="B254" t="s">
        <v>652</v>
      </c>
      <c r="C254" t="s">
        <v>1330</v>
      </c>
      <c r="D254" t="s">
        <v>999</v>
      </c>
      <c r="E254" s="4">
        <v>113.25</v>
      </c>
      <c r="F254" s="4">
        <v>396.87282608695659</v>
      </c>
      <c r="G254" s="4">
        <v>0.79347826086956519</v>
      </c>
      <c r="H254" s="10">
        <v>1.999326254440284E-3</v>
      </c>
      <c r="I254" s="4">
        <v>340.82108695652181</v>
      </c>
      <c r="J254" s="4">
        <v>0.79347826086956519</v>
      </c>
      <c r="K254" s="10">
        <v>2.3281372287002546E-3</v>
      </c>
      <c r="L254" s="4">
        <v>59.219239130434794</v>
      </c>
      <c r="M254" s="4">
        <v>0</v>
      </c>
      <c r="N254" s="10">
        <v>0</v>
      </c>
      <c r="O254" s="4">
        <v>20.998695652173911</v>
      </c>
      <c r="P254" s="4">
        <v>0</v>
      </c>
      <c r="Q254" s="8">
        <v>0</v>
      </c>
      <c r="R254" s="4">
        <v>32.23902173913045</v>
      </c>
      <c r="S254" s="4">
        <v>0</v>
      </c>
      <c r="T254" s="10">
        <v>0</v>
      </c>
      <c r="U254" s="4">
        <v>5.9815217391304332</v>
      </c>
      <c r="V254" s="4">
        <v>0</v>
      </c>
      <c r="W254" s="10">
        <v>0</v>
      </c>
      <c r="X254" s="4">
        <v>101.49597826086958</v>
      </c>
      <c r="Y254" s="4">
        <v>0</v>
      </c>
      <c r="Z254" s="10">
        <v>0</v>
      </c>
      <c r="AA254" s="4">
        <v>17.831195652173907</v>
      </c>
      <c r="AB254" s="4">
        <v>0</v>
      </c>
      <c r="AC254" s="10">
        <v>0</v>
      </c>
      <c r="AD254" s="4">
        <v>215.03771739130443</v>
      </c>
      <c r="AE254" s="4">
        <v>0.79347826086956519</v>
      </c>
      <c r="AF254" s="10">
        <v>3.6899492353970244E-3</v>
      </c>
      <c r="AG254" s="4">
        <v>3.2886956521739132</v>
      </c>
      <c r="AH254" s="4">
        <v>0</v>
      </c>
      <c r="AI254" s="10">
        <v>0</v>
      </c>
      <c r="AJ254" s="4">
        <v>0</v>
      </c>
      <c r="AK254" s="4">
        <v>0</v>
      </c>
      <c r="AL254" s="10" t="s">
        <v>1473</v>
      </c>
      <c r="AM254" s="1">
        <v>366151</v>
      </c>
      <c r="AN254" s="1">
        <v>5</v>
      </c>
      <c r="AX254"/>
      <c r="AY254"/>
    </row>
    <row r="255" spans="1:51" x14ac:dyDescent="0.25">
      <c r="A255" t="s">
        <v>964</v>
      </c>
      <c r="B255" t="s">
        <v>622</v>
      </c>
      <c r="C255" t="s">
        <v>1164</v>
      </c>
      <c r="D255" t="s">
        <v>999</v>
      </c>
      <c r="E255" s="4">
        <v>54.978260869565219</v>
      </c>
      <c r="F255" s="4">
        <v>192.03184782608696</v>
      </c>
      <c r="G255" s="4">
        <v>0</v>
      </c>
      <c r="H255" s="10">
        <v>0</v>
      </c>
      <c r="I255" s="4">
        <v>187.94489130434783</v>
      </c>
      <c r="J255" s="4">
        <v>0</v>
      </c>
      <c r="K255" s="10">
        <v>0</v>
      </c>
      <c r="L255" s="4">
        <v>35.596086956521731</v>
      </c>
      <c r="M255" s="4">
        <v>0</v>
      </c>
      <c r="N255" s="10">
        <v>0</v>
      </c>
      <c r="O255" s="4">
        <v>31.509130434782602</v>
      </c>
      <c r="P255" s="4">
        <v>0</v>
      </c>
      <c r="Q255" s="8">
        <v>0</v>
      </c>
      <c r="R255" s="4">
        <v>0</v>
      </c>
      <c r="S255" s="4">
        <v>0</v>
      </c>
      <c r="T255" s="10" t="s">
        <v>1473</v>
      </c>
      <c r="U255" s="4">
        <v>4.0869565217391308</v>
      </c>
      <c r="V255" s="4">
        <v>0</v>
      </c>
      <c r="W255" s="10">
        <v>0</v>
      </c>
      <c r="X255" s="4">
        <v>53.09500000000002</v>
      </c>
      <c r="Y255" s="4">
        <v>0</v>
      </c>
      <c r="Z255" s="10">
        <v>0</v>
      </c>
      <c r="AA255" s="4">
        <v>0</v>
      </c>
      <c r="AB255" s="4">
        <v>0</v>
      </c>
      <c r="AC255" s="10" t="s">
        <v>1473</v>
      </c>
      <c r="AD255" s="4">
        <v>103.3407608695652</v>
      </c>
      <c r="AE255" s="4">
        <v>0</v>
      </c>
      <c r="AF255" s="10">
        <v>0</v>
      </c>
      <c r="AG255" s="4">
        <v>0</v>
      </c>
      <c r="AH255" s="4">
        <v>0</v>
      </c>
      <c r="AI255" s="10" t="s">
        <v>1473</v>
      </c>
      <c r="AJ255" s="4">
        <v>0</v>
      </c>
      <c r="AK255" s="4">
        <v>0</v>
      </c>
      <c r="AL255" s="10" t="s">
        <v>1473</v>
      </c>
      <c r="AM255" s="1">
        <v>366108</v>
      </c>
      <c r="AN255" s="1">
        <v>5</v>
      </c>
      <c r="AX255"/>
      <c r="AY255"/>
    </row>
    <row r="256" spans="1:51" x14ac:dyDescent="0.25">
      <c r="A256" t="s">
        <v>964</v>
      </c>
      <c r="B256" t="s">
        <v>341</v>
      </c>
      <c r="C256" t="s">
        <v>1265</v>
      </c>
      <c r="D256" t="s">
        <v>1021</v>
      </c>
      <c r="E256" s="4">
        <v>54.152173913043477</v>
      </c>
      <c r="F256" s="4">
        <v>157.62228260869566</v>
      </c>
      <c r="G256" s="4">
        <v>0</v>
      </c>
      <c r="H256" s="10">
        <v>0</v>
      </c>
      <c r="I256" s="4">
        <v>149.2771739130435</v>
      </c>
      <c r="J256" s="4">
        <v>0</v>
      </c>
      <c r="K256" s="10">
        <v>0</v>
      </c>
      <c r="L256" s="4">
        <v>28.149456521739133</v>
      </c>
      <c r="M256" s="4">
        <v>0</v>
      </c>
      <c r="N256" s="10">
        <v>0</v>
      </c>
      <c r="O256" s="4">
        <v>19.804347826086957</v>
      </c>
      <c r="P256" s="4">
        <v>0</v>
      </c>
      <c r="Q256" s="8">
        <v>0</v>
      </c>
      <c r="R256" s="4">
        <v>4.1059782608695654</v>
      </c>
      <c r="S256" s="4">
        <v>0</v>
      </c>
      <c r="T256" s="10">
        <v>0</v>
      </c>
      <c r="U256" s="4">
        <v>4.2391304347826084</v>
      </c>
      <c r="V256" s="4">
        <v>0</v>
      </c>
      <c r="W256" s="10">
        <v>0</v>
      </c>
      <c r="X256" s="4">
        <v>34.798913043478258</v>
      </c>
      <c r="Y256" s="4">
        <v>0</v>
      </c>
      <c r="Z256" s="10">
        <v>0</v>
      </c>
      <c r="AA256" s="4">
        <v>0</v>
      </c>
      <c r="AB256" s="4">
        <v>0</v>
      </c>
      <c r="AC256" s="10" t="s">
        <v>1473</v>
      </c>
      <c r="AD256" s="4">
        <v>94.673913043478265</v>
      </c>
      <c r="AE256" s="4">
        <v>0</v>
      </c>
      <c r="AF256" s="10">
        <v>0</v>
      </c>
      <c r="AG256" s="4">
        <v>0</v>
      </c>
      <c r="AH256" s="4">
        <v>0</v>
      </c>
      <c r="AI256" s="10" t="s">
        <v>1473</v>
      </c>
      <c r="AJ256" s="4">
        <v>0</v>
      </c>
      <c r="AK256" s="4">
        <v>0</v>
      </c>
      <c r="AL256" s="10" t="s">
        <v>1473</v>
      </c>
      <c r="AM256" s="1">
        <v>365676</v>
      </c>
      <c r="AN256" s="1">
        <v>5</v>
      </c>
      <c r="AX256"/>
      <c r="AY256"/>
    </row>
    <row r="257" spans="1:51" x14ac:dyDescent="0.25">
      <c r="A257" t="s">
        <v>964</v>
      </c>
      <c r="B257" t="s">
        <v>243</v>
      </c>
      <c r="C257" t="s">
        <v>1213</v>
      </c>
      <c r="D257" t="s">
        <v>1008</v>
      </c>
      <c r="E257" s="4">
        <v>72.684782608695656</v>
      </c>
      <c r="F257" s="4">
        <v>245.51684782608694</v>
      </c>
      <c r="G257" s="4">
        <v>0</v>
      </c>
      <c r="H257" s="10">
        <v>0</v>
      </c>
      <c r="I257" s="4">
        <v>230.90967391304346</v>
      </c>
      <c r="J257" s="4">
        <v>0</v>
      </c>
      <c r="K257" s="10">
        <v>0</v>
      </c>
      <c r="L257" s="4">
        <v>26.441847826086956</v>
      </c>
      <c r="M257" s="4">
        <v>0</v>
      </c>
      <c r="N257" s="10">
        <v>0</v>
      </c>
      <c r="O257" s="4">
        <v>11.834673913043478</v>
      </c>
      <c r="P257" s="4">
        <v>0</v>
      </c>
      <c r="Q257" s="8">
        <v>0</v>
      </c>
      <c r="R257" s="4">
        <v>9.0978260869565215</v>
      </c>
      <c r="S257" s="4">
        <v>0</v>
      </c>
      <c r="T257" s="10">
        <v>0</v>
      </c>
      <c r="U257" s="4">
        <v>5.5093478260869571</v>
      </c>
      <c r="V257" s="4">
        <v>0</v>
      </c>
      <c r="W257" s="10">
        <v>0</v>
      </c>
      <c r="X257" s="4">
        <v>72.108804347826094</v>
      </c>
      <c r="Y257" s="4">
        <v>0</v>
      </c>
      <c r="Z257" s="10">
        <v>0</v>
      </c>
      <c r="AA257" s="4">
        <v>0</v>
      </c>
      <c r="AB257" s="4">
        <v>0</v>
      </c>
      <c r="AC257" s="10" t="s">
        <v>1473</v>
      </c>
      <c r="AD257" s="4">
        <v>146.72815217391303</v>
      </c>
      <c r="AE257" s="4">
        <v>0</v>
      </c>
      <c r="AF257" s="10">
        <v>0</v>
      </c>
      <c r="AG257" s="4">
        <v>0</v>
      </c>
      <c r="AH257" s="4">
        <v>0</v>
      </c>
      <c r="AI257" s="10" t="s">
        <v>1473</v>
      </c>
      <c r="AJ257" s="4">
        <v>0.23804347826086955</v>
      </c>
      <c r="AK257" s="4">
        <v>0</v>
      </c>
      <c r="AL257" s="10" t="s">
        <v>1473</v>
      </c>
      <c r="AM257" s="1">
        <v>365530</v>
      </c>
      <c r="AN257" s="1">
        <v>5</v>
      </c>
      <c r="AX257"/>
      <c r="AY257"/>
    </row>
    <row r="258" spans="1:51" x14ac:dyDescent="0.25">
      <c r="A258" t="s">
        <v>964</v>
      </c>
      <c r="B258" t="s">
        <v>833</v>
      </c>
      <c r="C258" t="s">
        <v>1213</v>
      </c>
      <c r="D258" t="s">
        <v>1008</v>
      </c>
      <c r="E258" s="4">
        <v>19.347826086956523</v>
      </c>
      <c r="F258" s="4">
        <v>122.18478260869561</v>
      </c>
      <c r="G258" s="4">
        <v>0</v>
      </c>
      <c r="H258" s="10">
        <v>0</v>
      </c>
      <c r="I258" s="4">
        <v>115.14565217391299</v>
      </c>
      <c r="J258" s="4">
        <v>0</v>
      </c>
      <c r="K258" s="10">
        <v>0</v>
      </c>
      <c r="L258" s="4">
        <v>24.00326086956521</v>
      </c>
      <c r="M258" s="4">
        <v>0</v>
      </c>
      <c r="N258" s="10">
        <v>0</v>
      </c>
      <c r="O258" s="4">
        <v>16.9641304347826</v>
      </c>
      <c r="P258" s="4">
        <v>0</v>
      </c>
      <c r="Q258" s="8">
        <v>0</v>
      </c>
      <c r="R258" s="4">
        <v>1.5608695652173916</v>
      </c>
      <c r="S258" s="4">
        <v>0</v>
      </c>
      <c r="T258" s="10">
        <v>0</v>
      </c>
      <c r="U258" s="4">
        <v>5.4782608695652177</v>
      </c>
      <c r="V258" s="4">
        <v>0</v>
      </c>
      <c r="W258" s="10">
        <v>0</v>
      </c>
      <c r="X258" s="4">
        <v>10.615217391304347</v>
      </c>
      <c r="Y258" s="4">
        <v>0</v>
      </c>
      <c r="Z258" s="10">
        <v>0</v>
      </c>
      <c r="AA258" s="4">
        <v>0</v>
      </c>
      <c r="AB258" s="4">
        <v>0</v>
      </c>
      <c r="AC258" s="10" t="s">
        <v>1473</v>
      </c>
      <c r="AD258" s="4">
        <v>77.994565217391269</v>
      </c>
      <c r="AE258" s="4">
        <v>0</v>
      </c>
      <c r="AF258" s="10">
        <v>0</v>
      </c>
      <c r="AG258" s="4">
        <v>0</v>
      </c>
      <c r="AH258" s="4">
        <v>0</v>
      </c>
      <c r="AI258" s="10" t="s">
        <v>1473</v>
      </c>
      <c r="AJ258" s="4">
        <v>9.5717391304347785</v>
      </c>
      <c r="AK258" s="4">
        <v>0</v>
      </c>
      <c r="AL258" s="10" t="s">
        <v>1473</v>
      </c>
      <c r="AM258" s="1">
        <v>366386</v>
      </c>
      <c r="AN258" s="1">
        <v>5</v>
      </c>
      <c r="AX258"/>
      <c r="AY258"/>
    </row>
    <row r="259" spans="1:51" x14ac:dyDescent="0.25">
      <c r="A259" t="s">
        <v>964</v>
      </c>
      <c r="B259" t="s">
        <v>182</v>
      </c>
      <c r="C259" t="s">
        <v>1270</v>
      </c>
      <c r="D259" t="s">
        <v>1032</v>
      </c>
      <c r="E259" s="4">
        <v>110.09782608695652</v>
      </c>
      <c r="F259" s="4">
        <v>331.04641304347825</v>
      </c>
      <c r="G259" s="4">
        <v>22.793695652173913</v>
      </c>
      <c r="H259" s="10">
        <v>6.8853474177895058E-2</v>
      </c>
      <c r="I259" s="4">
        <v>314.5328260869565</v>
      </c>
      <c r="J259" s="4">
        <v>22.793695652173913</v>
      </c>
      <c r="K259" s="10">
        <v>7.2468415890786272E-2</v>
      </c>
      <c r="L259" s="4">
        <v>47.65271739130435</v>
      </c>
      <c r="M259" s="4">
        <v>0.13641304347826089</v>
      </c>
      <c r="N259" s="10">
        <v>2.8626498329170518E-3</v>
      </c>
      <c r="O259" s="4">
        <v>40.261413043478264</v>
      </c>
      <c r="P259" s="4">
        <v>0.13641304347826089</v>
      </c>
      <c r="Q259" s="8">
        <v>3.388183204870345E-3</v>
      </c>
      <c r="R259" s="4">
        <v>2.2608695652173911</v>
      </c>
      <c r="S259" s="4">
        <v>0</v>
      </c>
      <c r="T259" s="10">
        <v>0</v>
      </c>
      <c r="U259" s="4">
        <v>5.1304347826086953</v>
      </c>
      <c r="V259" s="4">
        <v>0</v>
      </c>
      <c r="W259" s="10">
        <v>0</v>
      </c>
      <c r="X259" s="4">
        <v>61.453804347826086</v>
      </c>
      <c r="Y259" s="4">
        <v>8.1277173913043477</v>
      </c>
      <c r="Z259" s="10">
        <v>0.13225735131549857</v>
      </c>
      <c r="AA259" s="4">
        <v>9.1222826086956523</v>
      </c>
      <c r="AB259" s="4">
        <v>0</v>
      </c>
      <c r="AC259" s="10">
        <v>0</v>
      </c>
      <c r="AD259" s="4">
        <v>202.04858695652175</v>
      </c>
      <c r="AE259" s="4">
        <v>12.643695652173914</v>
      </c>
      <c r="AF259" s="10">
        <v>6.2577500999275365E-2</v>
      </c>
      <c r="AG259" s="4">
        <v>10.769021739130435</v>
      </c>
      <c r="AH259" s="4">
        <v>1.8858695652173914</v>
      </c>
      <c r="AI259" s="10">
        <v>0.17511985869290941</v>
      </c>
      <c r="AJ259" s="4">
        <v>0</v>
      </c>
      <c r="AK259" s="4">
        <v>0</v>
      </c>
      <c r="AL259" s="10" t="s">
        <v>1473</v>
      </c>
      <c r="AM259" s="1">
        <v>365432</v>
      </c>
      <c r="AN259" s="1">
        <v>5</v>
      </c>
      <c r="AX259"/>
      <c r="AY259"/>
    </row>
    <row r="260" spans="1:51" x14ac:dyDescent="0.25">
      <c r="A260" t="s">
        <v>964</v>
      </c>
      <c r="B260" t="s">
        <v>87</v>
      </c>
      <c r="C260" t="s">
        <v>1073</v>
      </c>
      <c r="D260" t="s">
        <v>991</v>
      </c>
      <c r="E260" s="4">
        <v>66.836956521739125</v>
      </c>
      <c r="F260" s="4">
        <v>234.33684782608685</v>
      </c>
      <c r="G260" s="4">
        <v>19.392391304347825</v>
      </c>
      <c r="H260" s="10">
        <v>8.2754340532650211E-2</v>
      </c>
      <c r="I260" s="4">
        <v>214.79771739130425</v>
      </c>
      <c r="J260" s="4">
        <v>17.827173913043477</v>
      </c>
      <c r="K260" s="10">
        <v>8.2995173922482207E-2</v>
      </c>
      <c r="L260" s="4">
        <v>53.812608695652166</v>
      </c>
      <c r="M260" s="4">
        <v>1.5652173913043479</v>
      </c>
      <c r="N260" s="10">
        <v>2.9086443293554934E-2</v>
      </c>
      <c r="O260" s="4">
        <v>34.27347826086956</v>
      </c>
      <c r="P260" s="4">
        <v>0</v>
      </c>
      <c r="Q260" s="8">
        <v>0</v>
      </c>
      <c r="R260" s="4">
        <v>14.147826086956519</v>
      </c>
      <c r="S260" s="4">
        <v>1.5652173913043479</v>
      </c>
      <c r="T260" s="10">
        <v>0.11063306699446837</v>
      </c>
      <c r="U260" s="4">
        <v>5.3913043478260869</v>
      </c>
      <c r="V260" s="4">
        <v>0</v>
      </c>
      <c r="W260" s="10">
        <v>0</v>
      </c>
      <c r="X260" s="4">
        <v>61.639999999999979</v>
      </c>
      <c r="Y260" s="4">
        <v>7.2880434782608692</v>
      </c>
      <c r="Z260" s="10">
        <v>0.11823561775244762</v>
      </c>
      <c r="AA260" s="4">
        <v>0</v>
      </c>
      <c r="AB260" s="4">
        <v>0</v>
      </c>
      <c r="AC260" s="10" t="s">
        <v>1473</v>
      </c>
      <c r="AD260" s="4">
        <v>118.88423913043471</v>
      </c>
      <c r="AE260" s="4">
        <v>10.539130434782608</v>
      </c>
      <c r="AF260" s="10">
        <v>8.8650358633489884E-2</v>
      </c>
      <c r="AG260" s="4">
        <v>0</v>
      </c>
      <c r="AH260" s="4">
        <v>0</v>
      </c>
      <c r="AI260" s="10" t="s">
        <v>1473</v>
      </c>
      <c r="AJ260" s="4">
        <v>0</v>
      </c>
      <c r="AK260" s="4">
        <v>0</v>
      </c>
      <c r="AL260" s="10" t="s">
        <v>1473</v>
      </c>
      <c r="AM260" s="1">
        <v>365277</v>
      </c>
      <c r="AN260" s="1">
        <v>5</v>
      </c>
      <c r="AX260"/>
      <c r="AY260"/>
    </row>
    <row r="261" spans="1:51" x14ac:dyDescent="0.25">
      <c r="A261" t="s">
        <v>964</v>
      </c>
      <c r="B261" t="s">
        <v>439</v>
      </c>
      <c r="C261" t="s">
        <v>1131</v>
      </c>
      <c r="D261" t="s">
        <v>982</v>
      </c>
      <c r="E261" s="4">
        <v>76.130434782608702</v>
      </c>
      <c r="F261" s="4">
        <v>286.36652173913046</v>
      </c>
      <c r="G261" s="4">
        <v>8.4909782608695643</v>
      </c>
      <c r="H261" s="10">
        <v>2.965073643840441E-2</v>
      </c>
      <c r="I261" s="4">
        <v>270.79097826086957</v>
      </c>
      <c r="J261" s="4">
        <v>3.0670652173913036</v>
      </c>
      <c r="K261" s="10">
        <v>1.1326319795028812E-2</v>
      </c>
      <c r="L261" s="4">
        <v>44.487391304347817</v>
      </c>
      <c r="M261" s="4">
        <v>6.4310869565217388</v>
      </c>
      <c r="N261" s="10">
        <v>0.14455976778960333</v>
      </c>
      <c r="O261" s="4">
        <v>28.911847826086955</v>
      </c>
      <c r="P261" s="4">
        <v>1.0071739130434783</v>
      </c>
      <c r="Q261" s="8">
        <v>3.4836027053750343E-2</v>
      </c>
      <c r="R261" s="4">
        <v>10.151630434782607</v>
      </c>
      <c r="S261" s="4">
        <v>0.34782608695652173</v>
      </c>
      <c r="T261" s="10">
        <v>3.4263076181808454E-2</v>
      </c>
      <c r="U261" s="4">
        <v>5.4239130434782608</v>
      </c>
      <c r="V261" s="4">
        <v>5.0760869565217392</v>
      </c>
      <c r="W261" s="10">
        <v>0.93587174348697399</v>
      </c>
      <c r="X261" s="4">
        <v>74.9110869565217</v>
      </c>
      <c r="Y261" s="4">
        <v>2.0598913043478255</v>
      </c>
      <c r="Z261" s="10">
        <v>2.7497816251730318E-2</v>
      </c>
      <c r="AA261" s="4">
        <v>0</v>
      </c>
      <c r="AB261" s="4">
        <v>0</v>
      </c>
      <c r="AC261" s="10" t="s">
        <v>1473</v>
      </c>
      <c r="AD261" s="4">
        <v>166.96804347826091</v>
      </c>
      <c r="AE261" s="4">
        <v>0</v>
      </c>
      <c r="AF261" s="10">
        <v>0</v>
      </c>
      <c r="AG261" s="4">
        <v>0</v>
      </c>
      <c r="AH261" s="4">
        <v>0</v>
      </c>
      <c r="AI261" s="10" t="s">
        <v>1473</v>
      </c>
      <c r="AJ261" s="4">
        <v>0</v>
      </c>
      <c r="AK261" s="4">
        <v>0</v>
      </c>
      <c r="AL261" s="10" t="s">
        <v>1473</v>
      </c>
      <c r="AM261" s="1">
        <v>365819</v>
      </c>
      <c r="AN261" s="1">
        <v>5</v>
      </c>
      <c r="AX261"/>
      <c r="AY261"/>
    </row>
    <row r="262" spans="1:51" x14ac:dyDescent="0.25">
      <c r="A262" t="s">
        <v>964</v>
      </c>
      <c r="B262" t="s">
        <v>516</v>
      </c>
      <c r="C262" t="s">
        <v>1213</v>
      </c>
      <c r="D262" t="s">
        <v>1008</v>
      </c>
      <c r="E262" s="4">
        <v>72.206521739130437</v>
      </c>
      <c r="F262" s="4">
        <v>282.929347826087</v>
      </c>
      <c r="G262" s="4">
        <v>97.224021739130421</v>
      </c>
      <c r="H262" s="10">
        <v>0.34363356960371877</v>
      </c>
      <c r="I262" s="4">
        <v>254.24869565217398</v>
      </c>
      <c r="J262" s="4">
        <v>95.484891304347826</v>
      </c>
      <c r="K262" s="10">
        <v>0.37555705471534195</v>
      </c>
      <c r="L262" s="4">
        <v>41.555869565217392</v>
      </c>
      <c r="M262" s="4">
        <v>9.4359782608695664</v>
      </c>
      <c r="N262" s="10">
        <v>0.22706727977526328</v>
      </c>
      <c r="O262" s="4">
        <v>20.486413043478262</v>
      </c>
      <c r="P262" s="4">
        <v>7.6968478260869571</v>
      </c>
      <c r="Q262" s="8">
        <v>0.37570500066321794</v>
      </c>
      <c r="R262" s="4">
        <v>15.678152173913045</v>
      </c>
      <c r="S262" s="4">
        <v>1.7391304347826086</v>
      </c>
      <c r="T262" s="10">
        <v>0.11092700309902313</v>
      </c>
      <c r="U262" s="4">
        <v>5.3913043478260869</v>
      </c>
      <c r="V262" s="4">
        <v>0</v>
      </c>
      <c r="W262" s="10">
        <v>0</v>
      </c>
      <c r="X262" s="4">
        <v>83.889891304347827</v>
      </c>
      <c r="Y262" s="4">
        <v>37.663913043478253</v>
      </c>
      <c r="Z262" s="10">
        <v>0.4489684330002966</v>
      </c>
      <c r="AA262" s="4">
        <v>7.6111956521739161</v>
      </c>
      <c r="AB262" s="4">
        <v>0</v>
      </c>
      <c r="AC262" s="10">
        <v>0</v>
      </c>
      <c r="AD262" s="4">
        <v>146.13358695652178</v>
      </c>
      <c r="AE262" s="4">
        <v>50.124130434782607</v>
      </c>
      <c r="AF262" s="10">
        <v>0.3430021220904933</v>
      </c>
      <c r="AG262" s="4">
        <v>3.7388043478260866</v>
      </c>
      <c r="AH262" s="4">
        <v>0</v>
      </c>
      <c r="AI262" s="10">
        <v>0</v>
      </c>
      <c r="AJ262" s="4">
        <v>0</v>
      </c>
      <c r="AK262" s="4">
        <v>0</v>
      </c>
      <c r="AL262" s="10" t="s">
        <v>1473</v>
      </c>
      <c r="AM262" s="1">
        <v>365946</v>
      </c>
      <c r="AN262" s="1">
        <v>5</v>
      </c>
      <c r="AX262"/>
      <c r="AY262"/>
    </row>
    <row r="263" spans="1:51" x14ac:dyDescent="0.25">
      <c r="A263" t="s">
        <v>964</v>
      </c>
      <c r="B263" t="s">
        <v>78</v>
      </c>
      <c r="C263" t="s">
        <v>1096</v>
      </c>
      <c r="D263" t="s">
        <v>1034</v>
      </c>
      <c r="E263" s="4">
        <v>93.619565217391298</v>
      </c>
      <c r="F263" s="4">
        <v>243.43619565217398</v>
      </c>
      <c r="G263" s="4">
        <v>35.222826086956516</v>
      </c>
      <c r="H263" s="10">
        <v>0.14469017638315185</v>
      </c>
      <c r="I263" s="4">
        <v>237.74434782608699</v>
      </c>
      <c r="J263" s="4">
        <v>35.222826086956516</v>
      </c>
      <c r="K263" s="10">
        <v>0.14815421022216041</v>
      </c>
      <c r="L263" s="4">
        <v>16.439673913043475</v>
      </c>
      <c r="M263" s="4">
        <v>1.3635869565217391</v>
      </c>
      <c r="N263" s="10">
        <v>8.2944890740189778E-2</v>
      </c>
      <c r="O263" s="4">
        <v>15.396195652173908</v>
      </c>
      <c r="P263" s="4">
        <v>1.3635869565217391</v>
      </c>
      <c r="Q263" s="8">
        <v>8.8566486639133066E-2</v>
      </c>
      <c r="R263" s="4">
        <v>0.52173913043478259</v>
      </c>
      <c r="S263" s="4">
        <v>0</v>
      </c>
      <c r="T263" s="10">
        <v>0</v>
      </c>
      <c r="U263" s="4">
        <v>0.52173913043478259</v>
      </c>
      <c r="V263" s="4">
        <v>0</v>
      </c>
      <c r="W263" s="10">
        <v>0</v>
      </c>
      <c r="X263" s="4">
        <v>76.787934782608687</v>
      </c>
      <c r="Y263" s="4">
        <v>16.211304347826086</v>
      </c>
      <c r="Z263" s="10">
        <v>0.2111178584724446</v>
      </c>
      <c r="AA263" s="4">
        <v>4.6483695652173909</v>
      </c>
      <c r="AB263" s="4">
        <v>0</v>
      </c>
      <c r="AC263" s="10">
        <v>0</v>
      </c>
      <c r="AD263" s="4">
        <v>133.12184782608702</v>
      </c>
      <c r="AE263" s="4">
        <v>17.647934782608687</v>
      </c>
      <c r="AF263" s="10">
        <v>0.13256978528170893</v>
      </c>
      <c r="AG263" s="4">
        <v>12.438369565217391</v>
      </c>
      <c r="AH263" s="4">
        <v>0</v>
      </c>
      <c r="AI263" s="10">
        <v>0</v>
      </c>
      <c r="AJ263" s="4">
        <v>0</v>
      </c>
      <c r="AK263" s="4">
        <v>0</v>
      </c>
      <c r="AL263" s="10" t="s">
        <v>1473</v>
      </c>
      <c r="AM263" s="1">
        <v>365259</v>
      </c>
      <c r="AN263" s="1">
        <v>5</v>
      </c>
      <c r="AX263"/>
      <c r="AY263"/>
    </row>
    <row r="264" spans="1:51" x14ac:dyDescent="0.25">
      <c r="A264" t="s">
        <v>964</v>
      </c>
      <c r="B264" t="s">
        <v>635</v>
      </c>
      <c r="C264" t="s">
        <v>1149</v>
      </c>
      <c r="D264" t="s">
        <v>1020</v>
      </c>
      <c r="E264" s="4">
        <v>48.793478260869563</v>
      </c>
      <c r="F264" s="4">
        <v>186.26793478260871</v>
      </c>
      <c r="G264" s="4">
        <v>0</v>
      </c>
      <c r="H264" s="10">
        <v>0</v>
      </c>
      <c r="I264" s="4">
        <v>157.43369565217392</v>
      </c>
      <c r="J264" s="4">
        <v>0</v>
      </c>
      <c r="K264" s="10">
        <v>0</v>
      </c>
      <c r="L264" s="4">
        <v>27.385869565217391</v>
      </c>
      <c r="M264" s="4">
        <v>0</v>
      </c>
      <c r="N264" s="10">
        <v>0</v>
      </c>
      <c r="O264" s="4">
        <v>19.157608695652176</v>
      </c>
      <c r="P264" s="4">
        <v>0</v>
      </c>
      <c r="Q264" s="8">
        <v>0</v>
      </c>
      <c r="R264" s="4">
        <v>4.5923913043478262</v>
      </c>
      <c r="S264" s="4">
        <v>0</v>
      </c>
      <c r="T264" s="10">
        <v>0</v>
      </c>
      <c r="U264" s="4">
        <v>3.6358695652173911</v>
      </c>
      <c r="V264" s="4">
        <v>0</v>
      </c>
      <c r="W264" s="10">
        <v>0</v>
      </c>
      <c r="X264" s="4">
        <v>22.856521739130436</v>
      </c>
      <c r="Y264" s="4">
        <v>0</v>
      </c>
      <c r="Z264" s="10">
        <v>0</v>
      </c>
      <c r="AA264" s="4">
        <v>20.605978260869566</v>
      </c>
      <c r="AB264" s="4">
        <v>0</v>
      </c>
      <c r="AC264" s="10">
        <v>0</v>
      </c>
      <c r="AD264" s="4">
        <v>115.41956521739131</v>
      </c>
      <c r="AE264" s="4">
        <v>0</v>
      </c>
      <c r="AF264" s="10">
        <v>0</v>
      </c>
      <c r="AG264" s="4">
        <v>0</v>
      </c>
      <c r="AH264" s="4">
        <v>0</v>
      </c>
      <c r="AI264" s="10" t="s">
        <v>1473</v>
      </c>
      <c r="AJ264" s="4">
        <v>0</v>
      </c>
      <c r="AK264" s="4">
        <v>0</v>
      </c>
      <c r="AL264" s="10" t="s">
        <v>1473</v>
      </c>
      <c r="AM264" s="1">
        <v>366125</v>
      </c>
      <c r="AN264" s="1">
        <v>5</v>
      </c>
      <c r="AX264"/>
      <c r="AY264"/>
    </row>
    <row r="265" spans="1:51" x14ac:dyDescent="0.25">
      <c r="A265" t="s">
        <v>964</v>
      </c>
      <c r="B265" t="s">
        <v>492</v>
      </c>
      <c r="C265" t="s">
        <v>1128</v>
      </c>
      <c r="D265" t="s">
        <v>1026</v>
      </c>
      <c r="E265" s="4">
        <v>92.228260869565219</v>
      </c>
      <c r="F265" s="4">
        <v>311.70423913043481</v>
      </c>
      <c r="G265" s="4">
        <v>0</v>
      </c>
      <c r="H265" s="10">
        <v>0</v>
      </c>
      <c r="I265" s="4">
        <v>265.50315217391312</v>
      </c>
      <c r="J265" s="4">
        <v>0</v>
      </c>
      <c r="K265" s="10">
        <v>0</v>
      </c>
      <c r="L265" s="4">
        <v>49.157499999999999</v>
      </c>
      <c r="M265" s="4">
        <v>0</v>
      </c>
      <c r="N265" s="10">
        <v>0</v>
      </c>
      <c r="O265" s="4">
        <v>29.467282608695655</v>
      </c>
      <c r="P265" s="4">
        <v>0</v>
      </c>
      <c r="Q265" s="8">
        <v>0</v>
      </c>
      <c r="R265" s="4">
        <v>12.891304347826088</v>
      </c>
      <c r="S265" s="4">
        <v>0</v>
      </c>
      <c r="T265" s="10">
        <v>0</v>
      </c>
      <c r="U265" s="4">
        <v>6.7989130434782608</v>
      </c>
      <c r="V265" s="4">
        <v>0</v>
      </c>
      <c r="W265" s="10">
        <v>0</v>
      </c>
      <c r="X265" s="4">
        <v>97.692065217391345</v>
      </c>
      <c r="Y265" s="4">
        <v>0</v>
      </c>
      <c r="Z265" s="10">
        <v>0</v>
      </c>
      <c r="AA265" s="4">
        <v>26.510869565217391</v>
      </c>
      <c r="AB265" s="4">
        <v>0</v>
      </c>
      <c r="AC265" s="10">
        <v>0</v>
      </c>
      <c r="AD265" s="4">
        <v>138.34380434782611</v>
      </c>
      <c r="AE265" s="4">
        <v>0</v>
      </c>
      <c r="AF265" s="10">
        <v>0</v>
      </c>
      <c r="AG265" s="4">
        <v>0</v>
      </c>
      <c r="AH265" s="4">
        <v>0</v>
      </c>
      <c r="AI265" s="10" t="s">
        <v>1473</v>
      </c>
      <c r="AJ265" s="4">
        <v>0</v>
      </c>
      <c r="AK265" s="4">
        <v>0</v>
      </c>
      <c r="AL265" s="10" t="s">
        <v>1473</v>
      </c>
      <c r="AM265" s="1">
        <v>365898</v>
      </c>
      <c r="AN265" s="1">
        <v>5</v>
      </c>
      <c r="AX265"/>
      <c r="AY265"/>
    </row>
    <row r="266" spans="1:51" x14ac:dyDescent="0.25">
      <c r="A266" t="s">
        <v>964</v>
      </c>
      <c r="B266" t="s">
        <v>786</v>
      </c>
      <c r="C266" t="s">
        <v>1140</v>
      </c>
      <c r="D266" t="s">
        <v>1026</v>
      </c>
      <c r="E266" s="4">
        <v>76.956521739130437</v>
      </c>
      <c r="F266" s="4">
        <v>291.1204347826087</v>
      </c>
      <c r="G266" s="4">
        <v>1.0869565217391304</v>
      </c>
      <c r="H266" s="10">
        <v>3.7337005303348233E-3</v>
      </c>
      <c r="I266" s="4">
        <v>258.80521739130438</v>
      </c>
      <c r="J266" s="4">
        <v>1.0869565217391304</v>
      </c>
      <c r="K266" s="10">
        <v>4.1999018902918418E-3</v>
      </c>
      <c r="L266" s="4">
        <v>29.094021739130433</v>
      </c>
      <c r="M266" s="4">
        <v>0</v>
      </c>
      <c r="N266" s="10">
        <v>0</v>
      </c>
      <c r="O266" s="4">
        <v>22.485326086956523</v>
      </c>
      <c r="P266" s="4">
        <v>0</v>
      </c>
      <c r="Q266" s="8">
        <v>0</v>
      </c>
      <c r="R266" s="4">
        <v>4.9565217391304346</v>
      </c>
      <c r="S266" s="4">
        <v>0</v>
      </c>
      <c r="T266" s="10">
        <v>0</v>
      </c>
      <c r="U266" s="4">
        <v>1.6521739130434783</v>
      </c>
      <c r="V266" s="4">
        <v>0</v>
      </c>
      <c r="W266" s="10">
        <v>0</v>
      </c>
      <c r="X266" s="4">
        <v>78.199456521739137</v>
      </c>
      <c r="Y266" s="4">
        <v>0</v>
      </c>
      <c r="Z266" s="10">
        <v>0</v>
      </c>
      <c r="AA266" s="4">
        <v>25.706521739130434</v>
      </c>
      <c r="AB266" s="4">
        <v>0</v>
      </c>
      <c r="AC266" s="10">
        <v>0</v>
      </c>
      <c r="AD266" s="4">
        <v>157.42478260869566</v>
      </c>
      <c r="AE266" s="4">
        <v>1.0869565217391304</v>
      </c>
      <c r="AF266" s="10">
        <v>6.9046086882072035E-3</v>
      </c>
      <c r="AG266" s="4">
        <v>0</v>
      </c>
      <c r="AH266" s="4">
        <v>0</v>
      </c>
      <c r="AI266" s="10" t="s">
        <v>1473</v>
      </c>
      <c r="AJ266" s="4">
        <v>0.69565217391304346</v>
      </c>
      <c r="AK266" s="4">
        <v>0</v>
      </c>
      <c r="AL266" s="10" t="s">
        <v>1473</v>
      </c>
      <c r="AM266" s="1">
        <v>366328</v>
      </c>
      <c r="AN266" s="1">
        <v>5</v>
      </c>
      <c r="AX266"/>
      <c r="AY266"/>
    </row>
    <row r="267" spans="1:51" x14ac:dyDescent="0.25">
      <c r="A267" t="s">
        <v>964</v>
      </c>
      <c r="B267" t="s">
        <v>311</v>
      </c>
      <c r="C267" t="s">
        <v>1307</v>
      </c>
      <c r="D267" t="s">
        <v>981</v>
      </c>
      <c r="E267" s="4">
        <v>53.880434782608695</v>
      </c>
      <c r="F267" s="4">
        <v>171.20739130434779</v>
      </c>
      <c r="G267" s="4">
        <v>0</v>
      </c>
      <c r="H267" s="10">
        <v>0</v>
      </c>
      <c r="I267" s="4">
        <v>158.95739130434779</v>
      </c>
      <c r="J267" s="4">
        <v>0</v>
      </c>
      <c r="K267" s="10">
        <v>0</v>
      </c>
      <c r="L267" s="4">
        <v>36.3591304347826</v>
      </c>
      <c r="M267" s="4">
        <v>0</v>
      </c>
      <c r="N267" s="10">
        <v>0</v>
      </c>
      <c r="O267" s="4">
        <v>32.293913043478256</v>
      </c>
      <c r="P267" s="4">
        <v>0</v>
      </c>
      <c r="Q267" s="8">
        <v>0</v>
      </c>
      <c r="R267" s="4">
        <v>0.41304347826086957</v>
      </c>
      <c r="S267" s="4">
        <v>0</v>
      </c>
      <c r="T267" s="10">
        <v>0</v>
      </c>
      <c r="U267" s="4">
        <v>3.652173913043478</v>
      </c>
      <c r="V267" s="4">
        <v>0</v>
      </c>
      <c r="W267" s="10">
        <v>0</v>
      </c>
      <c r="X267" s="4">
        <v>47.44576086956522</v>
      </c>
      <c r="Y267" s="4">
        <v>0</v>
      </c>
      <c r="Z267" s="10">
        <v>0</v>
      </c>
      <c r="AA267" s="4">
        <v>8.1847826086956523</v>
      </c>
      <c r="AB267" s="4">
        <v>0</v>
      </c>
      <c r="AC267" s="10">
        <v>0</v>
      </c>
      <c r="AD267" s="4">
        <v>52.652499999999989</v>
      </c>
      <c r="AE267" s="4">
        <v>0</v>
      </c>
      <c r="AF267" s="10">
        <v>0</v>
      </c>
      <c r="AG267" s="4">
        <v>26.565217391304348</v>
      </c>
      <c r="AH267" s="4">
        <v>0</v>
      </c>
      <c r="AI267" s="10">
        <v>0</v>
      </c>
      <c r="AJ267" s="4">
        <v>0</v>
      </c>
      <c r="AK267" s="4">
        <v>0</v>
      </c>
      <c r="AL267" s="10" t="s">
        <v>1473</v>
      </c>
      <c r="AM267" s="1">
        <v>365629</v>
      </c>
      <c r="AN267" s="1">
        <v>5</v>
      </c>
      <c r="AX267"/>
      <c r="AY267"/>
    </row>
    <row r="268" spans="1:51" x14ac:dyDescent="0.25">
      <c r="A268" t="s">
        <v>964</v>
      </c>
      <c r="B268" t="s">
        <v>353</v>
      </c>
      <c r="C268" t="s">
        <v>1319</v>
      </c>
      <c r="D268" t="s">
        <v>1012</v>
      </c>
      <c r="E268" s="4">
        <v>52.793478260869563</v>
      </c>
      <c r="F268" s="4">
        <v>167.69032608695653</v>
      </c>
      <c r="G268" s="4">
        <v>0.60880434782608694</v>
      </c>
      <c r="H268" s="10">
        <v>3.6305275446264496E-3</v>
      </c>
      <c r="I268" s="4">
        <v>150.54358695652175</v>
      </c>
      <c r="J268" s="4">
        <v>0.60880434782608694</v>
      </c>
      <c r="K268" s="10">
        <v>4.0440404014148723E-3</v>
      </c>
      <c r="L268" s="4">
        <v>13.975543478260867</v>
      </c>
      <c r="M268" s="4">
        <v>0</v>
      </c>
      <c r="N268" s="10">
        <v>0</v>
      </c>
      <c r="O268" s="4">
        <v>0.26358695652173914</v>
      </c>
      <c r="P268" s="4">
        <v>0</v>
      </c>
      <c r="Q268" s="8">
        <v>0</v>
      </c>
      <c r="R268" s="4">
        <v>11.538043478260869</v>
      </c>
      <c r="S268" s="4">
        <v>0</v>
      </c>
      <c r="T268" s="10">
        <v>0</v>
      </c>
      <c r="U268" s="4">
        <v>2.1739130434782608</v>
      </c>
      <c r="V268" s="4">
        <v>0</v>
      </c>
      <c r="W268" s="10">
        <v>0</v>
      </c>
      <c r="X268" s="4">
        <v>60.581521739130437</v>
      </c>
      <c r="Y268" s="4">
        <v>0</v>
      </c>
      <c r="Z268" s="10">
        <v>0</v>
      </c>
      <c r="AA268" s="4">
        <v>3.4347826086956523</v>
      </c>
      <c r="AB268" s="4">
        <v>0</v>
      </c>
      <c r="AC268" s="10">
        <v>0</v>
      </c>
      <c r="AD268" s="4">
        <v>89.698478260869564</v>
      </c>
      <c r="AE268" s="4">
        <v>0.60880434782608694</v>
      </c>
      <c r="AF268" s="10">
        <v>6.7872316189746809E-3</v>
      </c>
      <c r="AG268" s="4">
        <v>0</v>
      </c>
      <c r="AH268" s="4">
        <v>0</v>
      </c>
      <c r="AI268" s="10" t="s">
        <v>1473</v>
      </c>
      <c r="AJ268" s="4">
        <v>0</v>
      </c>
      <c r="AK268" s="4">
        <v>0</v>
      </c>
      <c r="AL268" s="10" t="s">
        <v>1473</v>
      </c>
      <c r="AM268" s="1">
        <v>365695</v>
      </c>
      <c r="AN268" s="1">
        <v>5</v>
      </c>
      <c r="AX268"/>
      <c r="AY268"/>
    </row>
    <row r="269" spans="1:51" x14ac:dyDescent="0.25">
      <c r="A269" t="s">
        <v>964</v>
      </c>
      <c r="B269" t="s">
        <v>373</v>
      </c>
      <c r="C269" t="s">
        <v>1213</v>
      </c>
      <c r="D269" t="s">
        <v>1008</v>
      </c>
      <c r="E269" s="4">
        <v>49.456521739130437</v>
      </c>
      <c r="F269" s="4">
        <v>300.22630434782604</v>
      </c>
      <c r="G269" s="4">
        <v>0</v>
      </c>
      <c r="H269" s="10">
        <v>0</v>
      </c>
      <c r="I269" s="4">
        <v>269.16771739130434</v>
      </c>
      <c r="J269" s="4">
        <v>0</v>
      </c>
      <c r="K269" s="10">
        <v>0</v>
      </c>
      <c r="L269" s="4">
        <v>88.741521739130434</v>
      </c>
      <c r="M269" s="4">
        <v>0</v>
      </c>
      <c r="N269" s="10">
        <v>0</v>
      </c>
      <c r="O269" s="4">
        <v>57.682934782608697</v>
      </c>
      <c r="P269" s="4">
        <v>0</v>
      </c>
      <c r="Q269" s="8">
        <v>0</v>
      </c>
      <c r="R269" s="4">
        <v>23.841195652173912</v>
      </c>
      <c r="S269" s="4">
        <v>0</v>
      </c>
      <c r="T269" s="10">
        <v>0</v>
      </c>
      <c r="U269" s="4">
        <v>7.2173913043478262</v>
      </c>
      <c r="V269" s="4">
        <v>0</v>
      </c>
      <c r="W269" s="10">
        <v>0</v>
      </c>
      <c r="X269" s="4">
        <v>106.76760869565216</v>
      </c>
      <c r="Y269" s="4">
        <v>0</v>
      </c>
      <c r="Z269" s="10">
        <v>0</v>
      </c>
      <c r="AA269" s="4">
        <v>0</v>
      </c>
      <c r="AB269" s="4">
        <v>0</v>
      </c>
      <c r="AC269" s="10" t="s">
        <v>1473</v>
      </c>
      <c r="AD269" s="4">
        <v>104.71717391304347</v>
      </c>
      <c r="AE269" s="4">
        <v>0</v>
      </c>
      <c r="AF269" s="10">
        <v>0</v>
      </c>
      <c r="AG269" s="4">
        <v>0</v>
      </c>
      <c r="AH269" s="4">
        <v>0</v>
      </c>
      <c r="AI269" s="10" t="s">
        <v>1473</v>
      </c>
      <c r="AJ269" s="4">
        <v>0</v>
      </c>
      <c r="AK269" s="4">
        <v>0</v>
      </c>
      <c r="AL269" s="10" t="s">
        <v>1473</v>
      </c>
      <c r="AM269" s="1">
        <v>365723</v>
      </c>
      <c r="AN269" s="1">
        <v>5</v>
      </c>
      <c r="AX269"/>
      <c r="AY269"/>
    </row>
    <row r="270" spans="1:51" x14ac:dyDescent="0.25">
      <c r="A270" t="s">
        <v>964</v>
      </c>
      <c r="B270" t="s">
        <v>657</v>
      </c>
      <c r="C270" t="s">
        <v>1131</v>
      </c>
      <c r="D270" t="s">
        <v>982</v>
      </c>
      <c r="E270" s="4">
        <v>38.706521739130437</v>
      </c>
      <c r="F270" s="4">
        <v>192.82673913043479</v>
      </c>
      <c r="G270" s="4">
        <v>29.843043478260871</v>
      </c>
      <c r="H270" s="10">
        <v>0.15476610563887608</v>
      </c>
      <c r="I270" s="4">
        <v>179.3919565217391</v>
      </c>
      <c r="J270" s="4">
        <v>29.843043478260871</v>
      </c>
      <c r="K270" s="10">
        <v>0.16635664194143748</v>
      </c>
      <c r="L270" s="4">
        <v>21.648804347826086</v>
      </c>
      <c r="M270" s="4">
        <v>7.3335869565217395</v>
      </c>
      <c r="N270" s="10">
        <v>0.33875251670691725</v>
      </c>
      <c r="O270" s="4">
        <v>13.387934782608696</v>
      </c>
      <c r="P270" s="4">
        <v>7.3335869565217395</v>
      </c>
      <c r="Q270" s="8">
        <v>0.54777582021450211</v>
      </c>
      <c r="R270" s="4">
        <v>3.652173913043478</v>
      </c>
      <c r="S270" s="4">
        <v>0</v>
      </c>
      <c r="T270" s="10">
        <v>0</v>
      </c>
      <c r="U270" s="4">
        <v>4.6086956521739131</v>
      </c>
      <c r="V270" s="4">
        <v>0</v>
      </c>
      <c r="W270" s="10">
        <v>0</v>
      </c>
      <c r="X270" s="4">
        <v>55.743586956521739</v>
      </c>
      <c r="Y270" s="4">
        <v>11.450108695652174</v>
      </c>
      <c r="Z270" s="10">
        <v>0.20540674400057718</v>
      </c>
      <c r="AA270" s="4">
        <v>5.1739130434782608</v>
      </c>
      <c r="AB270" s="4">
        <v>0</v>
      </c>
      <c r="AC270" s="10">
        <v>0</v>
      </c>
      <c r="AD270" s="4">
        <v>109.79576086956521</v>
      </c>
      <c r="AE270" s="4">
        <v>11.059347826086956</v>
      </c>
      <c r="AF270" s="10">
        <v>0.10072654662164236</v>
      </c>
      <c r="AG270" s="4">
        <v>0.46467391304347827</v>
      </c>
      <c r="AH270" s="4">
        <v>0</v>
      </c>
      <c r="AI270" s="10">
        <v>0</v>
      </c>
      <c r="AJ270" s="4">
        <v>0</v>
      </c>
      <c r="AK270" s="4">
        <v>0</v>
      </c>
      <c r="AL270" s="10" t="s">
        <v>1473</v>
      </c>
      <c r="AM270" s="1">
        <v>366157</v>
      </c>
      <c r="AN270" s="1">
        <v>5</v>
      </c>
      <c r="AX270"/>
      <c r="AY270"/>
    </row>
    <row r="271" spans="1:51" x14ac:dyDescent="0.25">
      <c r="A271" t="s">
        <v>964</v>
      </c>
      <c r="B271" t="s">
        <v>279</v>
      </c>
      <c r="C271" t="s">
        <v>1130</v>
      </c>
      <c r="D271" t="s">
        <v>1004</v>
      </c>
      <c r="E271" s="4">
        <v>57.75</v>
      </c>
      <c r="F271" s="4">
        <v>183.67260869565217</v>
      </c>
      <c r="G271" s="4">
        <v>12.830217391304348</v>
      </c>
      <c r="H271" s="10">
        <v>6.9853733131019988E-2</v>
      </c>
      <c r="I271" s="4">
        <v>170.44978260869564</v>
      </c>
      <c r="J271" s="4">
        <v>12.830217391304348</v>
      </c>
      <c r="K271" s="10">
        <v>7.5272711967951808E-2</v>
      </c>
      <c r="L271" s="4">
        <v>15.607391304347827</v>
      </c>
      <c r="M271" s="4">
        <v>3.6427173913043478</v>
      </c>
      <c r="N271" s="10">
        <v>0.2333969412485723</v>
      </c>
      <c r="O271" s="4">
        <v>8.9334782608695651</v>
      </c>
      <c r="P271" s="4">
        <v>3.6427173913043478</v>
      </c>
      <c r="Q271" s="8">
        <v>0.40776025697182072</v>
      </c>
      <c r="R271" s="4">
        <v>2.9347826086956523</v>
      </c>
      <c r="S271" s="4">
        <v>0</v>
      </c>
      <c r="T271" s="10">
        <v>0</v>
      </c>
      <c r="U271" s="4">
        <v>3.7391304347826089</v>
      </c>
      <c r="V271" s="4">
        <v>0</v>
      </c>
      <c r="W271" s="10">
        <v>0</v>
      </c>
      <c r="X271" s="4">
        <v>48.461956521739133</v>
      </c>
      <c r="Y271" s="4">
        <v>9.1875</v>
      </c>
      <c r="Z271" s="10">
        <v>0.18958169788045307</v>
      </c>
      <c r="AA271" s="4">
        <v>6.5489130434782608</v>
      </c>
      <c r="AB271" s="4">
        <v>0</v>
      </c>
      <c r="AC271" s="10">
        <v>0</v>
      </c>
      <c r="AD271" s="4">
        <v>91.211956521739125</v>
      </c>
      <c r="AE271" s="4">
        <v>0</v>
      </c>
      <c r="AF271" s="10">
        <v>0</v>
      </c>
      <c r="AG271" s="4">
        <v>21.842391304347824</v>
      </c>
      <c r="AH271" s="4">
        <v>0</v>
      </c>
      <c r="AI271" s="10">
        <v>0</v>
      </c>
      <c r="AJ271" s="4">
        <v>0</v>
      </c>
      <c r="AK271" s="4">
        <v>0</v>
      </c>
      <c r="AL271" s="10" t="s">
        <v>1473</v>
      </c>
      <c r="AM271" s="1">
        <v>365586</v>
      </c>
      <c r="AN271" s="1">
        <v>5</v>
      </c>
      <c r="AX271"/>
      <c r="AY271"/>
    </row>
    <row r="272" spans="1:51" x14ac:dyDescent="0.25">
      <c r="A272" t="s">
        <v>964</v>
      </c>
      <c r="B272" t="s">
        <v>742</v>
      </c>
      <c r="C272" t="s">
        <v>1395</v>
      </c>
      <c r="D272" t="s">
        <v>1045</v>
      </c>
      <c r="E272" s="4">
        <v>48.380434782608695</v>
      </c>
      <c r="F272" s="4">
        <v>148.19021739130434</v>
      </c>
      <c r="G272" s="4">
        <v>0.2608695652173913</v>
      </c>
      <c r="H272" s="10">
        <v>1.7603696776323028E-3</v>
      </c>
      <c r="I272" s="4">
        <v>142.79891304347825</v>
      </c>
      <c r="J272" s="4">
        <v>0.2608695652173913</v>
      </c>
      <c r="K272" s="10">
        <v>1.8268315889628925E-3</v>
      </c>
      <c r="L272" s="4">
        <v>12.154891304347826</v>
      </c>
      <c r="M272" s="4">
        <v>0.2608695652173913</v>
      </c>
      <c r="N272" s="10">
        <v>2.1462105969148222E-2</v>
      </c>
      <c r="O272" s="4">
        <v>6.7635869565217392</v>
      </c>
      <c r="P272" s="4">
        <v>0.2608695652173913</v>
      </c>
      <c r="Q272" s="8">
        <v>3.8569706709521895E-2</v>
      </c>
      <c r="R272" s="4">
        <v>0</v>
      </c>
      <c r="S272" s="4">
        <v>0</v>
      </c>
      <c r="T272" s="10" t="s">
        <v>1473</v>
      </c>
      <c r="U272" s="4">
        <v>5.3913043478260869</v>
      </c>
      <c r="V272" s="4">
        <v>0</v>
      </c>
      <c r="W272" s="10">
        <v>0</v>
      </c>
      <c r="X272" s="4">
        <v>46.828804347826086</v>
      </c>
      <c r="Y272" s="4">
        <v>0</v>
      </c>
      <c r="Z272" s="10">
        <v>0</v>
      </c>
      <c r="AA272" s="4">
        <v>0</v>
      </c>
      <c r="AB272" s="4">
        <v>0</v>
      </c>
      <c r="AC272" s="10" t="s">
        <v>1473</v>
      </c>
      <c r="AD272" s="4">
        <v>86.605978260869563</v>
      </c>
      <c r="AE272" s="4">
        <v>0</v>
      </c>
      <c r="AF272" s="10">
        <v>0</v>
      </c>
      <c r="AG272" s="4">
        <v>2.6005434782608696</v>
      </c>
      <c r="AH272" s="4">
        <v>0</v>
      </c>
      <c r="AI272" s="10">
        <v>0</v>
      </c>
      <c r="AJ272" s="4">
        <v>0</v>
      </c>
      <c r="AK272" s="4">
        <v>0</v>
      </c>
      <c r="AL272" s="10" t="s">
        <v>1473</v>
      </c>
      <c r="AM272" s="1">
        <v>366270</v>
      </c>
      <c r="AN272" s="1">
        <v>5</v>
      </c>
      <c r="AX272"/>
      <c r="AY272"/>
    </row>
    <row r="273" spans="1:51" x14ac:dyDescent="0.25">
      <c r="A273" t="s">
        <v>964</v>
      </c>
      <c r="B273" t="s">
        <v>266</v>
      </c>
      <c r="C273" t="s">
        <v>1294</v>
      </c>
      <c r="D273" t="s">
        <v>1060</v>
      </c>
      <c r="E273" s="4">
        <v>14.239130434782609</v>
      </c>
      <c r="F273" s="4">
        <v>108.74728260869566</v>
      </c>
      <c r="G273" s="4">
        <v>0</v>
      </c>
      <c r="H273" s="10">
        <v>0</v>
      </c>
      <c r="I273" s="4">
        <v>100.34239130434783</v>
      </c>
      <c r="J273" s="4">
        <v>0</v>
      </c>
      <c r="K273" s="10">
        <v>0</v>
      </c>
      <c r="L273" s="4">
        <v>38.521739130434788</v>
      </c>
      <c r="M273" s="4">
        <v>0</v>
      </c>
      <c r="N273" s="10">
        <v>0</v>
      </c>
      <c r="O273" s="4">
        <v>30.116847826086957</v>
      </c>
      <c r="P273" s="4">
        <v>0</v>
      </c>
      <c r="Q273" s="8">
        <v>0</v>
      </c>
      <c r="R273" s="4">
        <v>3.4483695652173911</v>
      </c>
      <c r="S273" s="4">
        <v>0</v>
      </c>
      <c r="T273" s="10">
        <v>0</v>
      </c>
      <c r="U273" s="4">
        <v>4.9565217391304346</v>
      </c>
      <c r="V273" s="4">
        <v>0</v>
      </c>
      <c r="W273" s="10">
        <v>0</v>
      </c>
      <c r="X273" s="4">
        <v>18.695652173913043</v>
      </c>
      <c r="Y273" s="4">
        <v>0</v>
      </c>
      <c r="Z273" s="10">
        <v>0</v>
      </c>
      <c r="AA273" s="4">
        <v>0</v>
      </c>
      <c r="AB273" s="4">
        <v>0</v>
      </c>
      <c r="AC273" s="10" t="s">
        <v>1473</v>
      </c>
      <c r="AD273" s="4">
        <v>51.529891304347828</v>
      </c>
      <c r="AE273" s="4">
        <v>0</v>
      </c>
      <c r="AF273" s="10">
        <v>0</v>
      </c>
      <c r="AG273" s="4">
        <v>0</v>
      </c>
      <c r="AH273" s="4">
        <v>0</v>
      </c>
      <c r="AI273" s="10" t="s">
        <v>1473</v>
      </c>
      <c r="AJ273" s="4">
        <v>0</v>
      </c>
      <c r="AK273" s="4">
        <v>0</v>
      </c>
      <c r="AL273" s="10" t="s">
        <v>1473</v>
      </c>
      <c r="AM273" s="1">
        <v>365569</v>
      </c>
      <c r="AN273" s="1">
        <v>5</v>
      </c>
      <c r="AX273"/>
      <c r="AY273"/>
    </row>
    <row r="274" spans="1:51" x14ac:dyDescent="0.25">
      <c r="A274" t="s">
        <v>964</v>
      </c>
      <c r="B274" t="s">
        <v>377</v>
      </c>
      <c r="C274" t="s">
        <v>1328</v>
      </c>
      <c r="D274" t="s">
        <v>1032</v>
      </c>
      <c r="E274" s="4">
        <v>32.739130434782609</v>
      </c>
      <c r="F274" s="4">
        <v>124.31826086956521</v>
      </c>
      <c r="G274" s="4">
        <v>51.672934782608692</v>
      </c>
      <c r="H274" s="10">
        <v>0.41565039939566051</v>
      </c>
      <c r="I274" s="4">
        <v>116.74043478260869</v>
      </c>
      <c r="J274" s="4">
        <v>51.672934782608692</v>
      </c>
      <c r="K274" s="10">
        <v>0.44263099481197604</v>
      </c>
      <c r="L274" s="4">
        <v>8.5474999999999994</v>
      </c>
      <c r="M274" s="4">
        <v>0.1806521739130435</v>
      </c>
      <c r="N274" s="10">
        <v>2.1135089080203978E-2</v>
      </c>
      <c r="O274" s="4">
        <v>2.0671739130434785</v>
      </c>
      <c r="P274" s="4">
        <v>0.1806521739130435</v>
      </c>
      <c r="Q274" s="8">
        <v>8.7390892838363654E-2</v>
      </c>
      <c r="R274" s="4">
        <v>1.349891304347826</v>
      </c>
      <c r="S274" s="4">
        <v>0</v>
      </c>
      <c r="T274" s="10">
        <v>0</v>
      </c>
      <c r="U274" s="4">
        <v>5.1304347826086953</v>
      </c>
      <c r="V274" s="4">
        <v>0</v>
      </c>
      <c r="W274" s="10">
        <v>0</v>
      </c>
      <c r="X274" s="4">
        <v>43.127826086956517</v>
      </c>
      <c r="Y274" s="4">
        <v>24.30010869565217</v>
      </c>
      <c r="Z274" s="10">
        <v>0.56344385749138048</v>
      </c>
      <c r="AA274" s="4">
        <v>1.0975000000000001</v>
      </c>
      <c r="AB274" s="4">
        <v>0</v>
      </c>
      <c r="AC274" s="10">
        <v>0</v>
      </c>
      <c r="AD274" s="4">
        <v>71.545434782608694</v>
      </c>
      <c r="AE274" s="4">
        <v>27.192173913043476</v>
      </c>
      <c r="AF274" s="10">
        <v>0.38006860948804194</v>
      </c>
      <c r="AG274" s="4">
        <v>0</v>
      </c>
      <c r="AH274" s="4">
        <v>0</v>
      </c>
      <c r="AI274" s="10" t="s">
        <v>1473</v>
      </c>
      <c r="AJ274" s="4">
        <v>0</v>
      </c>
      <c r="AK274" s="4">
        <v>0</v>
      </c>
      <c r="AL274" s="10" t="s">
        <v>1473</v>
      </c>
      <c r="AM274" s="1">
        <v>365731</v>
      </c>
      <c r="AN274" s="1">
        <v>5</v>
      </c>
      <c r="AX274"/>
      <c r="AY274"/>
    </row>
    <row r="275" spans="1:51" x14ac:dyDescent="0.25">
      <c r="A275" t="s">
        <v>964</v>
      </c>
      <c r="B275" t="s">
        <v>46</v>
      </c>
      <c r="C275" t="s">
        <v>1129</v>
      </c>
      <c r="D275" t="s">
        <v>1032</v>
      </c>
      <c r="E275" s="4">
        <v>85.304347826086953</v>
      </c>
      <c r="F275" s="4">
        <v>255.21934782608702</v>
      </c>
      <c r="G275" s="4">
        <v>117.74010869565213</v>
      </c>
      <c r="H275" s="10">
        <v>0.46132908691500629</v>
      </c>
      <c r="I275" s="4">
        <v>243.67663043478265</v>
      </c>
      <c r="J275" s="4">
        <v>117.74010869565213</v>
      </c>
      <c r="K275" s="10">
        <v>0.48318178269936296</v>
      </c>
      <c r="L275" s="4">
        <v>29.08195652173913</v>
      </c>
      <c r="M275" s="4">
        <v>11.908913043478258</v>
      </c>
      <c r="N275" s="10">
        <v>0.40949490570127889</v>
      </c>
      <c r="O275" s="4">
        <v>17.539239130434783</v>
      </c>
      <c r="P275" s="4">
        <v>11.908913043478258</v>
      </c>
      <c r="Q275" s="8">
        <v>0.67898686795446217</v>
      </c>
      <c r="R275" s="4">
        <v>5.3466304347826092</v>
      </c>
      <c r="S275" s="4">
        <v>0</v>
      </c>
      <c r="T275" s="10">
        <v>0</v>
      </c>
      <c r="U275" s="4">
        <v>6.1960869565217385</v>
      </c>
      <c r="V275" s="4">
        <v>0</v>
      </c>
      <c r="W275" s="10">
        <v>0</v>
      </c>
      <c r="X275" s="4">
        <v>71.015760869565227</v>
      </c>
      <c r="Y275" s="4">
        <v>55.049673913043463</v>
      </c>
      <c r="Z275" s="10">
        <v>0.77517544329565513</v>
      </c>
      <c r="AA275" s="4">
        <v>0</v>
      </c>
      <c r="AB275" s="4">
        <v>0</v>
      </c>
      <c r="AC275" s="10" t="s">
        <v>1473</v>
      </c>
      <c r="AD275" s="4">
        <v>155.12163043478265</v>
      </c>
      <c r="AE275" s="4">
        <v>50.781521739130412</v>
      </c>
      <c r="AF275" s="10">
        <v>0.32736583284225051</v>
      </c>
      <c r="AG275" s="4">
        <v>0</v>
      </c>
      <c r="AH275" s="4">
        <v>0</v>
      </c>
      <c r="AI275" s="10" t="s">
        <v>1473</v>
      </c>
      <c r="AJ275" s="4">
        <v>0</v>
      </c>
      <c r="AK275" s="4">
        <v>0</v>
      </c>
      <c r="AL275" s="10" t="s">
        <v>1473</v>
      </c>
      <c r="AM275" s="1">
        <v>365129</v>
      </c>
      <c r="AN275" s="1">
        <v>5</v>
      </c>
      <c r="AX275"/>
      <c r="AY275"/>
    </row>
    <row r="276" spans="1:51" x14ac:dyDescent="0.25">
      <c r="A276" t="s">
        <v>964</v>
      </c>
      <c r="B276" t="s">
        <v>410</v>
      </c>
      <c r="C276" t="s">
        <v>1213</v>
      </c>
      <c r="D276" t="s">
        <v>1056</v>
      </c>
      <c r="E276" s="4">
        <v>142.14130434782609</v>
      </c>
      <c r="F276" s="4">
        <v>445.09652173913042</v>
      </c>
      <c r="G276" s="4">
        <v>0</v>
      </c>
      <c r="H276" s="10">
        <v>0</v>
      </c>
      <c r="I276" s="4">
        <v>388.26445652173913</v>
      </c>
      <c r="J276" s="4">
        <v>0</v>
      </c>
      <c r="K276" s="10">
        <v>0</v>
      </c>
      <c r="L276" s="4">
        <v>127.41282608695654</v>
      </c>
      <c r="M276" s="4">
        <v>0</v>
      </c>
      <c r="N276" s="10">
        <v>0</v>
      </c>
      <c r="O276" s="4">
        <v>79.78565217391305</v>
      </c>
      <c r="P276" s="4">
        <v>0</v>
      </c>
      <c r="Q276" s="8">
        <v>0</v>
      </c>
      <c r="R276" s="4">
        <v>41.210543478260888</v>
      </c>
      <c r="S276" s="4">
        <v>0</v>
      </c>
      <c r="T276" s="10">
        <v>0</v>
      </c>
      <c r="U276" s="4">
        <v>6.4166304347826095</v>
      </c>
      <c r="V276" s="4">
        <v>0</v>
      </c>
      <c r="W276" s="10">
        <v>0</v>
      </c>
      <c r="X276" s="4">
        <v>68.812391304347813</v>
      </c>
      <c r="Y276" s="4">
        <v>0</v>
      </c>
      <c r="Z276" s="10">
        <v>0</v>
      </c>
      <c r="AA276" s="4">
        <v>9.2048913043478287</v>
      </c>
      <c r="AB276" s="4">
        <v>0</v>
      </c>
      <c r="AC276" s="10">
        <v>0</v>
      </c>
      <c r="AD276" s="4">
        <v>236.2440217391304</v>
      </c>
      <c r="AE276" s="4">
        <v>0</v>
      </c>
      <c r="AF276" s="10">
        <v>0</v>
      </c>
      <c r="AG276" s="4">
        <v>3.4223913043478276</v>
      </c>
      <c r="AH276" s="4">
        <v>0</v>
      </c>
      <c r="AI276" s="10">
        <v>0</v>
      </c>
      <c r="AJ276" s="4">
        <v>0</v>
      </c>
      <c r="AK276" s="4">
        <v>0</v>
      </c>
      <c r="AL276" s="10" t="s">
        <v>1473</v>
      </c>
      <c r="AM276" s="1">
        <v>365772</v>
      </c>
      <c r="AN276" s="1">
        <v>5</v>
      </c>
      <c r="AX276"/>
      <c r="AY276"/>
    </row>
    <row r="277" spans="1:51" x14ac:dyDescent="0.25">
      <c r="A277" t="s">
        <v>964</v>
      </c>
      <c r="B277" t="s">
        <v>268</v>
      </c>
      <c r="C277" t="s">
        <v>1116</v>
      </c>
      <c r="D277" t="s">
        <v>980</v>
      </c>
      <c r="E277" s="4">
        <v>82.673913043478265</v>
      </c>
      <c r="F277" s="4">
        <v>236.2146739130435</v>
      </c>
      <c r="G277" s="4">
        <v>5.25</v>
      </c>
      <c r="H277" s="10">
        <v>2.2225545572721939E-2</v>
      </c>
      <c r="I277" s="4">
        <v>223.24728260869566</v>
      </c>
      <c r="J277" s="4">
        <v>5.25</v>
      </c>
      <c r="K277" s="10">
        <v>2.3516523644330836E-2</v>
      </c>
      <c r="L277" s="4">
        <v>24.584239130434781</v>
      </c>
      <c r="M277" s="4">
        <v>1.7201086956521738</v>
      </c>
      <c r="N277" s="10">
        <v>6.9967945175196194E-2</v>
      </c>
      <c r="O277" s="4">
        <v>11.616847826086957</v>
      </c>
      <c r="P277" s="4">
        <v>1.7201086956521738</v>
      </c>
      <c r="Q277" s="8">
        <v>0.14807017543859649</v>
      </c>
      <c r="R277" s="4">
        <v>8.7065217391304355</v>
      </c>
      <c r="S277" s="4">
        <v>0</v>
      </c>
      <c r="T277" s="10">
        <v>0</v>
      </c>
      <c r="U277" s="4">
        <v>4.2608695652173916</v>
      </c>
      <c r="V277" s="4">
        <v>0</v>
      </c>
      <c r="W277" s="10">
        <v>0</v>
      </c>
      <c r="X277" s="4">
        <v>71.141304347826093</v>
      </c>
      <c r="Y277" s="4">
        <v>2.6711956521739131</v>
      </c>
      <c r="Z277" s="10">
        <v>3.7547746371275781E-2</v>
      </c>
      <c r="AA277" s="4">
        <v>0</v>
      </c>
      <c r="AB277" s="4">
        <v>0</v>
      </c>
      <c r="AC277" s="10" t="s">
        <v>1473</v>
      </c>
      <c r="AD277" s="4">
        <v>136.24184782608697</v>
      </c>
      <c r="AE277" s="4">
        <v>0.85869565217391308</v>
      </c>
      <c r="AF277" s="10">
        <v>6.3027305183796399E-3</v>
      </c>
      <c r="AG277" s="4">
        <v>4.2472826086956523</v>
      </c>
      <c r="AH277" s="4">
        <v>0</v>
      </c>
      <c r="AI277" s="10">
        <v>0</v>
      </c>
      <c r="AJ277" s="4">
        <v>0</v>
      </c>
      <c r="AK277" s="4">
        <v>0</v>
      </c>
      <c r="AL277" s="10" t="s">
        <v>1473</v>
      </c>
      <c r="AM277" s="1">
        <v>365572</v>
      </c>
      <c r="AN277" s="1">
        <v>5</v>
      </c>
      <c r="AX277"/>
      <c r="AY277"/>
    </row>
    <row r="278" spans="1:51" x14ac:dyDescent="0.25">
      <c r="A278" t="s">
        <v>964</v>
      </c>
      <c r="B278" t="s">
        <v>66</v>
      </c>
      <c r="C278" t="s">
        <v>1160</v>
      </c>
      <c r="D278" t="s">
        <v>1042</v>
      </c>
      <c r="E278" s="4">
        <v>42.413043478260867</v>
      </c>
      <c r="F278" s="4">
        <v>138.61967391304347</v>
      </c>
      <c r="G278" s="4">
        <v>32.456630434782603</v>
      </c>
      <c r="H278" s="10">
        <v>0.23414158696652787</v>
      </c>
      <c r="I278" s="4">
        <v>126.58108695652174</v>
      </c>
      <c r="J278" s="4">
        <v>32.456630434782603</v>
      </c>
      <c r="K278" s="10">
        <v>0.25640979403132202</v>
      </c>
      <c r="L278" s="4">
        <v>20.163369565217394</v>
      </c>
      <c r="M278" s="4">
        <v>1.5629347826086957</v>
      </c>
      <c r="N278" s="10">
        <v>7.7513571209090942E-2</v>
      </c>
      <c r="O278" s="4">
        <v>9.8285869565217432</v>
      </c>
      <c r="P278" s="4">
        <v>1.5629347826086957</v>
      </c>
      <c r="Q278" s="8">
        <v>0.15901927606914162</v>
      </c>
      <c r="R278" s="4">
        <v>4.4869565217391303</v>
      </c>
      <c r="S278" s="4">
        <v>0</v>
      </c>
      <c r="T278" s="10">
        <v>0</v>
      </c>
      <c r="U278" s="4">
        <v>5.8478260869565215</v>
      </c>
      <c r="V278" s="4">
        <v>0</v>
      </c>
      <c r="W278" s="10">
        <v>0</v>
      </c>
      <c r="X278" s="4">
        <v>40.079782608695652</v>
      </c>
      <c r="Y278" s="4">
        <v>17.818152173913038</v>
      </c>
      <c r="Z278" s="10">
        <v>0.44456708630069358</v>
      </c>
      <c r="AA278" s="4">
        <v>1.7038043478260869</v>
      </c>
      <c r="AB278" s="4">
        <v>0</v>
      </c>
      <c r="AC278" s="10">
        <v>0</v>
      </c>
      <c r="AD278" s="4">
        <v>76.112826086956517</v>
      </c>
      <c r="AE278" s="4">
        <v>13.075543478260867</v>
      </c>
      <c r="AF278" s="10">
        <v>0.17179159085910789</v>
      </c>
      <c r="AG278" s="4">
        <v>0.55989130434782619</v>
      </c>
      <c r="AH278" s="4">
        <v>0</v>
      </c>
      <c r="AI278" s="10">
        <v>0</v>
      </c>
      <c r="AJ278" s="4">
        <v>0</v>
      </c>
      <c r="AK278" s="4">
        <v>0</v>
      </c>
      <c r="AL278" s="10" t="s">
        <v>1473</v>
      </c>
      <c r="AM278" s="1">
        <v>365221</v>
      </c>
      <c r="AN278" s="1">
        <v>5</v>
      </c>
      <c r="AX278"/>
      <c r="AY278"/>
    </row>
    <row r="279" spans="1:51" x14ac:dyDescent="0.25">
      <c r="A279" t="s">
        <v>964</v>
      </c>
      <c r="B279" t="s">
        <v>278</v>
      </c>
      <c r="C279" t="s">
        <v>1298</v>
      </c>
      <c r="D279" t="s">
        <v>1048</v>
      </c>
      <c r="E279" s="4">
        <v>83.771739130434781</v>
      </c>
      <c r="F279" s="4">
        <v>261.67032608695649</v>
      </c>
      <c r="G279" s="4">
        <v>19.702173913043477</v>
      </c>
      <c r="H279" s="10">
        <v>7.5293879163417968E-2</v>
      </c>
      <c r="I279" s="4">
        <v>245.33065217391308</v>
      </c>
      <c r="J279" s="4">
        <v>19.702173913043477</v>
      </c>
      <c r="K279" s="10">
        <v>8.0308651766338404E-2</v>
      </c>
      <c r="L279" s="4">
        <v>34.502717391304344</v>
      </c>
      <c r="M279" s="4">
        <v>0</v>
      </c>
      <c r="N279" s="10">
        <v>0</v>
      </c>
      <c r="O279" s="4">
        <v>28.9375</v>
      </c>
      <c r="P279" s="4">
        <v>0</v>
      </c>
      <c r="Q279" s="8">
        <v>0</v>
      </c>
      <c r="R279" s="4">
        <v>0</v>
      </c>
      <c r="S279" s="4">
        <v>0</v>
      </c>
      <c r="T279" s="10" t="s">
        <v>1473</v>
      </c>
      <c r="U279" s="4">
        <v>5.5652173913043477</v>
      </c>
      <c r="V279" s="4">
        <v>0</v>
      </c>
      <c r="W279" s="10">
        <v>0</v>
      </c>
      <c r="X279" s="4">
        <v>72.643260869565225</v>
      </c>
      <c r="Y279" s="4">
        <v>9.8677173913043479</v>
      </c>
      <c r="Z279" s="10">
        <v>0.13583802920166746</v>
      </c>
      <c r="AA279" s="4">
        <v>10.774456521739131</v>
      </c>
      <c r="AB279" s="4">
        <v>0</v>
      </c>
      <c r="AC279" s="10">
        <v>0</v>
      </c>
      <c r="AD279" s="4">
        <v>130.5783695652174</v>
      </c>
      <c r="AE279" s="4">
        <v>9.8344565217391295</v>
      </c>
      <c r="AF279" s="10">
        <v>7.5314591187534377E-2</v>
      </c>
      <c r="AG279" s="4">
        <v>13.171521739130432</v>
      </c>
      <c r="AH279" s="4">
        <v>0</v>
      </c>
      <c r="AI279" s="10">
        <v>0</v>
      </c>
      <c r="AJ279" s="4">
        <v>0</v>
      </c>
      <c r="AK279" s="4">
        <v>0</v>
      </c>
      <c r="AL279" s="10" t="s">
        <v>1473</v>
      </c>
      <c r="AM279" s="1">
        <v>365585</v>
      </c>
      <c r="AN279" s="1">
        <v>5</v>
      </c>
      <c r="AX279"/>
      <c r="AY279"/>
    </row>
    <row r="280" spans="1:51" x14ac:dyDescent="0.25">
      <c r="A280" t="s">
        <v>964</v>
      </c>
      <c r="B280" t="s">
        <v>507</v>
      </c>
      <c r="C280" t="s">
        <v>1298</v>
      </c>
      <c r="D280" t="s">
        <v>1048</v>
      </c>
      <c r="E280" s="4">
        <v>62.076086956521742</v>
      </c>
      <c r="F280" s="4">
        <v>192.29097826086957</v>
      </c>
      <c r="G280" s="4">
        <v>25.426630434782609</v>
      </c>
      <c r="H280" s="10">
        <v>0.13222997077006823</v>
      </c>
      <c r="I280" s="4">
        <v>177.56271739130435</v>
      </c>
      <c r="J280" s="4">
        <v>25.426630434782609</v>
      </c>
      <c r="K280" s="10">
        <v>0.14319802494770678</v>
      </c>
      <c r="L280" s="4">
        <v>21.565217391304348</v>
      </c>
      <c r="M280" s="4">
        <v>0</v>
      </c>
      <c r="N280" s="10">
        <v>0</v>
      </c>
      <c r="O280" s="4">
        <v>6.9130434782608692</v>
      </c>
      <c r="P280" s="4">
        <v>0</v>
      </c>
      <c r="Q280" s="8">
        <v>0</v>
      </c>
      <c r="R280" s="4">
        <v>9.5217391304347831</v>
      </c>
      <c r="S280" s="4">
        <v>0</v>
      </c>
      <c r="T280" s="10">
        <v>0</v>
      </c>
      <c r="U280" s="4">
        <v>5.1304347826086953</v>
      </c>
      <c r="V280" s="4">
        <v>0</v>
      </c>
      <c r="W280" s="10">
        <v>0</v>
      </c>
      <c r="X280" s="4">
        <v>50.610760869565212</v>
      </c>
      <c r="Y280" s="4">
        <v>4.1929347826086953</v>
      </c>
      <c r="Z280" s="10">
        <v>8.2846705138750781E-2</v>
      </c>
      <c r="AA280" s="4">
        <v>7.6086956521739135E-2</v>
      </c>
      <c r="AB280" s="4">
        <v>0</v>
      </c>
      <c r="AC280" s="10">
        <v>0</v>
      </c>
      <c r="AD280" s="4">
        <v>79.745543478260856</v>
      </c>
      <c r="AE280" s="4">
        <v>21.233695652173914</v>
      </c>
      <c r="AF280" s="10">
        <v>0.26626811638649567</v>
      </c>
      <c r="AG280" s="4">
        <v>40.293369565217397</v>
      </c>
      <c r="AH280" s="4">
        <v>0</v>
      </c>
      <c r="AI280" s="10">
        <v>0</v>
      </c>
      <c r="AJ280" s="4">
        <v>0</v>
      </c>
      <c r="AK280" s="4">
        <v>0</v>
      </c>
      <c r="AL280" s="10" t="s">
        <v>1473</v>
      </c>
      <c r="AM280" s="1">
        <v>365932</v>
      </c>
      <c r="AN280" s="1">
        <v>5</v>
      </c>
      <c r="AX280"/>
      <c r="AY280"/>
    </row>
    <row r="281" spans="1:51" x14ac:dyDescent="0.25">
      <c r="A281" t="s">
        <v>964</v>
      </c>
      <c r="B281" t="s">
        <v>512</v>
      </c>
      <c r="C281" t="s">
        <v>1269</v>
      </c>
      <c r="D281" t="s">
        <v>992</v>
      </c>
      <c r="E281" s="4">
        <v>39.923913043478258</v>
      </c>
      <c r="F281" s="4">
        <v>120.83663043478262</v>
      </c>
      <c r="G281" s="4">
        <v>18.021304347826089</v>
      </c>
      <c r="H281" s="10">
        <v>0.14913775965933163</v>
      </c>
      <c r="I281" s="4">
        <v>110.92902173913043</v>
      </c>
      <c r="J281" s="4">
        <v>18.021304347826089</v>
      </c>
      <c r="K281" s="10">
        <v>0.16245797596778982</v>
      </c>
      <c r="L281" s="4">
        <v>15.45108695652174</v>
      </c>
      <c r="M281" s="4">
        <v>0.25543478260869568</v>
      </c>
      <c r="N281" s="10">
        <v>1.6531832571227575E-2</v>
      </c>
      <c r="O281" s="4">
        <v>9.625</v>
      </c>
      <c r="P281" s="4">
        <v>0.25543478260869568</v>
      </c>
      <c r="Q281" s="8">
        <v>2.6538678712591759E-2</v>
      </c>
      <c r="R281" s="4">
        <v>0.17391304347826086</v>
      </c>
      <c r="S281" s="4">
        <v>0</v>
      </c>
      <c r="T281" s="10">
        <v>0</v>
      </c>
      <c r="U281" s="4">
        <v>5.6521739130434785</v>
      </c>
      <c r="V281" s="4">
        <v>0</v>
      </c>
      <c r="W281" s="10">
        <v>0</v>
      </c>
      <c r="X281" s="4">
        <v>33.988043478260863</v>
      </c>
      <c r="Y281" s="4">
        <v>3.2635869565217392</v>
      </c>
      <c r="Z281" s="10">
        <v>9.6021618855735735E-2</v>
      </c>
      <c r="AA281" s="4">
        <v>4.0815217391304346</v>
      </c>
      <c r="AB281" s="4">
        <v>0</v>
      </c>
      <c r="AC281" s="10">
        <v>0</v>
      </c>
      <c r="AD281" s="4">
        <v>42.082391304347837</v>
      </c>
      <c r="AE281" s="4">
        <v>14.502282608695653</v>
      </c>
      <c r="AF281" s="10">
        <v>0.34461640983784392</v>
      </c>
      <c r="AG281" s="4">
        <v>25.233586956521741</v>
      </c>
      <c r="AH281" s="4">
        <v>0</v>
      </c>
      <c r="AI281" s="10">
        <v>0</v>
      </c>
      <c r="AJ281" s="4">
        <v>0</v>
      </c>
      <c r="AK281" s="4">
        <v>0</v>
      </c>
      <c r="AL281" s="10" t="s">
        <v>1473</v>
      </c>
      <c r="AM281" s="1">
        <v>365939</v>
      </c>
      <c r="AN281" s="1">
        <v>5</v>
      </c>
      <c r="AX281"/>
      <c r="AY281"/>
    </row>
    <row r="282" spans="1:51" x14ac:dyDescent="0.25">
      <c r="A282" t="s">
        <v>964</v>
      </c>
      <c r="B282" t="s">
        <v>219</v>
      </c>
      <c r="C282" t="s">
        <v>1279</v>
      </c>
      <c r="D282" t="s">
        <v>1027</v>
      </c>
      <c r="E282" s="4">
        <v>54.836956521739133</v>
      </c>
      <c r="F282" s="4">
        <v>181.66728260869567</v>
      </c>
      <c r="G282" s="4">
        <v>50.305978260869558</v>
      </c>
      <c r="H282" s="10">
        <v>0.27691270292860987</v>
      </c>
      <c r="I282" s="4">
        <v>168.45945652173913</v>
      </c>
      <c r="J282" s="4">
        <v>50.305978260869558</v>
      </c>
      <c r="K282" s="10">
        <v>0.29862365283350978</v>
      </c>
      <c r="L282" s="4">
        <v>27.935217391304349</v>
      </c>
      <c r="M282" s="4">
        <v>6.6039130434782614</v>
      </c>
      <c r="N282" s="10">
        <v>0.23640098986786198</v>
      </c>
      <c r="O282" s="4">
        <v>14.727391304347824</v>
      </c>
      <c r="P282" s="4">
        <v>6.6039130434782614</v>
      </c>
      <c r="Q282" s="8">
        <v>0.44841023824284837</v>
      </c>
      <c r="R282" s="4">
        <v>6.7905434782608713</v>
      </c>
      <c r="S282" s="4">
        <v>0</v>
      </c>
      <c r="T282" s="10">
        <v>0</v>
      </c>
      <c r="U282" s="4">
        <v>6.4172826086956531</v>
      </c>
      <c r="V282" s="4">
        <v>0</v>
      </c>
      <c r="W282" s="10">
        <v>0</v>
      </c>
      <c r="X282" s="4">
        <v>64.200543478260897</v>
      </c>
      <c r="Y282" s="4">
        <v>21.865326086956522</v>
      </c>
      <c r="Z282" s="10">
        <v>0.34057852009244116</v>
      </c>
      <c r="AA282" s="4">
        <v>0</v>
      </c>
      <c r="AB282" s="4">
        <v>0</v>
      </c>
      <c r="AC282" s="10" t="s">
        <v>1473</v>
      </c>
      <c r="AD282" s="4">
        <v>89.531521739130426</v>
      </c>
      <c r="AE282" s="4">
        <v>21.836739130434776</v>
      </c>
      <c r="AF282" s="10">
        <v>0.24390001092644073</v>
      </c>
      <c r="AG282" s="4">
        <v>0</v>
      </c>
      <c r="AH282" s="4">
        <v>0</v>
      </c>
      <c r="AI282" s="10" t="s">
        <v>1473</v>
      </c>
      <c r="AJ282" s="4">
        <v>0</v>
      </c>
      <c r="AK282" s="4">
        <v>0</v>
      </c>
      <c r="AL282" s="10" t="s">
        <v>1473</v>
      </c>
      <c r="AM282" s="1">
        <v>365489</v>
      </c>
      <c r="AN282" s="1">
        <v>5</v>
      </c>
      <c r="AX282"/>
      <c r="AY282"/>
    </row>
    <row r="283" spans="1:51" x14ac:dyDescent="0.25">
      <c r="A283" t="s">
        <v>964</v>
      </c>
      <c r="B283" t="s">
        <v>616</v>
      </c>
      <c r="C283" t="s">
        <v>1129</v>
      </c>
      <c r="D283" t="s">
        <v>1032</v>
      </c>
      <c r="E283" s="4">
        <v>73.086956521739125</v>
      </c>
      <c r="F283" s="4">
        <v>258.50999999999993</v>
      </c>
      <c r="G283" s="4">
        <v>67.24402173913046</v>
      </c>
      <c r="H283" s="10">
        <v>0.26012154941445392</v>
      </c>
      <c r="I283" s="4">
        <v>217.28989130434775</v>
      </c>
      <c r="J283" s="4">
        <v>62.244021739130453</v>
      </c>
      <c r="K283" s="10">
        <v>0.28645613178547813</v>
      </c>
      <c r="L283" s="4">
        <v>32.487499999999997</v>
      </c>
      <c r="M283" s="4">
        <v>7.8978260869565222</v>
      </c>
      <c r="N283" s="10">
        <v>0.24310353480435623</v>
      </c>
      <c r="O283" s="4">
        <v>14.715760869565216</v>
      </c>
      <c r="P283" s="4">
        <v>2.8978260869565218</v>
      </c>
      <c r="Q283" s="8">
        <v>0.19691989511393435</v>
      </c>
      <c r="R283" s="4">
        <v>12.771739130434783</v>
      </c>
      <c r="S283" s="4">
        <v>0</v>
      </c>
      <c r="T283" s="10">
        <v>0</v>
      </c>
      <c r="U283" s="4">
        <v>5</v>
      </c>
      <c r="V283" s="4">
        <v>5</v>
      </c>
      <c r="W283" s="10">
        <v>1</v>
      </c>
      <c r="X283" s="4">
        <v>48.508043478260866</v>
      </c>
      <c r="Y283" s="4">
        <v>9.515217391304347</v>
      </c>
      <c r="Z283" s="10">
        <v>0.1961575175788865</v>
      </c>
      <c r="AA283" s="4">
        <v>23.448369565217391</v>
      </c>
      <c r="AB283" s="4">
        <v>0</v>
      </c>
      <c r="AC283" s="10">
        <v>0</v>
      </c>
      <c r="AD283" s="4">
        <v>154.06608695652167</v>
      </c>
      <c r="AE283" s="4">
        <v>49.830978260869585</v>
      </c>
      <c r="AF283" s="10">
        <v>0.32343898157764056</v>
      </c>
      <c r="AG283" s="4">
        <v>0</v>
      </c>
      <c r="AH283" s="4">
        <v>0</v>
      </c>
      <c r="AI283" s="10" t="s">
        <v>1473</v>
      </c>
      <c r="AJ283" s="4">
        <v>0</v>
      </c>
      <c r="AK283" s="4">
        <v>0</v>
      </c>
      <c r="AL283" s="10" t="s">
        <v>1473</v>
      </c>
      <c r="AM283" s="1">
        <v>366101</v>
      </c>
      <c r="AN283" s="1">
        <v>5</v>
      </c>
      <c r="AX283"/>
      <c r="AY283"/>
    </row>
    <row r="284" spans="1:51" x14ac:dyDescent="0.25">
      <c r="A284" t="s">
        <v>964</v>
      </c>
      <c r="B284" t="s">
        <v>600</v>
      </c>
      <c r="C284" t="s">
        <v>1129</v>
      </c>
      <c r="D284" t="s">
        <v>1032</v>
      </c>
      <c r="E284" s="4">
        <v>103.6304347826087</v>
      </c>
      <c r="F284" s="4">
        <v>411.89478260869561</v>
      </c>
      <c r="G284" s="4">
        <v>39.961630434782606</v>
      </c>
      <c r="H284" s="10">
        <v>9.7019025542614309E-2</v>
      </c>
      <c r="I284" s="4">
        <v>367.82684782608692</v>
      </c>
      <c r="J284" s="4">
        <v>39.961630434782606</v>
      </c>
      <c r="K284" s="10">
        <v>0.10864250576313821</v>
      </c>
      <c r="L284" s="4">
        <v>47.388586956521742</v>
      </c>
      <c r="M284" s="4">
        <v>0</v>
      </c>
      <c r="N284" s="10">
        <v>0</v>
      </c>
      <c r="O284" s="4">
        <v>19.157608695652176</v>
      </c>
      <c r="P284" s="4">
        <v>0</v>
      </c>
      <c r="Q284" s="8">
        <v>0</v>
      </c>
      <c r="R284" s="4">
        <v>22.622282608695652</v>
      </c>
      <c r="S284" s="4">
        <v>0</v>
      </c>
      <c r="T284" s="10">
        <v>0</v>
      </c>
      <c r="U284" s="4">
        <v>5.6086956521739131</v>
      </c>
      <c r="V284" s="4">
        <v>0</v>
      </c>
      <c r="W284" s="10">
        <v>0</v>
      </c>
      <c r="X284" s="4">
        <v>87.394347826086928</v>
      </c>
      <c r="Y284" s="4">
        <v>12.2775</v>
      </c>
      <c r="Z284" s="10">
        <v>0.14048391349554995</v>
      </c>
      <c r="AA284" s="4">
        <v>15.836956521739131</v>
      </c>
      <c r="AB284" s="4">
        <v>0</v>
      </c>
      <c r="AC284" s="10">
        <v>0</v>
      </c>
      <c r="AD284" s="4">
        <v>261.27489130434782</v>
      </c>
      <c r="AE284" s="4">
        <v>27.68413043478261</v>
      </c>
      <c r="AF284" s="10">
        <v>0.10595786796265304</v>
      </c>
      <c r="AG284" s="4">
        <v>0</v>
      </c>
      <c r="AH284" s="4">
        <v>0</v>
      </c>
      <c r="AI284" s="10" t="s">
        <v>1473</v>
      </c>
      <c r="AJ284" s="4">
        <v>0</v>
      </c>
      <c r="AK284" s="4">
        <v>0</v>
      </c>
      <c r="AL284" s="10" t="s">
        <v>1473</v>
      </c>
      <c r="AM284" s="1">
        <v>366079</v>
      </c>
      <c r="AN284" s="1">
        <v>5</v>
      </c>
      <c r="AX284"/>
      <c r="AY284"/>
    </row>
    <row r="285" spans="1:51" x14ac:dyDescent="0.25">
      <c r="A285" t="s">
        <v>964</v>
      </c>
      <c r="B285" t="s">
        <v>675</v>
      </c>
      <c r="C285" t="s">
        <v>1356</v>
      </c>
      <c r="D285" t="s">
        <v>1026</v>
      </c>
      <c r="E285" s="4">
        <v>45.010869565217391</v>
      </c>
      <c r="F285" s="4">
        <v>214.53434782608696</v>
      </c>
      <c r="G285" s="4">
        <v>14.976086956521737</v>
      </c>
      <c r="H285" s="10">
        <v>6.9807408968666204E-2</v>
      </c>
      <c r="I285" s="4">
        <v>190.3598913043478</v>
      </c>
      <c r="J285" s="4">
        <v>7.855434782608695</v>
      </c>
      <c r="K285" s="10">
        <v>4.1266228556778327E-2</v>
      </c>
      <c r="L285" s="4">
        <v>39.699347826086935</v>
      </c>
      <c r="M285" s="4">
        <v>2.7608695652173911</v>
      </c>
      <c r="N285" s="10">
        <v>6.9544456430671878E-2</v>
      </c>
      <c r="O285" s="4">
        <v>27.835760869565195</v>
      </c>
      <c r="P285" s="4">
        <v>2.7608695652173911</v>
      </c>
      <c r="Q285" s="8">
        <v>9.9184267969338852E-2</v>
      </c>
      <c r="R285" s="4">
        <v>5.1380434782608697</v>
      </c>
      <c r="S285" s="4">
        <v>0</v>
      </c>
      <c r="T285" s="10">
        <v>0</v>
      </c>
      <c r="U285" s="4">
        <v>6.7255434782608692</v>
      </c>
      <c r="V285" s="4">
        <v>0</v>
      </c>
      <c r="W285" s="10">
        <v>0</v>
      </c>
      <c r="X285" s="4">
        <v>37.365543478260868</v>
      </c>
      <c r="Y285" s="4">
        <v>0</v>
      </c>
      <c r="Z285" s="10">
        <v>0</v>
      </c>
      <c r="AA285" s="4">
        <v>12.31086956521739</v>
      </c>
      <c r="AB285" s="4">
        <v>7.1206521739130437</v>
      </c>
      <c r="AC285" s="10">
        <v>0.57840367296485973</v>
      </c>
      <c r="AD285" s="4">
        <v>102.92728260869565</v>
      </c>
      <c r="AE285" s="4">
        <v>5.0945652173913034</v>
      </c>
      <c r="AF285" s="10">
        <v>4.9496742634891025E-2</v>
      </c>
      <c r="AG285" s="4">
        <v>22.231304347826093</v>
      </c>
      <c r="AH285" s="4">
        <v>0</v>
      </c>
      <c r="AI285" s="10">
        <v>0</v>
      </c>
      <c r="AJ285" s="4">
        <v>0</v>
      </c>
      <c r="AK285" s="4">
        <v>0</v>
      </c>
      <c r="AL285" s="10" t="s">
        <v>1473</v>
      </c>
      <c r="AM285" s="1">
        <v>366184</v>
      </c>
      <c r="AN285" s="1">
        <v>5</v>
      </c>
      <c r="AX285"/>
      <c r="AY285"/>
    </row>
    <row r="286" spans="1:51" x14ac:dyDescent="0.25">
      <c r="A286" t="s">
        <v>964</v>
      </c>
      <c r="B286" t="s">
        <v>630</v>
      </c>
      <c r="C286" t="s">
        <v>1114</v>
      </c>
      <c r="D286" t="s">
        <v>1041</v>
      </c>
      <c r="E286" s="4">
        <v>39.717391304347828</v>
      </c>
      <c r="F286" s="4">
        <v>143.23532608695649</v>
      </c>
      <c r="G286" s="4">
        <v>1.548913043478261</v>
      </c>
      <c r="H286" s="10">
        <v>1.0813764214408491E-2</v>
      </c>
      <c r="I286" s="4">
        <v>131.54510869565215</v>
      </c>
      <c r="J286" s="4">
        <v>1.173913043478261</v>
      </c>
      <c r="K286" s="10">
        <v>8.9240341592196452E-3</v>
      </c>
      <c r="L286" s="4">
        <v>27.198369565217394</v>
      </c>
      <c r="M286" s="4">
        <v>0</v>
      </c>
      <c r="N286" s="10">
        <v>0</v>
      </c>
      <c r="O286" s="4">
        <v>15.883152173913047</v>
      </c>
      <c r="P286" s="4">
        <v>0</v>
      </c>
      <c r="Q286" s="8">
        <v>0</v>
      </c>
      <c r="R286" s="4">
        <v>5.5760869565217392</v>
      </c>
      <c r="S286" s="4">
        <v>0</v>
      </c>
      <c r="T286" s="10">
        <v>0</v>
      </c>
      <c r="U286" s="4">
        <v>5.7391304347826084</v>
      </c>
      <c r="V286" s="4">
        <v>0</v>
      </c>
      <c r="W286" s="10">
        <v>0</v>
      </c>
      <c r="X286" s="4">
        <v>33.948369565217384</v>
      </c>
      <c r="Y286" s="4">
        <v>1.173913043478261</v>
      </c>
      <c r="Z286" s="10">
        <v>3.4579364444088698E-2</v>
      </c>
      <c r="AA286" s="4">
        <v>0.375</v>
      </c>
      <c r="AB286" s="4">
        <v>0.375</v>
      </c>
      <c r="AC286" s="10">
        <v>1</v>
      </c>
      <c r="AD286" s="4">
        <v>81.190108695652157</v>
      </c>
      <c r="AE286" s="4">
        <v>0</v>
      </c>
      <c r="AF286" s="10">
        <v>0</v>
      </c>
      <c r="AG286" s="4">
        <v>0.52347826086956517</v>
      </c>
      <c r="AH286" s="4">
        <v>0</v>
      </c>
      <c r="AI286" s="10">
        <v>0</v>
      </c>
      <c r="AJ286" s="4">
        <v>0</v>
      </c>
      <c r="AK286" s="4">
        <v>0</v>
      </c>
      <c r="AL286" s="10" t="s">
        <v>1473</v>
      </c>
      <c r="AM286" s="1">
        <v>366118</v>
      </c>
      <c r="AN286" s="1">
        <v>5</v>
      </c>
      <c r="AX286"/>
      <c r="AY286"/>
    </row>
    <row r="287" spans="1:51" x14ac:dyDescent="0.25">
      <c r="A287" t="s">
        <v>964</v>
      </c>
      <c r="B287" t="s">
        <v>864</v>
      </c>
      <c r="C287" t="s">
        <v>1085</v>
      </c>
      <c r="D287" t="s">
        <v>1038</v>
      </c>
      <c r="E287" s="4">
        <v>24.293478260869566</v>
      </c>
      <c r="F287" s="4">
        <v>138.8125</v>
      </c>
      <c r="G287" s="4">
        <v>0</v>
      </c>
      <c r="H287" s="10">
        <v>0</v>
      </c>
      <c r="I287" s="4">
        <v>127.67097826086956</v>
      </c>
      <c r="J287" s="4">
        <v>0</v>
      </c>
      <c r="K287" s="10">
        <v>0</v>
      </c>
      <c r="L287" s="4">
        <v>22.704999999999991</v>
      </c>
      <c r="M287" s="4">
        <v>0</v>
      </c>
      <c r="N287" s="10">
        <v>0</v>
      </c>
      <c r="O287" s="4">
        <v>16.90967391304347</v>
      </c>
      <c r="P287" s="4">
        <v>0</v>
      </c>
      <c r="Q287" s="8">
        <v>0</v>
      </c>
      <c r="R287" s="4">
        <v>0</v>
      </c>
      <c r="S287" s="4">
        <v>0</v>
      </c>
      <c r="T287" s="10" t="s">
        <v>1473</v>
      </c>
      <c r="U287" s="4">
        <v>5.7953260869565213</v>
      </c>
      <c r="V287" s="4">
        <v>0</v>
      </c>
      <c r="W287" s="10">
        <v>0</v>
      </c>
      <c r="X287" s="4">
        <v>15.798152173913047</v>
      </c>
      <c r="Y287" s="4">
        <v>0</v>
      </c>
      <c r="Z287" s="10">
        <v>0</v>
      </c>
      <c r="AA287" s="4">
        <v>5.3461956521739129</v>
      </c>
      <c r="AB287" s="4">
        <v>0</v>
      </c>
      <c r="AC287" s="10">
        <v>0</v>
      </c>
      <c r="AD287" s="4">
        <v>94.963152173913045</v>
      </c>
      <c r="AE287" s="4">
        <v>0</v>
      </c>
      <c r="AF287" s="10">
        <v>0</v>
      </c>
      <c r="AG287" s="4">
        <v>0</v>
      </c>
      <c r="AH287" s="4">
        <v>0</v>
      </c>
      <c r="AI287" s="10" t="s">
        <v>1473</v>
      </c>
      <c r="AJ287" s="4">
        <v>0</v>
      </c>
      <c r="AK287" s="4">
        <v>0</v>
      </c>
      <c r="AL287" s="10" t="s">
        <v>1473</v>
      </c>
      <c r="AM287" s="1">
        <v>366422</v>
      </c>
      <c r="AN287" s="1">
        <v>5</v>
      </c>
      <c r="AX287"/>
      <c r="AY287"/>
    </row>
    <row r="288" spans="1:51" x14ac:dyDescent="0.25">
      <c r="A288" t="s">
        <v>964</v>
      </c>
      <c r="B288" t="s">
        <v>408</v>
      </c>
      <c r="C288" t="s">
        <v>1181</v>
      </c>
      <c r="D288" t="s">
        <v>1065</v>
      </c>
      <c r="E288" s="4">
        <v>50.945652173913047</v>
      </c>
      <c r="F288" s="4">
        <v>163.60054347826087</v>
      </c>
      <c r="G288" s="4">
        <v>0</v>
      </c>
      <c r="H288" s="10">
        <v>0</v>
      </c>
      <c r="I288" s="4">
        <v>147.36141304347825</v>
      </c>
      <c r="J288" s="4">
        <v>0</v>
      </c>
      <c r="K288" s="10">
        <v>0</v>
      </c>
      <c r="L288" s="4">
        <v>33.978260869565219</v>
      </c>
      <c r="M288" s="4">
        <v>0</v>
      </c>
      <c r="N288" s="10">
        <v>0</v>
      </c>
      <c r="O288" s="4">
        <v>22.875</v>
      </c>
      <c r="P288" s="4">
        <v>0</v>
      </c>
      <c r="Q288" s="8">
        <v>0</v>
      </c>
      <c r="R288" s="4">
        <v>5.625</v>
      </c>
      <c r="S288" s="4">
        <v>0</v>
      </c>
      <c r="T288" s="10">
        <v>0</v>
      </c>
      <c r="U288" s="4">
        <v>5.4782608695652177</v>
      </c>
      <c r="V288" s="4">
        <v>0</v>
      </c>
      <c r="W288" s="10">
        <v>0</v>
      </c>
      <c r="X288" s="4">
        <v>30.168478260869566</v>
      </c>
      <c r="Y288" s="4">
        <v>0</v>
      </c>
      <c r="Z288" s="10">
        <v>0</v>
      </c>
      <c r="AA288" s="4">
        <v>5.1358695652173916</v>
      </c>
      <c r="AB288" s="4">
        <v>0</v>
      </c>
      <c r="AC288" s="10">
        <v>0</v>
      </c>
      <c r="AD288" s="4">
        <v>94.317934782608702</v>
      </c>
      <c r="AE288" s="4">
        <v>0</v>
      </c>
      <c r="AF288" s="10">
        <v>0</v>
      </c>
      <c r="AG288" s="4">
        <v>0</v>
      </c>
      <c r="AH288" s="4">
        <v>0</v>
      </c>
      <c r="AI288" s="10" t="s">
        <v>1473</v>
      </c>
      <c r="AJ288" s="4">
        <v>0</v>
      </c>
      <c r="AK288" s="4">
        <v>0</v>
      </c>
      <c r="AL288" s="10" t="s">
        <v>1473</v>
      </c>
      <c r="AM288" s="1">
        <v>365770</v>
      </c>
      <c r="AN288" s="1">
        <v>5</v>
      </c>
      <c r="AX288"/>
      <c r="AY288"/>
    </row>
    <row r="289" spans="1:51" x14ac:dyDescent="0.25">
      <c r="A289" t="s">
        <v>964</v>
      </c>
      <c r="B289" t="s">
        <v>376</v>
      </c>
      <c r="C289" t="s">
        <v>1278</v>
      </c>
      <c r="D289" t="s">
        <v>1032</v>
      </c>
      <c r="E289" s="4">
        <v>46.206521739130437</v>
      </c>
      <c r="F289" s="4">
        <v>136.21739130434781</v>
      </c>
      <c r="G289" s="4">
        <v>0</v>
      </c>
      <c r="H289" s="10">
        <v>0</v>
      </c>
      <c r="I289" s="4">
        <v>129.43478260869566</v>
      </c>
      <c r="J289" s="4">
        <v>0</v>
      </c>
      <c r="K289" s="10">
        <v>0</v>
      </c>
      <c r="L289" s="4">
        <v>16.440217391304348</v>
      </c>
      <c r="M289" s="4">
        <v>0</v>
      </c>
      <c r="N289" s="10">
        <v>0</v>
      </c>
      <c r="O289" s="4">
        <v>13.222826086956522</v>
      </c>
      <c r="P289" s="4">
        <v>0</v>
      </c>
      <c r="Q289" s="8">
        <v>0</v>
      </c>
      <c r="R289" s="4">
        <v>0</v>
      </c>
      <c r="S289" s="4">
        <v>0</v>
      </c>
      <c r="T289" s="10" t="s">
        <v>1473</v>
      </c>
      <c r="U289" s="4">
        <v>3.2173913043478262</v>
      </c>
      <c r="V289" s="4">
        <v>0</v>
      </c>
      <c r="W289" s="10">
        <v>0</v>
      </c>
      <c r="X289" s="4">
        <v>48.423913043478258</v>
      </c>
      <c r="Y289" s="4">
        <v>0</v>
      </c>
      <c r="Z289" s="10">
        <v>0</v>
      </c>
      <c r="AA289" s="4">
        <v>3.5652173913043477</v>
      </c>
      <c r="AB289" s="4">
        <v>0</v>
      </c>
      <c r="AC289" s="10">
        <v>0</v>
      </c>
      <c r="AD289" s="4">
        <v>67.788043478260875</v>
      </c>
      <c r="AE289" s="4">
        <v>0</v>
      </c>
      <c r="AF289" s="10">
        <v>0</v>
      </c>
      <c r="AG289" s="4">
        <v>0</v>
      </c>
      <c r="AH289" s="4">
        <v>0</v>
      </c>
      <c r="AI289" s="10" t="s">
        <v>1473</v>
      </c>
      <c r="AJ289" s="4">
        <v>0</v>
      </c>
      <c r="AK289" s="4">
        <v>0</v>
      </c>
      <c r="AL289" s="10" t="s">
        <v>1473</v>
      </c>
      <c r="AM289" s="1">
        <v>365730</v>
      </c>
      <c r="AN289" s="1">
        <v>5</v>
      </c>
      <c r="AX289"/>
      <c r="AY289"/>
    </row>
    <row r="290" spans="1:51" x14ac:dyDescent="0.25">
      <c r="A290" t="s">
        <v>964</v>
      </c>
      <c r="B290" t="s">
        <v>500</v>
      </c>
      <c r="C290" t="s">
        <v>1157</v>
      </c>
      <c r="D290" t="s">
        <v>1010</v>
      </c>
      <c r="E290" s="4">
        <v>60.565217391304351</v>
      </c>
      <c r="F290" s="4">
        <v>189.69184782608696</v>
      </c>
      <c r="G290" s="4">
        <v>58.652173913043484</v>
      </c>
      <c r="H290" s="10">
        <v>0.30919712462718429</v>
      </c>
      <c r="I290" s="4">
        <v>170.30326086956524</v>
      </c>
      <c r="J290" s="4">
        <v>58.652173913043484</v>
      </c>
      <c r="K290" s="10">
        <v>0.34439841969887475</v>
      </c>
      <c r="L290" s="4">
        <v>46.238586956521736</v>
      </c>
      <c r="M290" s="4">
        <v>0.2608695652173913</v>
      </c>
      <c r="N290" s="10">
        <v>5.6418152540579931E-3</v>
      </c>
      <c r="O290" s="4">
        <v>26.849999999999998</v>
      </c>
      <c r="P290" s="4">
        <v>0.2608695652173913</v>
      </c>
      <c r="Q290" s="8">
        <v>9.7158124848190433E-3</v>
      </c>
      <c r="R290" s="4">
        <v>7.9103260869565215</v>
      </c>
      <c r="S290" s="4">
        <v>0</v>
      </c>
      <c r="T290" s="10">
        <v>0</v>
      </c>
      <c r="U290" s="4">
        <v>11.478260869565217</v>
      </c>
      <c r="V290" s="4">
        <v>0</v>
      </c>
      <c r="W290" s="10">
        <v>0</v>
      </c>
      <c r="X290" s="4">
        <v>34.945652173913047</v>
      </c>
      <c r="Y290" s="4">
        <v>7.3043478260869561</v>
      </c>
      <c r="Z290" s="10">
        <v>0.20902021772939344</v>
      </c>
      <c r="AA290" s="4">
        <v>0</v>
      </c>
      <c r="AB290" s="4">
        <v>0</v>
      </c>
      <c r="AC290" s="10" t="s">
        <v>1473</v>
      </c>
      <c r="AD290" s="4">
        <v>108.50760869565218</v>
      </c>
      <c r="AE290" s="4">
        <v>51.086956521739133</v>
      </c>
      <c r="AF290" s="10">
        <v>0.47081450910074429</v>
      </c>
      <c r="AG290" s="4">
        <v>0</v>
      </c>
      <c r="AH290" s="4">
        <v>0</v>
      </c>
      <c r="AI290" s="10" t="s">
        <v>1473</v>
      </c>
      <c r="AJ290" s="4">
        <v>0</v>
      </c>
      <c r="AK290" s="4">
        <v>0</v>
      </c>
      <c r="AL290" s="10" t="s">
        <v>1473</v>
      </c>
      <c r="AM290" s="1">
        <v>365920</v>
      </c>
      <c r="AN290" s="1">
        <v>5</v>
      </c>
      <c r="AX290"/>
      <c r="AY290"/>
    </row>
    <row r="291" spans="1:51" x14ac:dyDescent="0.25">
      <c r="A291" t="s">
        <v>964</v>
      </c>
      <c r="B291" t="s">
        <v>184</v>
      </c>
      <c r="C291" t="s">
        <v>1132</v>
      </c>
      <c r="D291" t="s">
        <v>1054</v>
      </c>
      <c r="E291" s="4">
        <v>99.717391304347828</v>
      </c>
      <c r="F291" s="4">
        <v>315.58152173913044</v>
      </c>
      <c r="G291" s="4">
        <v>0.25543478260869568</v>
      </c>
      <c r="H291" s="10">
        <v>8.0940981969104657E-4</v>
      </c>
      <c r="I291" s="4">
        <v>301.24456521739125</v>
      </c>
      <c r="J291" s="4">
        <v>0.25543478260869568</v>
      </c>
      <c r="K291" s="10">
        <v>8.4793158815782378E-4</v>
      </c>
      <c r="L291" s="4">
        <v>53.527173913043484</v>
      </c>
      <c r="M291" s="4">
        <v>0</v>
      </c>
      <c r="N291" s="10">
        <v>0</v>
      </c>
      <c r="O291" s="4">
        <v>39.190217391304351</v>
      </c>
      <c r="P291" s="4">
        <v>0</v>
      </c>
      <c r="Q291" s="8">
        <v>0</v>
      </c>
      <c r="R291" s="4">
        <v>9.1195652173913047</v>
      </c>
      <c r="S291" s="4">
        <v>0</v>
      </c>
      <c r="T291" s="10">
        <v>0</v>
      </c>
      <c r="U291" s="4">
        <v>5.2173913043478262</v>
      </c>
      <c r="V291" s="4">
        <v>0</v>
      </c>
      <c r="W291" s="10">
        <v>0</v>
      </c>
      <c r="X291" s="4">
        <v>73.315217391304344</v>
      </c>
      <c r="Y291" s="4">
        <v>0</v>
      </c>
      <c r="Z291" s="10">
        <v>0</v>
      </c>
      <c r="AA291" s="4">
        <v>0</v>
      </c>
      <c r="AB291" s="4">
        <v>0</v>
      </c>
      <c r="AC291" s="10" t="s">
        <v>1473</v>
      </c>
      <c r="AD291" s="4">
        <v>188.7391304347826</v>
      </c>
      <c r="AE291" s="4">
        <v>0.25543478260869568</v>
      </c>
      <c r="AF291" s="10">
        <v>1.3533747984335409E-3</v>
      </c>
      <c r="AG291" s="4">
        <v>0</v>
      </c>
      <c r="AH291" s="4">
        <v>0</v>
      </c>
      <c r="AI291" s="10" t="s">
        <v>1473</v>
      </c>
      <c r="AJ291" s="4">
        <v>0</v>
      </c>
      <c r="AK291" s="4">
        <v>0</v>
      </c>
      <c r="AL291" s="10" t="s">
        <v>1473</v>
      </c>
      <c r="AM291" s="1">
        <v>365435</v>
      </c>
      <c r="AN291" s="1">
        <v>5</v>
      </c>
      <c r="AX291"/>
      <c r="AY291"/>
    </row>
    <row r="292" spans="1:51" x14ac:dyDescent="0.25">
      <c r="A292" t="s">
        <v>964</v>
      </c>
      <c r="B292" t="s">
        <v>628</v>
      </c>
      <c r="C292" t="s">
        <v>1378</v>
      </c>
      <c r="D292" t="s">
        <v>1032</v>
      </c>
      <c r="E292" s="4">
        <v>88.967391304347828</v>
      </c>
      <c r="F292" s="4">
        <v>443.98097826086956</v>
      </c>
      <c r="G292" s="4">
        <v>5.8152173913043477</v>
      </c>
      <c r="H292" s="10">
        <v>1.30978976038192E-2</v>
      </c>
      <c r="I292" s="4">
        <v>421.50543478260869</v>
      </c>
      <c r="J292" s="4">
        <v>5.7173913043478262</v>
      </c>
      <c r="K292" s="10">
        <v>1.356421728535142E-2</v>
      </c>
      <c r="L292" s="4">
        <v>50.654891304347828</v>
      </c>
      <c r="M292" s="4">
        <v>2.0163043478260869</v>
      </c>
      <c r="N292" s="10">
        <v>3.98047315058205E-2</v>
      </c>
      <c r="O292" s="4">
        <v>29.331521739130434</v>
      </c>
      <c r="P292" s="4">
        <v>2.0163043478260869</v>
      </c>
      <c r="Q292" s="8">
        <v>6.8741893644617386E-2</v>
      </c>
      <c r="R292" s="4">
        <v>11.339673913043478</v>
      </c>
      <c r="S292" s="4">
        <v>0</v>
      </c>
      <c r="T292" s="10">
        <v>0</v>
      </c>
      <c r="U292" s="4">
        <v>9.9836956521739122</v>
      </c>
      <c r="V292" s="4">
        <v>0</v>
      </c>
      <c r="W292" s="10">
        <v>0</v>
      </c>
      <c r="X292" s="4">
        <v>77.717391304347828</v>
      </c>
      <c r="Y292" s="4">
        <v>3.7010869565217392</v>
      </c>
      <c r="Z292" s="10">
        <v>4.7622377622377622E-2</v>
      </c>
      <c r="AA292" s="4">
        <v>1.1521739130434783</v>
      </c>
      <c r="AB292" s="4">
        <v>9.7826086956521743E-2</v>
      </c>
      <c r="AC292" s="10">
        <v>8.4905660377358499E-2</v>
      </c>
      <c r="AD292" s="4">
        <v>306.79619565217394</v>
      </c>
      <c r="AE292" s="4">
        <v>0</v>
      </c>
      <c r="AF292" s="10">
        <v>0</v>
      </c>
      <c r="AG292" s="4">
        <v>0</v>
      </c>
      <c r="AH292" s="4">
        <v>0</v>
      </c>
      <c r="AI292" s="10" t="s">
        <v>1473</v>
      </c>
      <c r="AJ292" s="4">
        <v>7.6603260869565215</v>
      </c>
      <c r="AK292" s="4">
        <v>0</v>
      </c>
      <c r="AL292" s="10" t="s">
        <v>1473</v>
      </c>
      <c r="AM292" s="1">
        <v>366114</v>
      </c>
      <c r="AN292" s="1">
        <v>5</v>
      </c>
      <c r="AX292"/>
      <c r="AY292"/>
    </row>
    <row r="293" spans="1:51" x14ac:dyDescent="0.25">
      <c r="A293" t="s">
        <v>964</v>
      </c>
      <c r="B293" t="s">
        <v>364</v>
      </c>
      <c r="C293" t="s">
        <v>1229</v>
      </c>
      <c r="D293" t="s">
        <v>1003</v>
      </c>
      <c r="E293" s="4">
        <v>52.293478260869563</v>
      </c>
      <c r="F293" s="4">
        <v>235.78010869565213</v>
      </c>
      <c r="G293" s="4">
        <v>22.645869565217396</v>
      </c>
      <c r="H293" s="10">
        <v>9.6046565125851913E-2</v>
      </c>
      <c r="I293" s="4">
        <v>217.51923913043476</v>
      </c>
      <c r="J293" s="4">
        <v>22.645869565217396</v>
      </c>
      <c r="K293" s="10">
        <v>0.10410973142305756</v>
      </c>
      <c r="L293" s="4">
        <v>32.770434782608696</v>
      </c>
      <c r="M293" s="4">
        <v>1.6155434782608695</v>
      </c>
      <c r="N293" s="10">
        <v>4.9298811229634344E-2</v>
      </c>
      <c r="O293" s="4">
        <v>14.509565217391303</v>
      </c>
      <c r="P293" s="4">
        <v>1.6155434782608695</v>
      </c>
      <c r="Q293" s="8">
        <v>0.11134334172360062</v>
      </c>
      <c r="R293" s="4">
        <v>13.038043478260869</v>
      </c>
      <c r="S293" s="4">
        <v>0</v>
      </c>
      <c r="T293" s="10">
        <v>0</v>
      </c>
      <c r="U293" s="4">
        <v>5.2228260869565215</v>
      </c>
      <c r="V293" s="4">
        <v>0</v>
      </c>
      <c r="W293" s="10">
        <v>0</v>
      </c>
      <c r="X293" s="4">
        <v>44.149673913043486</v>
      </c>
      <c r="Y293" s="4">
        <v>9.0627173913043482</v>
      </c>
      <c r="Z293" s="10">
        <v>0.20527257821097697</v>
      </c>
      <c r="AA293" s="4">
        <v>0</v>
      </c>
      <c r="AB293" s="4">
        <v>0</v>
      </c>
      <c r="AC293" s="10" t="s">
        <v>1473</v>
      </c>
      <c r="AD293" s="4">
        <v>158.85999999999996</v>
      </c>
      <c r="AE293" s="4">
        <v>11.967608695652176</v>
      </c>
      <c r="AF293" s="10">
        <v>7.5334311315952279E-2</v>
      </c>
      <c r="AG293" s="4">
        <v>0</v>
      </c>
      <c r="AH293" s="4">
        <v>0</v>
      </c>
      <c r="AI293" s="10" t="s">
        <v>1473</v>
      </c>
      <c r="AJ293" s="4">
        <v>0</v>
      </c>
      <c r="AK293" s="4">
        <v>0</v>
      </c>
      <c r="AL293" s="10" t="s">
        <v>1473</v>
      </c>
      <c r="AM293" s="1">
        <v>365713</v>
      </c>
      <c r="AN293" s="1">
        <v>5</v>
      </c>
      <c r="AX293"/>
      <c r="AY293"/>
    </row>
    <row r="294" spans="1:51" x14ac:dyDescent="0.25">
      <c r="A294" t="s">
        <v>964</v>
      </c>
      <c r="B294" t="s">
        <v>597</v>
      </c>
      <c r="C294" t="s">
        <v>1158</v>
      </c>
      <c r="D294" t="s">
        <v>1061</v>
      </c>
      <c r="E294" s="4">
        <v>42.576086956521742</v>
      </c>
      <c r="F294" s="4">
        <v>146.61956521739131</v>
      </c>
      <c r="G294" s="4">
        <v>4.9184782608695654</v>
      </c>
      <c r="H294" s="10">
        <v>3.3545852175846984E-2</v>
      </c>
      <c r="I294" s="4">
        <v>132.22554347826087</v>
      </c>
      <c r="J294" s="4">
        <v>4.9184782608695654</v>
      </c>
      <c r="K294" s="10">
        <v>3.7197640724223678E-2</v>
      </c>
      <c r="L294" s="4">
        <v>22.534456521739131</v>
      </c>
      <c r="M294" s="4">
        <v>0.44206521739130439</v>
      </c>
      <c r="N294" s="10">
        <v>1.9617301041400369E-2</v>
      </c>
      <c r="O294" s="4">
        <v>8.3632608695652166</v>
      </c>
      <c r="P294" s="4">
        <v>0.44206521739130439</v>
      </c>
      <c r="Q294" s="8">
        <v>5.2857996932754552E-2</v>
      </c>
      <c r="R294" s="4">
        <v>8.8994565217391308</v>
      </c>
      <c r="S294" s="4">
        <v>0</v>
      </c>
      <c r="T294" s="10">
        <v>0</v>
      </c>
      <c r="U294" s="4">
        <v>5.2717391304347823</v>
      </c>
      <c r="V294" s="4">
        <v>0</v>
      </c>
      <c r="W294" s="10">
        <v>0</v>
      </c>
      <c r="X294" s="4">
        <v>33.938369565217393</v>
      </c>
      <c r="Y294" s="4">
        <v>2.2508695652173913</v>
      </c>
      <c r="Z294" s="10">
        <v>6.6322265743851541E-2</v>
      </c>
      <c r="AA294" s="4">
        <v>0.22282608695652173</v>
      </c>
      <c r="AB294" s="4">
        <v>0</v>
      </c>
      <c r="AC294" s="10">
        <v>0</v>
      </c>
      <c r="AD294" s="4">
        <v>89.923913043478265</v>
      </c>
      <c r="AE294" s="4">
        <v>2.2255434782608696</v>
      </c>
      <c r="AF294" s="10">
        <v>2.4749184092832104E-2</v>
      </c>
      <c r="AG294" s="4">
        <v>0</v>
      </c>
      <c r="AH294" s="4">
        <v>0</v>
      </c>
      <c r="AI294" s="10" t="s">
        <v>1473</v>
      </c>
      <c r="AJ294" s="4">
        <v>0</v>
      </c>
      <c r="AK294" s="4">
        <v>0</v>
      </c>
      <c r="AL294" s="10" t="s">
        <v>1473</v>
      </c>
      <c r="AM294" s="1">
        <v>366075</v>
      </c>
      <c r="AN294" s="1">
        <v>5</v>
      </c>
      <c r="AX294"/>
      <c r="AY294"/>
    </row>
    <row r="295" spans="1:51" x14ac:dyDescent="0.25">
      <c r="A295" t="s">
        <v>964</v>
      </c>
      <c r="B295" t="s">
        <v>803</v>
      </c>
      <c r="C295" t="s">
        <v>1125</v>
      </c>
      <c r="D295" t="s">
        <v>1060</v>
      </c>
      <c r="E295" s="4">
        <v>52.076086956521742</v>
      </c>
      <c r="F295" s="4">
        <v>194.24184782608697</v>
      </c>
      <c r="G295" s="4">
        <v>8.4347826086956523</v>
      </c>
      <c r="H295" s="10">
        <v>4.3424126691008799E-2</v>
      </c>
      <c r="I295" s="4">
        <v>179.28532608695653</v>
      </c>
      <c r="J295" s="4">
        <v>8.4347826086956523</v>
      </c>
      <c r="K295" s="10">
        <v>4.7046698091759251E-2</v>
      </c>
      <c r="L295" s="4">
        <v>33.201086956521742</v>
      </c>
      <c r="M295" s="4">
        <v>0</v>
      </c>
      <c r="N295" s="10">
        <v>0</v>
      </c>
      <c r="O295" s="4">
        <v>22.244565217391305</v>
      </c>
      <c r="P295" s="4">
        <v>0</v>
      </c>
      <c r="Q295" s="8">
        <v>0</v>
      </c>
      <c r="R295" s="4">
        <v>5.4782608695652177</v>
      </c>
      <c r="S295" s="4">
        <v>0</v>
      </c>
      <c r="T295" s="10">
        <v>0</v>
      </c>
      <c r="U295" s="4">
        <v>5.4782608695652177</v>
      </c>
      <c r="V295" s="4">
        <v>0</v>
      </c>
      <c r="W295" s="10">
        <v>0</v>
      </c>
      <c r="X295" s="4">
        <v>35.644021739130437</v>
      </c>
      <c r="Y295" s="4">
        <v>0</v>
      </c>
      <c r="Z295" s="10">
        <v>0</v>
      </c>
      <c r="AA295" s="4">
        <v>4</v>
      </c>
      <c r="AB295" s="4">
        <v>0</v>
      </c>
      <c r="AC295" s="10">
        <v>0</v>
      </c>
      <c r="AD295" s="4">
        <v>93.434782608695656</v>
      </c>
      <c r="AE295" s="4">
        <v>8.4347826086956523</v>
      </c>
      <c r="AF295" s="10">
        <v>9.0274546300604927E-2</v>
      </c>
      <c r="AG295" s="4">
        <v>27.961956521739129</v>
      </c>
      <c r="AH295" s="4">
        <v>0</v>
      </c>
      <c r="AI295" s="10">
        <v>0</v>
      </c>
      <c r="AJ295" s="4">
        <v>0</v>
      </c>
      <c r="AK295" s="4">
        <v>0</v>
      </c>
      <c r="AL295" s="10" t="s">
        <v>1473</v>
      </c>
      <c r="AM295" s="1">
        <v>366352</v>
      </c>
      <c r="AN295" s="1">
        <v>5</v>
      </c>
      <c r="AX295"/>
      <c r="AY295"/>
    </row>
    <row r="296" spans="1:51" x14ac:dyDescent="0.25">
      <c r="A296" t="s">
        <v>964</v>
      </c>
      <c r="B296" t="s">
        <v>38</v>
      </c>
      <c r="C296" t="s">
        <v>1093</v>
      </c>
      <c r="D296" t="s">
        <v>982</v>
      </c>
      <c r="E296" s="4">
        <v>92.793478260869563</v>
      </c>
      <c r="F296" s="4">
        <v>274.81478260869562</v>
      </c>
      <c r="G296" s="4">
        <v>170.61402173913044</v>
      </c>
      <c r="H296" s="10">
        <v>0.62083276641659058</v>
      </c>
      <c r="I296" s="4">
        <v>254.05891304347824</v>
      </c>
      <c r="J296" s="4">
        <v>149.85815217391306</v>
      </c>
      <c r="K296" s="10">
        <v>0.58985591325531317</v>
      </c>
      <c r="L296" s="4">
        <v>21.285978260869562</v>
      </c>
      <c r="M296" s="4">
        <v>21.285978260869562</v>
      </c>
      <c r="N296" s="10">
        <v>1</v>
      </c>
      <c r="O296" s="4">
        <v>7.2071739130434773</v>
      </c>
      <c r="P296" s="4">
        <v>7.2071739130434773</v>
      </c>
      <c r="Q296" s="8">
        <v>1</v>
      </c>
      <c r="R296" s="4">
        <v>8.5135869565217384</v>
      </c>
      <c r="S296" s="4">
        <v>8.5135869565217384</v>
      </c>
      <c r="T296" s="10">
        <v>1</v>
      </c>
      <c r="U296" s="4">
        <v>5.5652173913043477</v>
      </c>
      <c r="V296" s="4">
        <v>5.5652173913043477</v>
      </c>
      <c r="W296" s="10">
        <v>1</v>
      </c>
      <c r="X296" s="4">
        <v>89.733478260869575</v>
      </c>
      <c r="Y296" s="4">
        <v>63.762391304347872</v>
      </c>
      <c r="Z296" s="10">
        <v>0.71057527848168778</v>
      </c>
      <c r="AA296" s="4">
        <v>6.6770652173913039</v>
      </c>
      <c r="AB296" s="4">
        <v>6.6770652173913039</v>
      </c>
      <c r="AC296" s="10">
        <v>1</v>
      </c>
      <c r="AD296" s="4">
        <v>157.11826086956518</v>
      </c>
      <c r="AE296" s="4">
        <v>78.888586956521706</v>
      </c>
      <c r="AF296" s="10">
        <v>0.50209686970766954</v>
      </c>
      <c r="AG296" s="4">
        <v>0</v>
      </c>
      <c r="AH296" s="4">
        <v>0</v>
      </c>
      <c r="AI296" s="10" t="s">
        <v>1473</v>
      </c>
      <c r="AJ296" s="4">
        <v>0</v>
      </c>
      <c r="AK296" s="4">
        <v>0</v>
      </c>
      <c r="AL296" s="10" t="s">
        <v>1473</v>
      </c>
      <c r="AM296" s="1">
        <v>365088</v>
      </c>
      <c r="AN296" s="1">
        <v>5</v>
      </c>
      <c r="AX296"/>
      <c r="AY296"/>
    </row>
    <row r="297" spans="1:51" x14ac:dyDescent="0.25">
      <c r="A297" t="s">
        <v>964</v>
      </c>
      <c r="B297" t="s">
        <v>738</v>
      </c>
      <c r="C297" t="s">
        <v>1094</v>
      </c>
      <c r="D297" t="s">
        <v>1032</v>
      </c>
      <c r="E297" s="4">
        <v>38.141304347826086</v>
      </c>
      <c r="F297" s="4">
        <v>183.08380434782612</v>
      </c>
      <c r="G297" s="4">
        <v>3.7798913043478262</v>
      </c>
      <c r="H297" s="10">
        <v>2.0645689102935159E-2</v>
      </c>
      <c r="I297" s="4">
        <v>152.9183695652174</v>
      </c>
      <c r="J297" s="4">
        <v>3.7798913043478262</v>
      </c>
      <c r="K297" s="10">
        <v>2.4718359966137089E-2</v>
      </c>
      <c r="L297" s="4">
        <v>70.46902173913044</v>
      </c>
      <c r="M297" s="4">
        <v>0</v>
      </c>
      <c r="N297" s="10">
        <v>0</v>
      </c>
      <c r="O297" s="4">
        <v>45.781847826086953</v>
      </c>
      <c r="P297" s="4">
        <v>0</v>
      </c>
      <c r="Q297" s="8">
        <v>0</v>
      </c>
      <c r="R297" s="4">
        <v>18.948043478260871</v>
      </c>
      <c r="S297" s="4">
        <v>0</v>
      </c>
      <c r="T297" s="10">
        <v>0</v>
      </c>
      <c r="U297" s="4">
        <v>5.7391304347826084</v>
      </c>
      <c r="V297" s="4">
        <v>0</v>
      </c>
      <c r="W297" s="10">
        <v>0</v>
      </c>
      <c r="X297" s="4">
        <v>4.1996739130434779</v>
      </c>
      <c r="Y297" s="4">
        <v>0</v>
      </c>
      <c r="Z297" s="10">
        <v>0</v>
      </c>
      <c r="AA297" s="4">
        <v>5.4782608695652177</v>
      </c>
      <c r="AB297" s="4">
        <v>0</v>
      </c>
      <c r="AC297" s="10">
        <v>0</v>
      </c>
      <c r="AD297" s="4">
        <v>102.93684782608696</v>
      </c>
      <c r="AE297" s="4">
        <v>3.7798913043478262</v>
      </c>
      <c r="AF297" s="10">
        <v>3.6720488184503158E-2</v>
      </c>
      <c r="AG297" s="4">
        <v>0</v>
      </c>
      <c r="AH297" s="4">
        <v>0</v>
      </c>
      <c r="AI297" s="10" t="s">
        <v>1473</v>
      </c>
      <c r="AJ297" s="4">
        <v>0</v>
      </c>
      <c r="AK297" s="4">
        <v>0</v>
      </c>
      <c r="AL297" s="10" t="s">
        <v>1473</v>
      </c>
      <c r="AM297" s="1">
        <v>366266</v>
      </c>
      <c r="AN297" s="1">
        <v>5</v>
      </c>
      <c r="AX297"/>
      <c r="AY297"/>
    </row>
    <row r="298" spans="1:51" x14ac:dyDescent="0.25">
      <c r="A298" t="s">
        <v>964</v>
      </c>
      <c r="B298" t="s">
        <v>285</v>
      </c>
      <c r="C298" t="s">
        <v>1129</v>
      </c>
      <c r="D298" t="s">
        <v>1032</v>
      </c>
      <c r="E298" s="4">
        <v>64.423913043478265</v>
      </c>
      <c r="F298" s="4">
        <v>202.70010869565215</v>
      </c>
      <c r="G298" s="4">
        <v>2.1365217391304352</v>
      </c>
      <c r="H298" s="10">
        <v>1.0540308798444482E-2</v>
      </c>
      <c r="I298" s="4">
        <v>197.21641304347824</v>
      </c>
      <c r="J298" s="4">
        <v>2.1365217391304352</v>
      </c>
      <c r="K298" s="10">
        <v>1.0833387070372376E-2</v>
      </c>
      <c r="L298" s="4">
        <v>25.421739130434787</v>
      </c>
      <c r="M298" s="4">
        <v>0</v>
      </c>
      <c r="N298" s="10">
        <v>0</v>
      </c>
      <c r="O298" s="4">
        <v>19.938043478260873</v>
      </c>
      <c r="P298" s="4">
        <v>0</v>
      </c>
      <c r="Q298" s="8">
        <v>0</v>
      </c>
      <c r="R298" s="4">
        <v>5.4836956521739131</v>
      </c>
      <c r="S298" s="4">
        <v>0</v>
      </c>
      <c r="T298" s="10">
        <v>0</v>
      </c>
      <c r="U298" s="4">
        <v>0</v>
      </c>
      <c r="V298" s="4">
        <v>0</v>
      </c>
      <c r="W298" s="10" t="s">
        <v>1473</v>
      </c>
      <c r="X298" s="4">
        <v>43.591304347826096</v>
      </c>
      <c r="Y298" s="4">
        <v>0.60413043478260875</v>
      </c>
      <c r="Z298" s="10">
        <v>1.38589666866148E-2</v>
      </c>
      <c r="AA298" s="4">
        <v>0</v>
      </c>
      <c r="AB298" s="4">
        <v>0</v>
      </c>
      <c r="AC298" s="10" t="s">
        <v>1473</v>
      </c>
      <c r="AD298" s="4">
        <v>133.68706521739128</v>
      </c>
      <c r="AE298" s="4">
        <v>1.5323913043478263</v>
      </c>
      <c r="AF298" s="10">
        <v>1.1462524828830473E-2</v>
      </c>
      <c r="AG298" s="4">
        <v>0</v>
      </c>
      <c r="AH298" s="4">
        <v>0</v>
      </c>
      <c r="AI298" s="10" t="s">
        <v>1473</v>
      </c>
      <c r="AJ298" s="4">
        <v>0</v>
      </c>
      <c r="AK298" s="4">
        <v>0</v>
      </c>
      <c r="AL298" s="10" t="s">
        <v>1473</v>
      </c>
      <c r="AM298" s="1">
        <v>365594</v>
      </c>
      <c r="AN298" s="1">
        <v>5</v>
      </c>
      <c r="AX298"/>
      <c r="AY298"/>
    </row>
    <row r="299" spans="1:51" x14ac:dyDescent="0.25">
      <c r="A299" t="s">
        <v>964</v>
      </c>
      <c r="B299" t="s">
        <v>514</v>
      </c>
      <c r="C299" t="s">
        <v>1278</v>
      </c>
      <c r="D299" t="s">
        <v>1032</v>
      </c>
      <c r="E299" s="4">
        <v>17.978260869565219</v>
      </c>
      <c r="F299" s="4">
        <v>119.30978260869566</v>
      </c>
      <c r="G299" s="4">
        <v>0</v>
      </c>
      <c r="H299" s="10">
        <v>0</v>
      </c>
      <c r="I299" s="4">
        <v>102.38315217391303</v>
      </c>
      <c r="J299" s="4">
        <v>0</v>
      </c>
      <c r="K299" s="10">
        <v>0</v>
      </c>
      <c r="L299" s="4">
        <v>52.880434782608695</v>
      </c>
      <c r="M299" s="4">
        <v>0</v>
      </c>
      <c r="N299" s="10">
        <v>0</v>
      </c>
      <c r="O299" s="4">
        <v>35.953804347826086</v>
      </c>
      <c r="P299" s="4">
        <v>0</v>
      </c>
      <c r="Q299" s="8">
        <v>0</v>
      </c>
      <c r="R299" s="4">
        <v>12.926630434782609</v>
      </c>
      <c r="S299" s="4">
        <v>0</v>
      </c>
      <c r="T299" s="10">
        <v>0</v>
      </c>
      <c r="U299" s="4">
        <v>4</v>
      </c>
      <c r="V299" s="4">
        <v>0</v>
      </c>
      <c r="W299" s="10">
        <v>0</v>
      </c>
      <c r="X299" s="4">
        <v>26.309782608695652</v>
      </c>
      <c r="Y299" s="4">
        <v>0</v>
      </c>
      <c r="Z299" s="10">
        <v>0</v>
      </c>
      <c r="AA299" s="4">
        <v>0</v>
      </c>
      <c r="AB299" s="4">
        <v>0</v>
      </c>
      <c r="AC299" s="10" t="s">
        <v>1473</v>
      </c>
      <c r="AD299" s="4">
        <v>40.119565217391305</v>
      </c>
      <c r="AE299" s="4">
        <v>0</v>
      </c>
      <c r="AF299" s="10">
        <v>0</v>
      </c>
      <c r="AG299" s="4">
        <v>0</v>
      </c>
      <c r="AH299" s="4">
        <v>0</v>
      </c>
      <c r="AI299" s="10" t="s">
        <v>1473</v>
      </c>
      <c r="AJ299" s="4">
        <v>0</v>
      </c>
      <c r="AK299" s="4">
        <v>0</v>
      </c>
      <c r="AL299" s="10" t="s">
        <v>1473</v>
      </c>
      <c r="AM299" s="1">
        <v>365943</v>
      </c>
      <c r="AN299" s="1">
        <v>5</v>
      </c>
      <c r="AX299"/>
      <c r="AY299"/>
    </row>
    <row r="300" spans="1:51" x14ac:dyDescent="0.25">
      <c r="A300" t="s">
        <v>964</v>
      </c>
      <c r="B300" t="s">
        <v>223</v>
      </c>
      <c r="C300" t="s">
        <v>1147</v>
      </c>
      <c r="D300" t="s">
        <v>1031</v>
      </c>
      <c r="E300" s="4">
        <v>48.695652173913047</v>
      </c>
      <c r="F300" s="4">
        <v>145.26304347826087</v>
      </c>
      <c r="G300" s="4">
        <v>21.260217391304344</v>
      </c>
      <c r="H300" s="10">
        <v>0.14635668427590126</v>
      </c>
      <c r="I300" s="4">
        <v>136.19239130434781</v>
      </c>
      <c r="J300" s="4">
        <v>21.260217391304344</v>
      </c>
      <c r="K300" s="10">
        <v>0.15610429619224722</v>
      </c>
      <c r="L300" s="4">
        <v>22.670652173913041</v>
      </c>
      <c r="M300" s="4">
        <v>0.28206521739130436</v>
      </c>
      <c r="N300" s="10">
        <v>1.244186604017836E-2</v>
      </c>
      <c r="O300" s="4">
        <v>15.915217391304346</v>
      </c>
      <c r="P300" s="4">
        <v>0.28206521739130436</v>
      </c>
      <c r="Q300" s="8">
        <v>1.7722988662750995E-2</v>
      </c>
      <c r="R300" s="4">
        <v>1.5380434782608696</v>
      </c>
      <c r="S300" s="4">
        <v>0</v>
      </c>
      <c r="T300" s="10">
        <v>0</v>
      </c>
      <c r="U300" s="4">
        <v>5.2173913043478262</v>
      </c>
      <c r="V300" s="4">
        <v>0</v>
      </c>
      <c r="W300" s="10">
        <v>0</v>
      </c>
      <c r="X300" s="4">
        <v>45.676739130434768</v>
      </c>
      <c r="Y300" s="4">
        <v>8.2827173913043506</v>
      </c>
      <c r="Z300" s="10">
        <v>0.18133337775387542</v>
      </c>
      <c r="AA300" s="4">
        <v>2.3152173913043477</v>
      </c>
      <c r="AB300" s="4">
        <v>0</v>
      </c>
      <c r="AC300" s="10">
        <v>0</v>
      </c>
      <c r="AD300" s="4">
        <v>59.109347826086967</v>
      </c>
      <c r="AE300" s="4">
        <v>12.695434782608691</v>
      </c>
      <c r="AF300" s="10">
        <v>0.21477879979257297</v>
      </c>
      <c r="AG300" s="4">
        <v>15.491086956521738</v>
      </c>
      <c r="AH300" s="4">
        <v>0</v>
      </c>
      <c r="AI300" s="10">
        <v>0</v>
      </c>
      <c r="AJ300" s="4">
        <v>0</v>
      </c>
      <c r="AK300" s="4">
        <v>0</v>
      </c>
      <c r="AL300" s="10" t="s">
        <v>1473</v>
      </c>
      <c r="AM300" s="1">
        <v>365495</v>
      </c>
      <c r="AN300" s="1">
        <v>5</v>
      </c>
      <c r="AX300"/>
      <c r="AY300"/>
    </row>
    <row r="301" spans="1:51" x14ac:dyDescent="0.25">
      <c r="A301" t="s">
        <v>964</v>
      </c>
      <c r="B301" t="s">
        <v>713</v>
      </c>
      <c r="C301" t="s">
        <v>1141</v>
      </c>
      <c r="D301" t="s">
        <v>988</v>
      </c>
      <c r="E301" s="4">
        <v>70.206521739130437</v>
      </c>
      <c r="F301" s="4">
        <v>199.49782608695654</v>
      </c>
      <c r="G301" s="4">
        <v>0</v>
      </c>
      <c r="H301" s="10">
        <v>0</v>
      </c>
      <c r="I301" s="4">
        <v>194.92065217391308</v>
      </c>
      <c r="J301" s="4">
        <v>0</v>
      </c>
      <c r="K301" s="10">
        <v>0</v>
      </c>
      <c r="L301" s="4">
        <v>37.056521739130453</v>
      </c>
      <c r="M301" s="4">
        <v>0</v>
      </c>
      <c r="N301" s="10">
        <v>0</v>
      </c>
      <c r="O301" s="4">
        <v>32.479347826086972</v>
      </c>
      <c r="P301" s="4">
        <v>0</v>
      </c>
      <c r="Q301" s="8">
        <v>0</v>
      </c>
      <c r="R301" s="4">
        <v>0</v>
      </c>
      <c r="S301" s="4">
        <v>0</v>
      </c>
      <c r="T301" s="10" t="s">
        <v>1473</v>
      </c>
      <c r="U301" s="4">
        <v>4.5771739130434783</v>
      </c>
      <c r="V301" s="4">
        <v>0</v>
      </c>
      <c r="W301" s="10">
        <v>0</v>
      </c>
      <c r="X301" s="4">
        <v>64.663043478260846</v>
      </c>
      <c r="Y301" s="4">
        <v>0</v>
      </c>
      <c r="Z301" s="10">
        <v>0</v>
      </c>
      <c r="AA301" s="4">
        <v>0</v>
      </c>
      <c r="AB301" s="4">
        <v>0</v>
      </c>
      <c r="AC301" s="10" t="s">
        <v>1473</v>
      </c>
      <c r="AD301" s="4">
        <v>97.778260869565244</v>
      </c>
      <c r="AE301" s="4">
        <v>0</v>
      </c>
      <c r="AF301" s="10">
        <v>0</v>
      </c>
      <c r="AG301" s="4">
        <v>0</v>
      </c>
      <c r="AH301" s="4">
        <v>0</v>
      </c>
      <c r="AI301" s="10" t="s">
        <v>1473</v>
      </c>
      <c r="AJ301" s="4">
        <v>0</v>
      </c>
      <c r="AK301" s="4">
        <v>0</v>
      </c>
      <c r="AL301" s="10" t="s">
        <v>1473</v>
      </c>
      <c r="AM301" s="1">
        <v>366235</v>
      </c>
      <c r="AN301" s="1">
        <v>5</v>
      </c>
      <c r="AX301"/>
      <c r="AY301"/>
    </row>
    <row r="302" spans="1:51" x14ac:dyDescent="0.25">
      <c r="A302" t="s">
        <v>964</v>
      </c>
      <c r="B302" t="s">
        <v>620</v>
      </c>
      <c r="C302" t="s">
        <v>1129</v>
      </c>
      <c r="D302" t="s">
        <v>1032</v>
      </c>
      <c r="E302" s="4">
        <v>46.641304347826086</v>
      </c>
      <c r="F302" s="4">
        <v>109.45945652173913</v>
      </c>
      <c r="G302" s="4">
        <v>0.8706521739130435</v>
      </c>
      <c r="H302" s="10">
        <v>7.9541064936689884E-3</v>
      </c>
      <c r="I302" s="4">
        <v>108.8779347826087</v>
      </c>
      <c r="J302" s="4">
        <v>0.8706521739130435</v>
      </c>
      <c r="K302" s="10">
        <v>7.996589719041167E-3</v>
      </c>
      <c r="L302" s="4">
        <v>2.785869565217391</v>
      </c>
      <c r="M302" s="4">
        <v>0.21249999999999999</v>
      </c>
      <c r="N302" s="10">
        <v>7.627779945376513E-2</v>
      </c>
      <c r="O302" s="4">
        <v>2.2043478260869565</v>
      </c>
      <c r="P302" s="4">
        <v>0.21249999999999999</v>
      </c>
      <c r="Q302" s="8">
        <v>9.6400394477317561E-2</v>
      </c>
      <c r="R302" s="4">
        <v>0</v>
      </c>
      <c r="S302" s="4">
        <v>0</v>
      </c>
      <c r="T302" s="10" t="s">
        <v>1473</v>
      </c>
      <c r="U302" s="4">
        <v>0.58152173913043481</v>
      </c>
      <c r="V302" s="4">
        <v>0</v>
      </c>
      <c r="W302" s="10">
        <v>0</v>
      </c>
      <c r="X302" s="4">
        <v>44.71141304347826</v>
      </c>
      <c r="Y302" s="4">
        <v>8.641304347826087E-2</v>
      </c>
      <c r="Z302" s="10">
        <v>1.9326842431535572E-3</v>
      </c>
      <c r="AA302" s="4">
        <v>0</v>
      </c>
      <c r="AB302" s="4">
        <v>0</v>
      </c>
      <c r="AC302" s="10" t="s">
        <v>1473</v>
      </c>
      <c r="AD302" s="4">
        <v>58.219239130434786</v>
      </c>
      <c r="AE302" s="4">
        <v>0.4891304347826087</v>
      </c>
      <c r="AF302" s="10">
        <v>8.4015257170702191E-3</v>
      </c>
      <c r="AG302" s="4">
        <v>3.7429347826086961</v>
      </c>
      <c r="AH302" s="4">
        <v>8.2608695652173908E-2</v>
      </c>
      <c r="AI302" s="10">
        <v>2.2070567736314793E-2</v>
      </c>
      <c r="AJ302" s="4">
        <v>0</v>
      </c>
      <c r="AK302" s="4">
        <v>0</v>
      </c>
      <c r="AL302" s="10" t="s">
        <v>1473</v>
      </c>
      <c r="AM302" s="1">
        <v>366106</v>
      </c>
      <c r="AN302" s="1">
        <v>5</v>
      </c>
      <c r="AX302"/>
      <c r="AY302"/>
    </row>
    <row r="303" spans="1:51" x14ac:dyDescent="0.25">
      <c r="A303" t="s">
        <v>964</v>
      </c>
      <c r="B303" t="s">
        <v>211</v>
      </c>
      <c r="C303" t="s">
        <v>1276</v>
      </c>
      <c r="D303" t="s">
        <v>1058</v>
      </c>
      <c r="E303" s="4">
        <v>105.5</v>
      </c>
      <c r="F303" s="4">
        <v>285.37847826086954</v>
      </c>
      <c r="G303" s="4">
        <v>17.233695652173914</v>
      </c>
      <c r="H303" s="10">
        <v>6.0388911445593614E-2</v>
      </c>
      <c r="I303" s="4">
        <v>256.13934782608692</v>
      </c>
      <c r="J303" s="4">
        <v>17.233695652173914</v>
      </c>
      <c r="K303" s="10">
        <v>6.728249992998038E-2</v>
      </c>
      <c r="L303" s="4">
        <v>45.527065217391296</v>
      </c>
      <c r="M303" s="4">
        <v>0</v>
      </c>
      <c r="N303" s="10">
        <v>0</v>
      </c>
      <c r="O303" s="4">
        <v>25.755326086956515</v>
      </c>
      <c r="P303" s="4">
        <v>0</v>
      </c>
      <c r="Q303" s="8">
        <v>0</v>
      </c>
      <c r="R303" s="4">
        <v>15.076086956521738</v>
      </c>
      <c r="S303" s="4">
        <v>0</v>
      </c>
      <c r="T303" s="10">
        <v>0</v>
      </c>
      <c r="U303" s="4">
        <v>4.6956521739130439</v>
      </c>
      <c r="V303" s="4">
        <v>0</v>
      </c>
      <c r="W303" s="10">
        <v>0</v>
      </c>
      <c r="X303" s="4">
        <v>8.9021739130434785</v>
      </c>
      <c r="Y303" s="4">
        <v>8.9021739130434785</v>
      </c>
      <c r="Z303" s="10">
        <v>1</v>
      </c>
      <c r="AA303" s="4">
        <v>9.4673913043478262</v>
      </c>
      <c r="AB303" s="4">
        <v>0</v>
      </c>
      <c r="AC303" s="10">
        <v>0</v>
      </c>
      <c r="AD303" s="4">
        <v>221.48184782608695</v>
      </c>
      <c r="AE303" s="4">
        <v>8.3315217391304355</v>
      </c>
      <c r="AF303" s="10">
        <v>3.7617176400264428E-2</v>
      </c>
      <c r="AG303" s="4">
        <v>0</v>
      </c>
      <c r="AH303" s="4">
        <v>0</v>
      </c>
      <c r="AI303" s="10" t="s">
        <v>1473</v>
      </c>
      <c r="AJ303" s="4">
        <v>0</v>
      </c>
      <c r="AK303" s="4">
        <v>0</v>
      </c>
      <c r="AL303" s="10" t="s">
        <v>1473</v>
      </c>
      <c r="AM303" s="1">
        <v>365478</v>
      </c>
      <c r="AN303" s="1">
        <v>5</v>
      </c>
      <c r="AX303"/>
      <c r="AY303"/>
    </row>
    <row r="304" spans="1:51" x14ac:dyDescent="0.25">
      <c r="A304" t="s">
        <v>964</v>
      </c>
      <c r="B304" t="s">
        <v>758</v>
      </c>
      <c r="C304" t="s">
        <v>1400</v>
      </c>
      <c r="D304" t="s">
        <v>1001</v>
      </c>
      <c r="E304" s="4">
        <v>73.760869565217391</v>
      </c>
      <c r="F304" s="4">
        <v>269.94945652173908</v>
      </c>
      <c r="G304" s="4">
        <v>52.96847826086956</v>
      </c>
      <c r="H304" s="10">
        <v>0.19621628042286501</v>
      </c>
      <c r="I304" s="4">
        <v>254.10760869565217</v>
      </c>
      <c r="J304" s="4">
        <v>46.506521739130434</v>
      </c>
      <c r="K304" s="10">
        <v>0.18301900512877547</v>
      </c>
      <c r="L304" s="4">
        <v>26.790217391304346</v>
      </c>
      <c r="M304" s="4">
        <v>2.652173913043478</v>
      </c>
      <c r="N304" s="10">
        <v>9.8997849636872637E-2</v>
      </c>
      <c r="O304" s="4">
        <v>22.254891304347826</v>
      </c>
      <c r="P304" s="4">
        <v>2.3532608695652173</v>
      </c>
      <c r="Q304" s="8">
        <v>0.10574128794353953</v>
      </c>
      <c r="R304" s="4">
        <v>0.52173913043478259</v>
      </c>
      <c r="S304" s="4">
        <v>0</v>
      </c>
      <c r="T304" s="10">
        <v>0</v>
      </c>
      <c r="U304" s="4">
        <v>4.0135869565217392</v>
      </c>
      <c r="V304" s="4">
        <v>0.29891304347826086</v>
      </c>
      <c r="W304" s="10">
        <v>7.4475287745429927E-2</v>
      </c>
      <c r="X304" s="4">
        <v>73.552717391304355</v>
      </c>
      <c r="Y304" s="4">
        <v>21.533695652173911</v>
      </c>
      <c r="Z304" s="10">
        <v>0.29276546694547678</v>
      </c>
      <c r="AA304" s="4">
        <v>11.306521739130433</v>
      </c>
      <c r="AB304" s="4">
        <v>6.1630434782608692</v>
      </c>
      <c r="AC304" s="10">
        <v>0.54508748317631228</v>
      </c>
      <c r="AD304" s="4">
        <v>143.38315217391303</v>
      </c>
      <c r="AE304" s="4">
        <v>22.619565217391305</v>
      </c>
      <c r="AF304" s="10">
        <v>0.15775608831611865</v>
      </c>
      <c r="AG304" s="4">
        <v>4.3347826086956527</v>
      </c>
      <c r="AH304" s="4">
        <v>0</v>
      </c>
      <c r="AI304" s="10">
        <v>0</v>
      </c>
      <c r="AJ304" s="4">
        <v>10.582065217391303</v>
      </c>
      <c r="AK304" s="4">
        <v>0</v>
      </c>
      <c r="AL304" s="10" t="s">
        <v>1473</v>
      </c>
      <c r="AM304" s="1">
        <v>366290</v>
      </c>
      <c r="AN304" s="1">
        <v>5</v>
      </c>
      <c r="AX304"/>
      <c r="AY304"/>
    </row>
    <row r="305" spans="1:51" x14ac:dyDescent="0.25">
      <c r="A305" t="s">
        <v>964</v>
      </c>
      <c r="B305" t="s">
        <v>625</v>
      </c>
      <c r="C305" t="s">
        <v>1221</v>
      </c>
      <c r="D305" t="s">
        <v>1032</v>
      </c>
      <c r="E305" s="4">
        <v>103.95652173913044</v>
      </c>
      <c r="F305" s="4">
        <v>289.25228260869551</v>
      </c>
      <c r="G305" s="4">
        <v>18.334021739130442</v>
      </c>
      <c r="H305" s="10">
        <v>6.3384190346850125E-2</v>
      </c>
      <c r="I305" s="4">
        <v>276.77945652173901</v>
      </c>
      <c r="J305" s="4">
        <v>18.334021739130442</v>
      </c>
      <c r="K305" s="10">
        <v>6.6240543895606782E-2</v>
      </c>
      <c r="L305" s="4">
        <v>40.56989130434782</v>
      </c>
      <c r="M305" s="4">
        <v>0.95108695652173914</v>
      </c>
      <c r="N305" s="10">
        <v>2.3443172410467179E-2</v>
      </c>
      <c r="O305" s="4">
        <v>34.917717391304343</v>
      </c>
      <c r="P305" s="4">
        <v>0.95108695652173914</v>
      </c>
      <c r="Q305" s="8">
        <v>2.7237947597301734E-2</v>
      </c>
      <c r="R305" s="4">
        <v>1.0434782608695652</v>
      </c>
      <c r="S305" s="4">
        <v>0</v>
      </c>
      <c r="T305" s="10">
        <v>0</v>
      </c>
      <c r="U305" s="4">
        <v>4.6086956521739131</v>
      </c>
      <c r="V305" s="4">
        <v>0</v>
      </c>
      <c r="W305" s="10">
        <v>0</v>
      </c>
      <c r="X305" s="4">
        <v>84.740217391304256</v>
      </c>
      <c r="Y305" s="4">
        <v>13.196739130434791</v>
      </c>
      <c r="Z305" s="10">
        <v>0.15573171200985134</v>
      </c>
      <c r="AA305" s="4">
        <v>6.8206521739130439</v>
      </c>
      <c r="AB305" s="4">
        <v>0</v>
      </c>
      <c r="AC305" s="10">
        <v>0</v>
      </c>
      <c r="AD305" s="4">
        <v>138.43619565217386</v>
      </c>
      <c r="AE305" s="4">
        <v>4.186195652173911</v>
      </c>
      <c r="AF305" s="10">
        <v>3.0239169983346584E-2</v>
      </c>
      <c r="AG305" s="4">
        <v>18.685326086956522</v>
      </c>
      <c r="AH305" s="4">
        <v>0</v>
      </c>
      <c r="AI305" s="10">
        <v>0</v>
      </c>
      <c r="AJ305" s="4">
        <v>0</v>
      </c>
      <c r="AK305" s="4">
        <v>0</v>
      </c>
      <c r="AL305" s="10" t="s">
        <v>1473</v>
      </c>
      <c r="AM305" s="1">
        <v>366111</v>
      </c>
      <c r="AN305" s="1">
        <v>5</v>
      </c>
      <c r="AX305"/>
      <c r="AY305"/>
    </row>
    <row r="306" spans="1:51" x14ac:dyDescent="0.25">
      <c r="A306" t="s">
        <v>964</v>
      </c>
      <c r="B306" t="s">
        <v>703</v>
      </c>
      <c r="C306" t="s">
        <v>1237</v>
      </c>
      <c r="D306" t="s">
        <v>1034</v>
      </c>
      <c r="E306" s="4">
        <v>75.239130434782609</v>
      </c>
      <c r="F306" s="4">
        <v>255.10597826086959</v>
      </c>
      <c r="G306" s="4">
        <v>0</v>
      </c>
      <c r="H306" s="10">
        <v>0</v>
      </c>
      <c r="I306" s="4">
        <v>225.87771739130437</v>
      </c>
      <c r="J306" s="4">
        <v>0</v>
      </c>
      <c r="K306" s="10">
        <v>0</v>
      </c>
      <c r="L306" s="4">
        <v>53.402173913043484</v>
      </c>
      <c r="M306" s="4">
        <v>0</v>
      </c>
      <c r="N306" s="10">
        <v>0</v>
      </c>
      <c r="O306" s="4">
        <v>42.190217391304351</v>
      </c>
      <c r="P306" s="4">
        <v>0</v>
      </c>
      <c r="Q306" s="8">
        <v>0</v>
      </c>
      <c r="R306" s="4">
        <v>5.5869565217391308</v>
      </c>
      <c r="S306" s="4">
        <v>0</v>
      </c>
      <c r="T306" s="10">
        <v>0</v>
      </c>
      <c r="U306" s="4">
        <v>5.625</v>
      </c>
      <c r="V306" s="4">
        <v>0</v>
      </c>
      <c r="W306" s="10">
        <v>0</v>
      </c>
      <c r="X306" s="4">
        <v>59.252717391304351</v>
      </c>
      <c r="Y306" s="4">
        <v>0</v>
      </c>
      <c r="Z306" s="10">
        <v>0</v>
      </c>
      <c r="AA306" s="4">
        <v>18.016304347826086</v>
      </c>
      <c r="AB306" s="4">
        <v>0</v>
      </c>
      <c r="AC306" s="10">
        <v>0</v>
      </c>
      <c r="AD306" s="4">
        <v>124.43478260869566</v>
      </c>
      <c r="AE306" s="4">
        <v>0</v>
      </c>
      <c r="AF306" s="10">
        <v>0</v>
      </c>
      <c r="AG306" s="4">
        <v>0</v>
      </c>
      <c r="AH306" s="4">
        <v>0</v>
      </c>
      <c r="AI306" s="10" t="s">
        <v>1473</v>
      </c>
      <c r="AJ306" s="4">
        <v>0</v>
      </c>
      <c r="AK306" s="4">
        <v>0</v>
      </c>
      <c r="AL306" s="10" t="s">
        <v>1473</v>
      </c>
      <c r="AM306" s="1">
        <v>366222</v>
      </c>
      <c r="AN306" s="1">
        <v>5</v>
      </c>
      <c r="AX306"/>
      <c r="AY306"/>
    </row>
    <row r="307" spans="1:51" x14ac:dyDescent="0.25">
      <c r="A307" t="s">
        <v>964</v>
      </c>
      <c r="B307" t="s">
        <v>28</v>
      </c>
      <c r="C307" t="s">
        <v>1116</v>
      </c>
      <c r="D307" t="s">
        <v>980</v>
      </c>
      <c r="E307" s="4">
        <v>39.434782608695649</v>
      </c>
      <c r="F307" s="4">
        <v>194.01978260869561</v>
      </c>
      <c r="G307" s="4">
        <v>21.347826086956523</v>
      </c>
      <c r="H307" s="10">
        <v>0.11002912074183384</v>
      </c>
      <c r="I307" s="4">
        <v>173.1502173913043</v>
      </c>
      <c r="J307" s="4">
        <v>15.608695652173912</v>
      </c>
      <c r="K307" s="10">
        <v>9.0145400261898781E-2</v>
      </c>
      <c r="L307" s="4">
        <v>48.172826086956512</v>
      </c>
      <c r="M307" s="4">
        <v>20.434782608695652</v>
      </c>
      <c r="N307" s="10">
        <v>0.42419729687041685</v>
      </c>
      <c r="O307" s="4">
        <v>27.303260869565207</v>
      </c>
      <c r="P307" s="4">
        <v>14.695652173913043</v>
      </c>
      <c r="Q307" s="8">
        <v>0.53823798718101856</v>
      </c>
      <c r="R307" s="4">
        <v>15.130434782608694</v>
      </c>
      <c r="S307" s="4">
        <v>5.7391304347826084</v>
      </c>
      <c r="T307" s="10">
        <v>0.37931034482758624</v>
      </c>
      <c r="U307" s="4">
        <v>5.7391304347826084</v>
      </c>
      <c r="V307" s="4">
        <v>0</v>
      </c>
      <c r="W307" s="10">
        <v>0</v>
      </c>
      <c r="X307" s="4">
        <v>53.253043478260878</v>
      </c>
      <c r="Y307" s="4">
        <v>0.91304347826086951</v>
      </c>
      <c r="Z307" s="10">
        <v>1.7145376463480345E-2</v>
      </c>
      <c r="AA307" s="4">
        <v>0</v>
      </c>
      <c r="AB307" s="4">
        <v>0</v>
      </c>
      <c r="AC307" s="10" t="s">
        <v>1473</v>
      </c>
      <c r="AD307" s="4">
        <v>92.59391304347821</v>
      </c>
      <c r="AE307" s="4">
        <v>0</v>
      </c>
      <c r="AF307" s="10">
        <v>0</v>
      </c>
      <c r="AG307" s="4">
        <v>0</v>
      </c>
      <c r="AH307" s="4">
        <v>0</v>
      </c>
      <c r="AI307" s="10" t="s">
        <v>1473</v>
      </c>
      <c r="AJ307" s="4">
        <v>0</v>
      </c>
      <c r="AK307" s="4">
        <v>0</v>
      </c>
      <c r="AL307" s="10" t="s">
        <v>1473</v>
      </c>
      <c r="AM307" s="1">
        <v>365047</v>
      </c>
      <c r="AN307" s="1">
        <v>5</v>
      </c>
      <c r="AX307"/>
      <c r="AY307"/>
    </row>
    <row r="308" spans="1:51" x14ac:dyDescent="0.25">
      <c r="A308" t="s">
        <v>964</v>
      </c>
      <c r="B308" t="s">
        <v>216</v>
      </c>
      <c r="C308" t="s">
        <v>1109</v>
      </c>
      <c r="D308" t="s">
        <v>1055</v>
      </c>
      <c r="E308" s="4">
        <v>57.641304347826086</v>
      </c>
      <c r="F308" s="4">
        <v>203.46021739130435</v>
      </c>
      <c r="G308" s="4">
        <v>0</v>
      </c>
      <c r="H308" s="10">
        <v>0</v>
      </c>
      <c r="I308" s="4">
        <v>186.67760869565217</v>
      </c>
      <c r="J308" s="4">
        <v>0</v>
      </c>
      <c r="K308" s="10">
        <v>0</v>
      </c>
      <c r="L308" s="4">
        <v>39.847826086956523</v>
      </c>
      <c r="M308" s="4">
        <v>0</v>
      </c>
      <c r="N308" s="10">
        <v>0</v>
      </c>
      <c r="O308" s="4">
        <v>23.065217391304348</v>
      </c>
      <c r="P308" s="4">
        <v>0</v>
      </c>
      <c r="Q308" s="8">
        <v>0</v>
      </c>
      <c r="R308" s="4">
        <v>11.391304347826088</v>
      </c>
      <c r="S308" s="4">
        <v>0</v>
      </c>
      <c r="T308" s="10">
        <v>0</v>
      </c>
      <c r="U308" s="4">
        <v>5.3913043478260869</v>
      </c>
      <c r="V308" s="4">
        <v>0</v>
      </c>
      <c r="W308" s="10">
        <v>0</v>
      </c>
      <c r="X308" s="4">
        <v>53.755434782608695</v>
      </c>
      <c r="Y308" s="4">
        <v>0</v>
      </c>
      <c r="Z308" s="10">
        <v>0</v>
      </c>
      <c r="AA308" s="4">
        <v>0</v>
      </c>
      <c r="AB308" s="4">
        <v>0</v>
      </c>
      <c r="AC308" s="10" t="s">
        <v>1473</v>
      </c>
      <c r="AD308" s="4">
        <v>109.85695652173914</v>
      </c>
      <c r="AE308" s="4">
        <v>0</v>
      </c>
      <c r="AF308" s="10">
        <v>0</v>
      </c>
      <c r="AG308" s="4">
        <v>0</v>
      </c>
      <c r="AH308" s="4">
        <v>0</v>
      </c>
      <c r="AI308" s="10" t="s">
        <v>1473</v>
      </c>
      <c r="AJ308" s="4">
        <v>0</v>
      </c>
      <c r="AK308" s="4">
        <v>0</v>
      </c>
      <c r="AL308" s="10" t="s">
        <v>1473</v>
      </c>
      <c r="AM308" s="1">
        <v>365485</v>
      </c>
      <c r="AN308" s="1">
        <v>5</v>
      </c>
      <c r="AX308"/>
      <c r="AY308"/>
    </row>
    <row r="309" spans="1:51" x14ac:dyDescent="0.25">
      <c r="A309" t="s">
        <v>964</v>
      </c>
      <c r="B309" t="s">
        <v>863</v>
      </c>
      <c r="C309" t="s">
        <v>1095</v>
      </c>
      <c r="D309" t="s">
        <v>1056</v>
      </c>
      <c r="E309" s="4">
        <v>67.804347826086953</v>
      </c>
      <c r="F309" s="4">
        <v>235.25815217391306</v>
      </c>
      <c r="G309" s="4">
        <v>8.2826086956521738</v>
      </c>
      <c r="H309" s="10">
        <v>3.5206468380017321E-2</v>
      </c>
      <c r="I309" s="4">
        <v>220.0733695652174</v>
      </c>
      <c r="J309" s="4">
        <v>8.2826086956521738</v>
      </c>
      <c r="K309" s="10">
        <v>3.7635669922333213E-2</v>
      </c>
      <c r="L309" s="4">
        <v>40.660326086956523</v>
      </c>
      <c r="M309" s="4">
        <v>2.2826086956521738</v>
      </c>
      <c r="N309" s="10">
        <v>5.6138474904765083E-2</v>
      </c>
      <c r="O309" s="4">
        <v>34.519021739130437</v>
      </c>
      <c r="P309" s="4">
        <v>2.2826086956521738</v>
      </c>
      <c r="Q309" s="8">
        <v>6.6126111942060917E-2</v>
      </c>
      <c r="R309" s="4">
        <v>0.35326086956521741</v>
      </c>
      <c r="S309" s="4">
        <v>0</v>
      </c>
      <c r="T309" s="10">
        <v>0</v>
      </c>
      <c r="U309" s="4">
        <v>5.7880434782608692</v>
      </c>
      <c r="V309" s="4">
        <v>0</v>
      </c>
      <c r="W309" s="10">
        <v>0</v>
      </c>
      <c r="X309" s="4">
        <v>53.915760869565219</v>
      </c>
      <c r="Y309" s="4">
        <v>5</v>
      </c>
      <c r="Z309" s="10">
        <v>9.2737261226752687E-2</v>
      </c>
      <c r="AA309" s="4">
        <v>9.0434782608695645</v>
      </c>
      <c r="AB309" s="4">
        <v>0</v>
      </c>
      <c r="AC309" s="10">
        <v>0</v>
      </c>
      <c r="AD309" s="4">
        <v>129.26358695652175</v>
      </c>
      <c r="AE309" s="4">
        <v>1</v>
      </c>
      <c r="AF309" s="10">
        <v>7.7361306733376772E-3</v>
      </c>
      <c r="AG309" s="4">
        <v>2.375</v>
      </c>
      <c r="AH309" s="4">
        <v>0</v>
      </c>
      <c r="AI309" s="10">
        <v>0</v>
      </c>
      <c r="AJ309" s="4">
        <v>0</v>
      </c>
      <c r="AK309" s="4">
        <v>0</v>
      </c>
      <c r="AL309" s="10" t="s">
        <v>1473</v>
      </c>
      <c r="AM309" s="1">
        <v>366421</v>
      </c>
      <c r="AN309" s="1">
        <v>5</v>
      </c>
      <c r="AX309"/>
      <c r="AY309"/>
    </row>
    <row r="310" spans="1:51" x14ac:dyDescent="0.25">
      <c r="A310" t="s">
        <v>964</v>
      </c>
      <c r="B310" t="s">
        <v>722</v>
      </c>
      <c r="C310" t="s">
        <v>1098</v>
      </c>
      <c r="D310" t="s">
        <v>999</v>
      </c>
      <c r="E310" s="4">
        <v>58.608695652173914</v>
      </c>
      <c r="F310" s="4">
        <v>182.98021739130442</v>
      </c>
      <c r="G310" s="4">
        <v>0</v>
      </c>
      <c r="H310" s="10">
        <v>0</v>
      </c>
      <c r="I310" s="4">
        <v>167.01847826086961</v>
      </c>
      <c r="J310" s="4">
        <v>0</v>
      </c>
      <c r="K310" s="10">
        <v>0</v>
      </c>
      <c r="L310" s="4">
        <v>37.05934782608697</v>
      </c>
      <c r="M310" s="4">
        <v>0</v>
      </c>
      <c r="N310" s="10">
        <v>0</v>
      </c>
      <c r="O310" s="4">
        <v>21.186413043478268</v>
      </c>
      <c r="P310" s="4">
        <v>0</v>
      </c>
      <c r="Q310" s="8">
        <v>0</v>
      </c>
      <c r="R310" s="4">
        <v>10.900108695652177</v>
      </c>
      <c r="S310" s="4">
        <v>0</v>
      </c>
      <c r="T310" s="10">
        <v>0</v>
      </c>
      <c r="U310" s="4">
        <v>4.9728260869565215</v>
      </c>
      <c r="V310" s="4">
        <v>0</v>
      </c>
      <c r="W310" s="10">
        <v>0</v>
      </c>
      <c r="X310" s="4">
        <v>59.471739130434798</v>
      </c>
      <c r="Y310" s="4">
        <v>0</v>
      </c>
      <c r="Z310" s="10">
        <v>0</v>
      </c>
      <c r="AA310" s="4">
        <v>8.8804347826086955E-2</v>
      </c>
      <c r="AB310" s="4">
        <v>0</v>
      </c>
      <c r="AC310" s="10">
        <v>0</v>
      </c>
      <c r="AD310" s="4">
        <v>76.900652173913087</v>
      </c>
      <c r="AE310" s="4">
        <v>0</v>
      </c>
      <c r="AF310" s="10">
        <v>0</v>
      </c>
      <c r="AG310" s="4">
        <v>0</v>
      </c>
      <c r="AH310" s="4">
        <v>0</v>
      </c>
      <c r="AI310" s="10" t="s">
        <v>1473</v>
      </c>
      <c r="AJ310" s="4">
        <v>9.4596739130434795</v>
      </c>
      <c r="AK310" s="4">
        <v>0</v>
      </c>
      <c r="AL310" s="10" t="s">
        <v>1473</v>
      </c>
      <c r="AM310" s="1">
        <v>366245</v>
      </c>
      <c r="AN310" s="1">
        <v>5</v>
      </c>
      <c r="AX310"/>
      <c r="AY310"/>
    </row>
    <row r="311" spans="1:51" x14ac:dyDescent="0.25">
      <c r="A311" t="s">
        <v>964</v>
      </c>
      <c r="B311" t="s">
        <v>536</v>
      </c>
      <c r="C311" t="s">
        <v>1116</v>
      </c>
      <c r="D311" t="s">
        <v>980</v>
      </c>
      <c r="E311" s="4">
        <v>68.478260869565219</v>
      </c>
      <c r="F311" s="4">
        <v>215.75271739130437</v>
      </c>
      <c r="G311" s="4">
        <v>0.39945652173913043</v>
      </c>
      <c r="H311" s="10">
        <v>1.8514553446603774E-3</v>
      </c>
      <c r="I311" s="4">
        <v>199.57880434782609</v>
      </c>
      <c r="J311" s="4">
        <v>0.39945652173913043</v>
      </c>
      <c r="K311" s="10">
        <v>2.0014977193818502E-3</v>
      </c>
      <c r="L311" s="4">
        <v>39.5</v>
      </c>
      <c r="M311" s="4">
        <v>0</v>
      </c>
      <c r="N311" s="10">
        <v>0</v>
      </c>
      <c r="O311" s="4">
        <v>28.630434782608695</v>
      </c>
      <c r="P311" s="4">
        <v>0</v>
      </c>
      <c r="Q311" s="8">
        <v>0</v>
      </c>
      <c r="R311" s="4">
        <v>5.7391304347826084</v>
      </c>
      <c r="S311" s="4">
        <v>0</v>
      </c>
      <c r="T311" s="10">
        <v>0</v>
      </c>
      <c r="U311" s="4">
        <v>5.1304347826086953</v>
      </c>
      <c r="V311" s="4">
        <v>0</v>
      </c>
      <c r="W311" s="10">
        <v>0</v>
      </c>
      <c r="X311" s="4">
        <v>44.807065217391305</v>
      </c>
      <c r="Y311" s="4">
        <v>0.39945652173913043</v>
      </c>
      <c r="Z311" s="10">
        <v>8.9150342652677544E-3</v>
      </c>
      <c r="AA311" s="4">
        <v>5.3043478260869561</v>
      </c>
      <c r="AB311" s="4">
        <v>0</v>
      </c>
      <c r="AC311" s="10">
        <v>0</v>
      </c>
      <c r="AD311" s="4">
        <v>126.14130434782609</v>
      </c>
      <c r="AE311" s="4">
        <v>0</v>
      </c>
      <c r="AF311" s="10">
        <v>0</v>
      </c>
      <c r="AG311" s="4">
        <v>0</v>
      </c>
      <c r="AH311" s="4">
        <v>0</v>
      </c>
      <c r="AI311" s="10" t="s">
        <v>1473</v>
      </c>
      <c r="AJ311" s="4">
        <v>0</v>
      </c>
      <c r="AK311" s="4">
        <v>0</v>
      </c>
      <c r="AL311" s="10" t="s">
        <v>1473</v>
      </c>
      <c r="AM311" s="1">
        <v>365980</v>
      </c>
      <c r="AN311" s="1">
        <v>5</v>
      </c>
      <c r="AX311"/>
      <c r="AY311"/>
    </row>
    <row r="312" spans="1:51" x14ac:dyDescent="0.25">
      <c r="A312" t="s">
        <v>964</v>
      </c>
      <c r="B312" t="s">
        <v>836</v>
      </c>
      <c r="C312" t="s">
        <v>1213</v>
      </c>
      <c r="D312" t="s">
        <v>1008</v>
      </c>
      <c r="E312" s="4">
        <v>99.673913043478265</v>
      </c>
      <c r="F312" s="4">
        <v>435.18847826086949</v>
      </c>
      <c r="G312" s="4">
        <v>283.91586956521746</v>
      </c>
      <c r="H312" s="10">
        <v>0.65239748694593624</v>
      </c>
      <c r="I312" s="4">
        <v>424.95206521739118</v>
      </c>
      <c r="J312" s="4">
        <v>283.91586956521746</v>
      </c>
      <c r="K312" s="10">
        <v>0.66811269506356119</v>
      </c>
      <c r="L312" s="4">
        <v>41.06989130434782</v>
      </c>
      <c r="M312" s="4">
        <v>21.350217391304358</v>
      </c>
      <c r="N312" s="10">
        <v>0.51985083751717021</v>
      </c>
      <c r="O312" s="4">
        <v>35.624239130434773</v>
      </c>
      <c r="P312" s="4">
        <v>21.350217391304358</v>
      </c>
      <c r="Q312" s="8">
        <v>0.59931714788721702</v>
      </c>
      <c r="R312" s="4">
        <v>0.31521739130434784</v>
      </c>
      <c r="S312" s="4">
        <v>0</v>
      </c>
      <c r="T312" s="10">
        <v>0</v>
      </c>
      <c r="U312" s="4">
        <v>5.1304347826086953</v>
      </c>
      <c r="V312" s="4">
        <v>0</v>
      </c>
      <c r="W312" s="10">
        <v>0</v>
      </c>
      <c r="X312" s="4">
        <v>123.19152173913041</v>
      </c>
      <c r="Y312" s="4">
        <v>86.827391304347842</v>
      </c>
      <c r="Z312" s="10">
        <v>0.70481628994090173</v>
      </c>
      <c r="AA312" s="4">
        <v>4.7907608695652177</v>
      </c>
      <c r="AB312" s="4">
        <v>0</v>
      </c>
      <c r="AC312" s="10">
        <v>0</v>
      </c>
      <c r="AD312" s="4">
        <v>266.01130434782601</v>
      </c>
      <c r="AE312" s="4">
        <v>175.73826086956529</v>
      </c>
      <c r="AF312" s="10">
        <v>0.66064207797641861</v>
      </c>
      <c r="AG312" s="4">
        <v>0.125</v>
      </c>
      <c r="AH312" s="4">
        <v>0</v>
      </c>
      <c r="AI312" s="10">
        <v>0</v>
      </c>
      <c r="AJ312" s="4">
        <v>0</v>
      </c>
      <c r="AK312" s="4">
        <v>0</v>
      </c>
      <c r="AL312" s="10" t="s">
        <v>1473</v>
      </c>
      <c r="AM312" s="1">
        <v>366389</v>
      </c>
      <c r="AN312" s="1">
        <v>5</v>
      </c>
      <c r="AX312"/>
      <c r="AY312"/>
    </row>
    <row r="313" spans="1:51" x14ac:dyDescent="0.25">
      <c r="A313" t="s">
        <v>964</v>
      </c>
      <c r="B313" t="s">
        <v>394</v>
      </c>
      <c r="C313" t="s">
        <v>1140</v>
      </c>
      <c r="D313" t="s">
        <v>1026</v>
      </c>
      <c r="E313" s="4">
        <v>73.225352112676063</v>
      </c>
      <c r="F313" s="4">
        <v>264.17605633802816</v>
      </c>
      <c r="G313" s="4">
        <v>0</v>
      </c>
      <c r="H313" s="10">
        <v>0</v>
      </c>
      <c r="I313" s="4">
        <v>253.32394366197184</v>
      </c>
      <c r="J313" s="4">
        <v>0</v>
      </c>
      <c r="K313" s="10">
        <v>0</v>
      </c>
      <c r="L313" s="4">
        <v>38.323943661971832</v>
      </c>
      <c r="M313" s="4">
        <v>0</v>
      </c>
      <c r="N313" s="10">
        <v>0</v>
      </c>
      <c r="O313" s="4">
        <v>27.471830985915492</v>
      </c>
      <c r="P313" s="4">
        <v>0</v>
      </c>
      <c r="Q313" s="8">
        <v>0</v>
      </c>
      <c r="R313" s="4">
        <v>5.105633802816901</v>
      </c>
      <c r="S313" s="4">
        <v>0</v>
      </c>
      <c r="T313" s="10">
        <v>0</v>
      </c>
      <c r="U313" s="4">
        <v>5.746478873239437</v>
      </c>
      <c r="V313" s="4">
        <v>0</v>
      </c>
      <c r="W313" s="10">
        <v>0</v>
      </c>
      <c r="X313" s="4">
        <v>60.5387323943662</v>
      </c>
      <c r="Y313" s="4">
        <v>0</v>
      </c>
      <c r="Z313" s="10">
        <v>0</v>
      </c>
      <c r="AA313" s="4">
        <v>0</v>
      </c>
      <c r="AB313" s="4">
        <v>0</v>
      </c>
      <c r="AC313" s="10" t="s">
        <v>1473</v>
      </c>
      <c r="AD313" s="4">
        <v>165.31338028169014</v>
      </c>
      <c r="AE313" s="4">
        <v>0</v>
      </c>
      <c r="AF313" s="10">
        <v>0</v>
      </c>
      <c r="AG313" s="4">
        <v>0</v>
      </c>
      <c r="AH313" s="4">
        <v>0</v>
      </c>
      <c r="AI313" s="10" t="s">
        <v>1473</v>
      </c>
      <c r="AJ313" s="4">
        <v>0</v>
      </c>
      <c r="AK313" s="4">
        <v>0</v>
      </c>
      <c r="AL313" s="10" t="s">
        <v>1473</v>
      </c>
      <c r="AM313" s="1">
        <v>365752</v>
      </c>
      <c r="AN313" s="1">
        <v>5</v>
      </c>
      <c r="AX313"/>
      <c r="AY313"/>
    </row>
    <row r="314" spans="1:51" x14ac:dyDescent="0.25">
      <c r="A314" t="s">
        <v>964</v>
      </c>
      <c r="B314" t="s">
        <v>908</v>
      </c>
      <c r="C314" t="s">
        <v>1213</v>
      </c>
      <c r="D314" t="s">
        <v>1008</v>
      </c>
      <c r="E314" s="4">
        <v>44.880434782608695</v>
      </c>
      <c r="F314" s="4">
        <v>155.45423913043479</v>
      </c>
      <c r="G314" s="4">
        <v>30.123913043478261</v>
      </c>
      <c r="H314" s="10">
        <v>0.19377993943415475</v>
      </c>
      <c r="I314" s="4">
        <v>137.28945652173911</v>
      </c>
      <c r="J314" s="4">
        <v>30.123913043478261</v>
      </c>
      <c r="K314" s="10">
        <v>0.21941898385116185</v>
      </c>
      <c r="L314" s="4">
        <v>31.223369565217389</v>
      </c>
      <c r="M314" s="4">
        <v>6.3152173913043477</v>
      </c>
      <c r="N314" s="10">
        <v>0.20225931663504554</v>
      </c>
      <c r="O314" s="4">
        <v>13.058586956521738</v>
      </c>
      <c r="P314" s="4">
        <v>6.3152173913043477</v>
      </c>
      <c r="Q314" s="8">
        <v>0.48360648915006788</v>
      </c>
      <c r="R314" s="4">
        <v>12.773478260869567</v>
      </c>
      <c r="S314" s="4">
        <v>0</v>
      </c>
      <c r="T314" s="10">
        <v>0</v>
      </c>
      <c r="U314" s="4">
        <v>5.3913043478260869</v>
      </c>
      <c r="V314" s="4">
        <v>0</v>
      </c>
      <c r="W314" s="10">
        <v>0</v>
      </c>
      <c r="X314" s="4">
        <v>44.290326086956526</v>
      </c>
      <c r="Y314" s="4">
        <v>23.186413043478261</v>
      </c>
      <c r="Z314" s="10">
        <v>0.52350964853940518</v>
      </c>
      <c r="AA314" s="4">
        <v>0</v>
      </c>
      <c r="AB314" s="4">
        <v>0</v>
      </c>
      <c r="AC314" s="10" t="s">
        <v>1473</v>
      </c>
      <c r="AD314" s="4">
        <v>54.122499999999988</v>
      </c>
      <c r="AE314" s="4">
        <v>0.62228260869565222</v>
      </c>
      <c r="AF314" s="10">
        <v>1.1497669337071501E-2</v>
      </c>
      <c r="AG314" s="4">
        <v>25.818043478260876</v>
      </c>
      <c r="AH314" s="4">
        <v>0</v>
      </c>
      <c r="AI314" s="10">
        <v>0</v>
      </c>
      <c r="AJ314" s="4">
        <v>0</v>
      </c>
      <c r="AK314" s="4">
        <v>0</v>
      </c>
      <c r="AL314" s="10" t="s">
        <v>1473</v>
      </c>
      <c r="AM314" s="1">
        <v>366467</v>
      </c>
      <c r="AN314" s="1">
        <v>5</v>
      </c>
      <c r="AX314"/>
      <c r="AY314"/>
    </row>
    <row r="315" spans="1:51" x14ac:dyDescent="0.25">
      <c r="A315" t="s">
        <v>964</v>
      </c>
      <c r="B315" t="s">
        <v>860</v>
      </c>
      <c r="C315" t="s">
        <v>1416</v>
      </c>
      <c r="D315" t="s">
        <v>990</v>
      </c>
      <c r="E315" s="4">
        <v>50.521739130434781</v>
      </c>
      <c r="F315" s="4">
        <v>176.358152173913</v>
      </c>
      <c r="G315" s="4">
        <v>0</v>
      </c>
      <c r="H315" s="10">
        <v>0</v>
      </c>
      <c r="I315" s="4">
        <v>154.03043478260864</v>
      </c>
      <c r="J315" s="4">
        <v>0</v>
      </c>
      <c r="K315" s="10">
        <v>0</v>
      </c>
      <c r="L315" s="4">
        <v>36.655978260869553</v>
      </c>
      <c r="M315" s="4">
        <v>0</v>
      </c>
      <c r="N315" s="10">
        <v>0</v>
      </c>
      <c r="O315" s="4">
        <v>14.328260869565208</v>
      </c>
      <c r="P315" s="4">
        <v>0</v>
      </c>
      <c r="Q315" s="8">
        <v>0</v>
      </c>
      <c r="R315" s="4">
        <v>16.675543478260867</v>
      </c>
      <c r="S315" s="4">
        <v>0</v>
      </c>
      <c r="T315" s="10">
        <v>0</v>
      </c>
      <c r="U315" s="4">
        <v>5.6521739130434785</v>
      </c>
      <c r="V315" s="4">
        <v>0</v>
      </c>
      <c r="W315" s="10">
        <v>0</v>
      </c>
      <c r="X315" s="4">
        <v>49.296739130434773</v>
      </c>
      <c r="Y315" s="4">
        <v>0</v>
      </c>
      <c r="Z315" s="10">
        <v>0</v>
      </c>
      <c r="AA315" s="4">
        <v>0</v>
      </c>
      <c r="AB315" s="4">
        <v>0</v>
      </c>
      <c r="AC315" s="10" t="s">
        <v>1473</v>
      </c>
      <c r="AD315" s="4">
        <v>90.405434782608666</v>
      </c>
      <c r="AE315" s="4">
        <v>0</v>
      </c>
      <c r="AF315" s="10">
        <v>0</v>
      </c>
      <c r="AG315" s="4">
        <v>0</v>
      </c>
      <c r="AH315" s="4">
        <v>0</v>
      </c>
      <c r="AI315" s="10" t="s">
        <v>1473</v>
      </c>
      <c r="AJ315" s="4">
        <v>0</v>
      </c>
      <c r="AK315" s="4">
        <v>0</v>
      </c>
      <c r="AL315" s="10" t="s">
        <v>1473</v>
      </c>
      <c r="AM315" s="1">
        <v>366417</v>
      </c>
      <c r="AN315" s="1">
        <v>5</v>
      </c>
      <c r="AX315"/>
      <c r="AY315"/>
    </row>
    <row r="316" spans="1:51" x14ac:dyDescent="0.25">
      <c r="A316" t="s">
        <v>964</v>
      </c>
      <c r="B316" t="s">
        <v>335</v>
      </c>
      <c r="C316" t="s">
        <v>1074</v>
      </c>
      <c r="D316" t="s">
        <v>992</v>
      </c>
      <c r="E316" s="4">
        <v>77.782608695652172</v>
      </c>
      <c r="F316" s="4">
        <v>239.65380434782611</v>
      </c>
      <c r="G316" s="4">
        <v>0</v>
      </c>
      <c r="H316" s="10">
        <v>0</v>
      </c>
      <c r="I316" s="4">
        <v>218.53913043478263</v>
      </c>
      <c r="J316" s="4">
        <v>0</v>
      </c>
      <c r="K316" s="10">
        <v>0</v>
      </c>
      <c r="L316" s="4">
        <v>30.528586956521735</v>
      </c>
      <c r="M316" s="4">
        <v>0</v>
      </c>
      <c r="N316" s="10">
        <v>0</v>
      </c>
      <c r="O316" s="4">
        <v>9.4139130434782583</v>
      </c>
      <c r="P316" s="4">
        <v>0</v>
      </c>
      <c r="Q316" s="8">
        <v>0</v>
      </c>
      <c r="R316" s="4">
        <v>19.092934782608694</v>
      </c>
      <c r="S316" s="4">
        <v>0</v>
      </c>
      <c r="T316" s="10">
        <v>0</v>
      </c>
      <c r="U316" s="4">
        <v>2.0217391304347827</v>
      </c>
      <c r="V316" s="4">
        <v>0</v>
      </c>
      <c r="W316" s="10">
        <v>0</v>
      </c>
      <c r="X316" s="4">
        <v>67.789239130434765</v>
      </c>
      <c r="Y316" s="4">
        <v>0</v>
      </c>
      <c r="Z316" s="10">
        <v>0</v>
      </c>
      <c r="AA316" s="4">
        <v>0</v>
      </c>
      <c r="AB316" s="4">
        <v>0</v>
      </c>
      <c r="AC316" s="10" t="s">
        <v>1473</v>
      </c>
      <c r="AD316" s="4">
        <v>141.33597826086961</v>
      </c>
      <c r="AE316" s="4">
        <v>0</v>
      </c>
      <c r="AF316" s="10">
        <v>0</v>
      </c>
      <c r="AG316" s="4">
        <v>0</v>
      </c>
      <c r="AH316" s="4">
        <v>0</v>
      </c>
      <c r="AI316" s="10" t="s">
        <v>1473</v>
      </c>
      <c r="AJ316" s="4">
        <v>0</v>
      </c>
      <c r="AK316" s="4">
        <v>0</v>
      </c>
      <c r="AL316" s="10" t="s">
        <v>1473</v>
      </c>
      <c r="AM316" s="1">
        <v>365669</v>
      </c>
      <c r="AN316" s="1">
        <v>5</v>
      </c>
      <c r="AX316"/>
      <c r="AY316"/>
    </row>
    <row r="317" spans="1:51" x14ac:dyDescent="0.25">
      <c r="A317" t="s">
        <v>964</v>
      </c>
      <c r="B317" t="s">
        <v>490</v>
      </c>
      <c r="C317" t="s">
        <v>1249</v>
      </c>
      <c r="D317" t="s">
        <v>1011</v>
      </c>
      <c r="E317" s="4">
        <v>81.760563380281695</v>
      </c>
      <c r="F317" s="4">
        <v>261.86408450704232</v>
      </c>
      <c r="G317" s="4">
        <v>12.764084507042254</v>
      </c>
      <c r="H317" s="10">
        <v>4.8743165871984975E-2</v>
      </c>
      <c r="I317" s="4">
        <v>224.24577464788734</v>
      </c>
      <c r="J317" s="4">
        <v>10.48943661971831</v>
      </c>
      <c r="K317" s="10">
        <v>4.6776518470365444E-2</v>
      </c>
      <c r="L317" s="4">
        <v>88.597887323943667</v>
      </c>
      <c r="M317" s="4">
        <v>5.46830985915493</v>
      </c>
      <c r="N317" s="10">
        <v>6.1720544635121492E-2</v>
      </c>
      <c r="O317" s="4">
        <v>57.036619718309865</v>
      </c>
      <c r="P317" s="4">
        <v>3.193661971830986</v>
      </c>
      <c r="Q317" s="8">
        <v>5.599318451205057E-2</v>
      </c>
      <c r="R317" s="4">
        <v>30.32183098591549</v>
      </c>
      <c r="S317" s="4">
        <v>2.2746478873239435</v>
      </c>
      <c r="T317" s="10">
        <v>7.5016838144784825E-2</v>
      </c>
      <c r="U317" s="4">
        <v>1.2394366197183098</v>
      </c>
      <c r="V317" s="4">
        <v>0</v>
      </c>
      <c r="W317" s="10">
        <v>0</v>
      </c>
      <c r="X317" s="4">
        <v>17.453521126760563</v>
      </c>
      <c r="Y317" s="4">
        <v>0.66549295774647887</v>
      </c>
      <c r="Z317" s="10">
        <v>3.8129438347320854E-2</v>
      </c>
      <c r="AA317" s="4">
        <v>6.0570422535211268</v>
      </c>
      <c r="AB317" s="4">
        <v>0</v>
      </c>
      <c r="AC317" s="10">
        <v>0</v>
      </c>
      <c r="AD317" s="4">
        <v>149.16549295774649</v>
      </c>
      <c r="AE317" s="4">
        <v>6.630281690140845</v>
      </c>
      <c r="AF317" s="10">
        <v>4.4449165545405185E-2</v>
      </c>
      <c r="AG317" s="4">
        <v>0.59014084507042253</v>
      </c>
      <c r="AH317" s="4">
        <v>0</v>
      </c>
      <c r="AI317" s="10">
        <v>0</v>
      </c>
      <c r="AJ317" s="4">
        <v>0</v>
      </c>
      <c r="AK317" s="4">
        <v>0</v>
      </c>
      <c r="AL317" s="10" t="s">
        <v>1473</v>
      </c>
      <c r="AM317" s="1">
        <v>365896</v>
      </c>
      <c r="AN317" s="1">
        <v>5</v>
      </c>
      <c r="AX317"/>
      <c r="AY317"/>
    </row>
    <row r="318" spans="1:51" x14ac:dyDescent="0.25">
      <c r="A318" t="s">
        <v>964</v>
      </c>
      <c r="B318" t="s">
        <v>497</v>
      </c>
      <c r="C318" t="s">
        <v>1140</v>
      </c>
      <c r="D318" t="s">
        <v>1026</v>
      </c>
      <c r="E318" s="4">
        <v>71.902173913043484</v>
      </c>
      <c r="F318" s="4">
        <v>236.55293478260879</v>
      </c>
      <c r="G318" s="4">
        <v>56.637282608695656</v>
      </c>
      <c r="H318" s="10">
        <v>0.23942752035921724</v>
      </c>
      <c r="I318" s="4">
        <v>216.91706521739135</v>
      </c>
      <c r="J318" s="4">
        <v>56.436195652173922</v>
      </c>
      <c r="K318" s="10">
        <v>0.26017406973312279</v>
      </c>
      <c r="L318" s="4">
        <v>33.280652173913055</v>
      </c>
      <c r="M318" s="4">
        <v>0.52717391304347827</v>
      </c>
      <c r="N318" s="10">
        <v>1.5840251876334987E-2</v>
      </c>
      <c r="O318" s="4">
        <v>24.286086956521746</v>
      </c>
      <c r="P318" s="4">
        <v>0.52717391304347827</v>
      </c>
      <c r="Q318" s="8">
        <v>2.1706828028214394E-2</v>
      </c>
      <c r="R318" s="4">
        <v>3.4293478260869565</v>
      </c>
      <c r="S318" s="4">
        <v>0</v>
      </c>
      <c r="T318" s="10">
        <v>0</v>
      </c>
      <c r="U318" s="4">
        <v>5.5652173913043477</v>
      </c>
      <c r="V318" s="4">
        <v>0</v>
      </c>
      <c r="W318" s="10">
        <v>0</v>
      </c>
      <c r="X318" s="4">
        <v>69.899130434782634</v>
      </c>
      <c r="Y318" s="4">
        <v>14.578804347826088</v>
      </c>
      <c r="Z318" s="10">
        <v>0.20856918043391715</v>
      </c>
      <c r="AA318" s="4">
        <v>10.641304347826088</v>
      </c>
      <c r="AB318" s="4">
        <v>0.20108695652173914</v>
      </c>
      <c r="AC318" s="10">
        <v>1.8896833503575076E-2</v>
      </c>
      <c r="AD318" s="4">
        <v>97.2201086956522</v>
      </c>
      <c r="AE318" s="4">
        <v>41.330217391304352</v>
      </c>
      <c r="AF318" s="10">
        <v>0.42512004919361596</v>
      </c>
      <c r="AG318" s="4">
        <v>25.511739130434783</v>
      </c>
      <c r="AH318" s="4">
        <v>0</v>
      </c>
      <c r="AI318" s="10">
        <v>0</v>
      </c>
      <c r="AJ318" s="4">
        <v>0</v>
      </c>
      <c r="AK318" s="4">
        <v>0</v>
      </c>
      <c r="AL318" s="10" t="s">
        <v>1473</v>
      </c>
      <c r="AM318" s="1">
        <v>365907</v>
      </c>
      <c r="AN318" s="1">
        <v>5</v>
      </c>
      <c r="AX318"/>
      <c r="AY318"/>
    </row>
    <row r="319" spans="1:51" x14ac:dyDescent="0.25">
      <c r="A319" t="s">
        <v>964</v>
      </c>
      <c r="B319" t="s">
        <v>152</v>
      </c>
      <c r="C319" t="s">
        <v>1129</v>
      </c>
      <c r="D319" t="s">
        <v>1032</v>
      </c>
      <c r="E319" s="4">
        <v>160.22826086956522</v>
      </c>
      <c r="F319" s="4">
        <v>568.71728260869565</v>
      </c>
      <c r="G319" s="4">
        <v>43.9295652173913</v>
      </c>
      <c r="H319" s="10">
        <v>7.7243239410427614E-2</v>
      </c>
      <c r="I319" s="4">
        <v>529.39597826086958</v>
      </c>
      <c r="J319" s="4">
        <v>41.112717391304344</v>
      </c>
      <c r="K319" s="10">
        <v>7.7659670793806632E-2</v>
      </c>
      <c r="L319" s="4">
        <v>96.782500000000027</v>
      </c>
      <c r="M319" s="4">
        <v>11.648043478260869</v>
      </c>
      <c r="N319" s="10">
        <v>0.12035278566125969</v>
      </c>
      <c r="O319" s="4">
        <v>64.323043478260857</v>
      </c>
      <c r="P319" s="4">
        <v>8.8311956521739141</v>
      </c>
      <c r="Q319" s="8">
        <v>0.13729443096327645</v>
      </c>
      <c r="R319" s="4">
        <v>26.874673913043512</v>
      </c>
      <c r="S319" s="4">
        <v>2.8168478260869545</v>
      </c>
      <c r="T319" s="10">
        <v>0.1048142141259548</v>
      </c>
      <c r="U319" s="4">
        <v>5.584782608695658</v>
      </c>
      <c r="V319" s="4">
        <v>0</v>
      </c>
      <c r="W319" s="10">
        <v>0</v>
      </c>
      <c r="X319" s="4">
        <v>112.55945652173912</v>
      </c>
      <c r="Y319" s="4">
        <v>3.1998913043478261</v>
      </c>
      <c r="Z319" s="10">
        <v>2.8428453754392607E-2</v>
      </c>
      <c r="AA319" s="4">
        <v>6.8618478260869562</v>
      </c>
      <c r="AB319" s="4">
        <v>0</v>
      </c>
      <c r="AC319" s="10">
        <v>0</v>
      </c>
      <c r="AD319" s="4">
        <v>252.25282608695653</v>
      </c>
      <c r="AE319" s="4">
        <v>29.081630434782607</v>
      </c>
      <c r="AF319" s="10">
        <v>0.11528762981928929</v>
      </c>
      <c r="AG319" s="4">
        <v>85.282391304347826</v>
      </c>
      <c r="AH319" s="4">
        <v>0</v>
      </c>
      <c r="AI319" s="10">
        <v>0</v>
      </c>
      <c r="AJ319" s="4">
        <v>14.978260869565217</v>
      </c>
      <c r="AK319" s="4">
        <v>0</v>
      </c>
      <c r="AL319" s="10" t="s">
        <v>1473</v>
      </c>
      <c r="AM319" s="1">
        <v>365388</v>
      </c>
      <c r="AN319" s="1">
        <v>5</v>
      </c>
      <c r="AX319"/>
      <c r="AY319"/>
    </row>
    <row r="320" spans="1:51" x14ac:dyDescent="0.25">
      <c r="A320" t="s">
        <v>964</v>
      </c>
      <c r="B320" t="s">
        <v>286</v>
      </c>
      <c r="C320" t="s">
        <v>1161</v>
      </c>
      <c r="D320" t="s">
        <v>1010</v>
      </c>
      <c r="E320" s="4">
        <v>42.663043478260867</v>
      </c>
      <c r="F320" s="4">
        <v>172.15228260869566</v>
      </c>
      <c r="G320" s="4">
        <v>8.3513043478260869</v>
      </c>
      <c r="H320" s="10">
        <v>4.8511145023901359E-2</v>
      </c>
      <c r="I320" s="4">
        <v>155.77184782608694</v>
      </c>
      <c r="J320" s="4">
        <v>8.3513043478260869</v>
      </c>
      <c r="K320" s="10">
        <v>5.3612411128036337E-2</v>
      </c>
      <c r="L320" s="4">
        <v>32.262282608695656</v>
      </c>
      <c r="M320" s="4">
        <v>0</v>
      </c>
      <c r="N320" s="10">
        <v>0</v>
      </c>
      <c r="O320" s="4">
        <v>21.520434782608696</v>
      </c>
      <c r="P320" s="4">
        <v>0</v>
      </c>
      <c r="Q320" s="8">
        <v>0</v>
      </c>
      <c r="R320" s="4">
        <v>5.1086956521739131</v>
      </c>
      <c r="S320" s="4">
        <v>0</v>
      </c>
      <c r="T320" s="10">
        <v>0</v>
      </c>
      <c r="U320" s="4">
        <v>5.6331521739130439</v>
      </c>
      <c r="V320" s="4">
        <v>0</v>
      </c>
      <c r="W320" s="10">
        <v>0</v>
      </c>
      <c r="X320" s="4">
        <v>32.617717391304353</v>
      </c>
      <c r="Y320" s="4">
        <v>0</v>
      </c>
      <c r="Z320" s="10">
        <v>0</v>
      </c>
      <c r="AA320" s="4">
        <v>5.6385869565217392</v>
      </c>
      <c r="AB320" s="4">
        <v>0</v>
      </c>
      <c r="AC320" s="10">
        <v>0</v>
      </c>
      <c r="AD320" s="4">
        <v>101.6336956521739</v>
      </c>
      <c r="AE320" s="4">
        <v>8.3513043478260869</v>
      </c>
      <c r="AF320" s="10">
        <v>8.2170625541426484E-2</v>
      </c>
      <c r="AG320" s="4">
        <v>0</v>
      </c>
      <c r="AH320" s="4">
        <v>0</v>
      </c>
      <c r="AI320" s="10" t="s">
        <v>1473</v>
      </c>
      <c r="AJ320" s="4">
        <v>0</v>
      </c>
      <c r="AK320" s="4">
        <v>0</v>
      </c>
      <c r="AL320" s="10" t="s">
        <v>1473</v>
      </c>
      <c r="AM320" s="1">
        <v>365595</v>
      </c>
      <c r="AN320" s="1">
        <v>5</v>
      </c>
      <c r="AX320"/>
      <c r="AY320"/>
    </row>
    <row r="321" spans="1:51" x14ac:dyDescent="0.25">
      <c r="A321" t="s">
        <v>964</v>
      </c>
      <c r="B321" t="s">
        <v>12</v>
      </c>
      <c r="C321" t="s">
        <v>1131</v>
      </c>
      <c r="D321" t="s">
        <v>982</v>
      </c>
      <c r="E321" s="4">
        <v>77.086956521739125</v>
      </c>
      <c r="F321" s="4">
        <v>296.59673913043474</v>
      </c>
      <c r="G321" s="4">
        <v>20.987717391304344</v>
      </c>
      <c r="H321" s="10">
        <v>7.0761794120988458E-2</v>
      </c>
      <c r="I321" s="4">
        <v>278.93641304347824</v>
      </c>
      <c r="J321" s="4">
        <v>20.552934782608695</v>
      </c>
      <c r="K321" s="10">
        <v>7.3683226074198777E-2</v>
      </c>
      <c r="L321" s="4">
        <v>28.322282608695648</v>
      </c>
      <c r="M321" s="4">
        <v>1.6521739130434783</v>
      </c>
      <c r="N321" s="10">
        <v>5.8334772513576279E-2</v>
      </c>
      <c r="O321" s="4">
        <v>16.140217391304343</v>
      </c>
      <c r="P321" s="4">
        <v>1.2173913043478262</v>
      </c>
      <c r="Q321" s="8">
        <v>7.5425954609738055E-2</v>
      </c>
      <c r="R321" s="4">
        <v>7.5733695652173916</v>
      </c>
      <c r="S321" s="4">
        <v>0.43478260869565216</v>
      </c>
      <c r="T321" s="10">
        <v>5.7409400789379256E-2</v>
      </c>
      <c r="U321" s="4">
        <v>4.6086956521739131</v>
      </c>
      <c r="V321" s="4">
        <v>0</v>
      </c>
      <c r="W321" s="10">
        <v>0</v>
      </c>
      <c r="X321" s="4">
        <v>88.945326086956499</v>
      </c>
      <c r="Y321" s="4">
        <v>15.711630434782606</v>
      </c>
      <c r="Z321" s="10">
        <v>0.17664368804969346</v>
      </c>
      <c r="AA321" s="4">
        <v>5.4782608695652177</v>
      </c>
      <c r="AB321" s="4">
        <v>0</v>
      </c>
      <c r="AC321" s="10">
        <v>0</v>
      </c>
      <c r="AD321" s="4">
        <v>168.61608695652174</v>
      </c>
      <c r="AE321" s="4">
        <v>3.6239130434782614</v>
      </c>
      <c r="AF321" s="10">
        <v>2.1492095498650138E-2</v>
      </c>
      <c r="AG321" s="4">
        <v>0</v>
      </c>
      <c r="AH321" s="4">
        <v>0</v>
      </c>
      <c r="AI321" s="10" t="s">
        <v>1473</v>
      </c>
      <c r="AJ321" s="4">
        <v>5.2347826086956522</v>
      </c>
      <c r="AK321" s="4">
        <v>0</v>
      </c>
      <c r="AL321" s="10" t="s">
        <v>1473</v>
      </c>
      <c r="AM321" s="1">
        <v>365309</v>
      </c>
      <c r="AN321" s="1">
        <v>5</v>
      </c>
      <c r="AX321"/>
      <c r="AY321"/>
    </row>
    <row r="322" spans="1:51" x14ac:dyDescent="0.25">
      <c r="A322" t="s">
        <v>964</v>
      </c>
      <c r="B322" t="s">
        <v>260</v>
      </c>
      <c r="C322" t="s">
        <v>1121</v>
      </c>
      <c r="D322" t="s">
        <v>980</v>
      </c>
      <c r="E322" s="4">
        <v>42.739130434782609</v>
      </c>
      <c r="F322" s="4">
        <v>210.49217391304353</v>
      </c>
      <c r="G322" s="4">
        <v>0</v>
      </c>
      <c r="H322" s="10">
        <v>0</v>
      </c>
      <c r="I322" s="4">
        <v>194.57913043478266</v>
      </c>
      <c r="J322" s="4">
        <v>0</v>
      </c>
      <c r="K322" s="10">
        <v>0</v>
      </c>
      <c r="L322" s="4">
        <v>37.055543478260859</v>
      </c>
      <c r="M322" s="4">
        <v>0</v>
      </c>
      <c r="N322" s="10">
        <v>0</v>
      </c>
      <c r="O322" s="4">
        <v>21.142499999999991</v>
      </c>
      <c r="P322" s="4">
        <v>0</v>
      </c>
      <c r="Q322" s="8">
        <v>0</v>
      </c>
      <c r="R322" s="4">
        <v>5.2173913043478262</v>
      </c>
      <c r="S322" s="4">
        <v>0</v>
      </c>
      <c r="T322" s="10">
        <v>0</v>
      </c>
      <c r="U322" s="4">
        <v>10.695652173913043</v>
      </c>
      <c r="V322" s="4">
        <v>0</v>
      </c>
      <c r="W322" s="10">
        <v>0</v>
      </c>
      <c r="X322" s="4">
        <v>46.716413043478276</v>
      </c>
      <c r="Y322" s="4">
        <v>0</v>
      </c>
      <c r="Z322" s="10">
        <v>0</v>
      </c>
      <c r="AA322" s="4">
        <v>0</v>
      </c>
      <c r="AB322" s="4">
        <v>0</v>
      </c>
      <c r="AC322" s="10" t="s">
        <v>1473</v>
      </c>
      <c r="AD322" s="4">
        <v>126.72021739130439</v>
      </c>
      <c r="AE322" s="4">
        <v>0</v>
      </c>
      <c r="AF322" s="10">
        <v>0</v>
      </c>
      <c r="AG322" s="4">
        <v>0</v>
      </c>
      <c r="AH322" s="4">
        <v>0</v>
      </c>
      <c r="AI322" s="10" t="s">
        <v>1473</v>
      </c>
      <c r="AJ322" s="4">
        <v>0</v>
      </c>
      <c r="AK322" s="4">
        <v>0</v>
      </c>
      <c r="AL322" s="10" t="s">
        <v>1473</v>
      </c>
      <c r="AM322" s="1">
        <v>365560</v>
      </c>
      <c r="AN322" s="1">
        <v>5</v>
      </c>
      <c r="AX322"/>
      <c r="AY322"/>
    </row>
    <row r="323" spans="1:51" x14ac:dyDescent="0.25">
      <c r="A323" t="s">
        <v>964</v>
      </c>
      <c r="B323" t="s">
        <v>612</v>
      </c>
      <c r="C323" t="s">
        <v>1248</v>
      </c>
      <c r="D323" t="s">
        <v>1001</v>
      </c>
      <c r="E323" s="4">
        <v>40.554347826086953</v>
      </c>
      <c r="F323" s="4">
        <v>188.15217391304347</v>
      </c>
      <c r="G323" s="4">
        <v>58.623913043478254</v>
      </c>
      <c r="H323" s="10">
        <v>0.31157712305025992</v>
      </c>
      <c r="I323" s="4">
        <v>168.27804347826088</v>
      </c>
      <c r="J323" s="4">
        <v>58.623913043478254</v>
      </c>
      <c r="K323" s="10">
        <v>0.34837529502802678</v>
      </c>
      <c r="L323" s="4">
        <v>40.188043478260866</v>
      </c>
      <c r="M323" s="4">
        <v>6.1304347826086953</v>
      </c>
      <c r="N323" s="10">
        <v>0.15254374814053498</v>
      </c>
      <c r="O323" s="4">
        <v>25.40934782608695</v>
      </c>
      <c r="P323" s="4">
        <v>6.1304347826086953</v>
      </c>
      <c r="Q323" s="8">
        <v>0.24126690793357464</v>
      </c>
      <c r="R323" s="4">
        <v>9.8683695652173942</v>
      </c>
      <c r="S323" s="4">
        <v>0</v>
      </c>
      <c r="T323" s="10">
        <v>0</v>
      </c>
      <c r="U323" s="4">
        <v>4.9103260869565215</v>
      </c>
      <c r="V323" s="4">
        <v>0</v>
      </c>
      <c r="W323" s="10">
        <v>0</v>
      </c>
      <c r="X323" s="4">
        <v>43.236413043478272</v>
      </c>
      <c r="Y323" s="4">
        <v>2.7989130434782608</v>
      </c>
      <c r="Z323" s="10">
        <v>6.4735088932185256E-2</v>
      </c>
      <c r="AA323" s="4">
        <v>5.0954347826086961</v>
      </c>
      <c r="AB323" s="4">
        <v>0</v>
      </c>
      <c r="AC323" s="10">
        <v>0</v>
      </c>
      <c r="AD323" s="4">
        <v>94.442717391304342</v>
      </c>
      <c r="AE323" s="4">
        <v>49.6945652173913</v>
      </c>
      <c r="AF323" s="10">
        <v>0.52618737145704841</v>
      </c>
      <c r="AG323" s="4">
        <v>5.1895652173913041</v>
      </c>
      <c r="AH323" s="4">
        <v>0</v>
      </c>
      <c r="AI323" s="10">
        <v>0</v>
      </c>
      <c r="AJ323" s="4">
        <v>0</v>
      </c>
      <c r="AK323" s="4">
        <v>0</v>
      </c>
      <c r="AL323" s="10" t="s">
        <v>1473</v>
      </c>
      <c r="AM323" s="1">
        <v>366097</v>
      </c>
      <c r="AN323" s="1">
        <v>5</v>
      </c>
      <c r="AX323"/>
      <c r="AY323"/>
    </row>
    <row r="324" spans="1:51" x14ac:dyDescent="0.25">
      <c r="A324" t="s">
        <v>964</v>
      </c>
      <c r="B324" t="s">
        <v>586</v>
      </c>
      <c r="C324" t="s">
        <v>1370</v>
      </c>
      <c r="D324" t="s">
        <v>1025</v>
      </c>
      <c r="E324" s="4">
        <v>80.086956521739125</v>
      </c>
      <c r="F324" s="4">
        <v>300.96054347826089</v>
      </c>
      <c r="G324" s="4">
        <v>0</v>
      </c>
      <c r="H324" s="10">
        <v>0</v>
      </c>
      <c r="I324" s="4">
        <v>282.88086956521738</v>
      </c>
      <c r="J324" s="4">
        <v>0</v>
      </c>
      <c r="K324" s="10">
        <v>0</v>
      </c>
      <c r="L324" s="4">
        <v>51.782500000000006</v>
      </c>
      <c r="M324" s="4">
        <v>0</v>
      </c>
      <c r="N324" s="10">
        <v>0</v>
      </c>
      <c r="O324" s="4">
        <v>33.702826086956527</v>
      </c>
      <c r="P324" s="4">
        <v>0</v>
      </c>
      <c r="Q324" s="8">
        <v>0</v>
      </c>
      <c r="R324" s="4">
        <v>12.340543478260869</v>
      </c>
      <c r="S324" s="4">
        <v>0</v>
      </c>
      <c r="T324" s="10">
        <v>0</v>
      </c>
      <c r="U324" s="4">
        <v>5.7391304347826084</v>
      </c>
      <c r="V324" s="4">
        <v>0</v>
      </c>
      <c r="W324" s="10">
        <v>0</v>
      </c>
      <c r="X324" s="4">
        <v>92.409782608695636</v>
      </c>
      <c r="Y324" s="4">
        <v>0</v>
      </c>
      <c r="Z324" s="10">
        <v>0</v>
      </c>
      <c r="AA324" s="4">
        <v>0</v>
      </c>
      <c r="AB324" s="4">
        <v>0</v>
      </c>
      <c r="AC324" s="10" t="s">
        <v>1473</v>
      </c>
      <c r="AD324" s="4">
        <v>156.76826086956524</v>
      </c>
      <c r="AE324" s="4">
        <v>0</v>
      </c>
      <c r="AF324" s="10">
        <v>0</v>
      </c>
      <c r="AG324" s="4">
        <v>0</v>
      </c>
      <c r="AH324" s="4">
        <v>0</v>
      </c>
      <c r="AI324" s="10" t="s">
        <v>1473</v>
      </c>
      <c r="AJ324" s="4">
        <v>0</v>
      </c>
      <c r="AK324" s="4">
        <v>0</v>
      </c>
      <c r="AL324" s="10" t="s">
        <v>1473</v>
      </c>
      <c r="AM324" s="1">
        <v>366052</v>
      </c>
      <c r="AN324" s="1">
        <v>5</v>
      </c>
      <c r="AX324"/>
      <c r="AY324"/>
    </row>
    <row r="325" spans="1:51" x14ac:dyDescent="0.25">
      <c r="A325" t="s">
        <v>964</v>
      </c>
      <c r="B325" t="s">
        <v>150</v>
      </c>
      <c r="C325" t="s">
        <v>1252</v>
      </c>
      <c r="D325" t="s">
        <v>996</v>
      </c>
      <c r="E325" s="4">
        <v>28.717391304347824</v>
      </c>
      <c r="F325" s="4">
        <v>100.45478260869565</v>
      </c>
      <c r="G325" s="4">
        <v>0</v>
      </c>
      <c r="H325" s="10">
        <v>0</v>
      </c>
      <c r="I325" s="4">
        <v>86.005652173913049</v>
      </c>
      <c r="J325" s="4">
        <v>0</v>
      </c>
      <c r="K325" s="10">
        <v>0</v>
      </c>
      <c r="L325" s="4">
        <v>15.130434782608695</v>
      </c>
      <c r="M325" s="4">
        <v>0</v>
      </c>
      <c r="N325" s="10">
        <v>0</v>
      </c>
      <c r="O325" s="4">
        <v>9.3315217391304355</v>
      </c>
      <c r="P325" s="4">
        <v>0</v>
      </c>
      <c r="Q325" s="8">
        <v>0</v>
      </c>
      <c r="R325" s="4">
        <v>5.9782608695652176E-2</v>
      </c>
      <c r="S325" s="4">
        <v>0</v>
      </c>
      <c r="T325" s="10">
        <v>0</v>
      </c>
      <c r="U325" s="4">
        <v>5.7391304347826084</v>
      </c>
      <c r="V325" s="4">
        <v>0</v>
      </c>
      <c r="W325" s="10">
        <v>0</v>
      </c>
      <c r="X325" s="4">
        <v>29.404891304347824</v>
      </c>
      <c r="Y325" s="4">
        <v>0</v>
      </c>
      <c r="Z325" s="10">
        <v>0</v>
      </c>
      <c r="AA325" s="4">
        <v>8.6502173913043485</v>
      </c>
      <c r="AB325" s="4">
        <v>0</v>
      </c>
      <c r="AC325" s="10">
        <v>0</v>
      </c>
      <c r="AD325" s="4">
        <v>32.383369565217393</v>
      </c>
      <c r="AE325" s="4">
        <v>0</v>
      </c>
      <c r="AF325" s="10">
        <v>0</v>
      </c>
      <c r="AG325" s="4">
        <v>14.885869565217391</v>
      </c>
      <c r="AH325" s="4">
        <v>0</v>
      </c>
      <c r="AI325" s="10">
        <v>0</v>
      </c>
      <c r="AJ325" s="4">
        <v>0</v>
      </c>
      <c r="AK325" s="4">
        <v>0</v>
      </c>
      <c r="AL325" s="10" t="s">
        <v>1473</v>
      </c>
      <c r="AM325" s="1">
        <v>365385</v>
      </c>
      <c r="AN325" s="1">
        <v>5</v>
      </c>
      <c r="AX325"/>
      <c r="AY325"/>
    </row>
    <row r="326" spans="1:51" x14ac:dyDescent="0.25">
      <c r="A326" t="s">
        <v>964</v>
      </c>
      <c r="B326" t="s">
        <v>140</v>
      </c>
      <c r="C326" t="s">
        <v>1131</v>
      </c>
      <c r="D326" t="s">
        <v>982</v>
      </c>
      <c r="E326" s="4">
        <v>57.891304347826086</v>
      </c>
      <c r="F326" s="4">
        <v>161.02673913043478</v>
      </c>
      <c r="G326" s="4">
        <v>39.233369565217387</v>
      </c>
      <c r="H326" s="10">
        <v>0.24364506029919414</v>
      </c>
      <c r="I326" s="4">
        <v>152.56152173913043</v>
      </c>
      <c r="J326" s="4">
        <v>39.233369565217387</v>
      </c>
      <c r="K326" s="10">
        <v>0.25716425162763989</v>
      </c>
      <c r="L326" s="4">
        <v>28.055543478260873</v>
      </c>
      <c r="M326" s="4">
        <v>15.632391304347824</v>
      </c>
      <c r="N326" s="10">
        <v>0.55719438536133659</v>
      </c>
      <c r="O326" s="4">
        <v>22.106630434782609</v>
      </c>
      <c r="P326" s="4">
        <v>15.632391304347824</v>
      </c>
      <c r="Q326" s="8">
        <v>0.70713586814894203</v>
      </c>
      <c r="R326" s="4">
        <v>0.29673913043478262</v>
      </c>
      <c r="S326" s="4">
        <v>0</v>
      </c>
      <c r="T326" s="10">
        <v>0</v>
      </c>
      <c r="U326" s="4">
        <v>5.6521739130434785</v>
      </c>
      <c r="V326" s="4">
        <v>0</v>
      </c>
      <c r="W326" s="10">
        <v>0</v>
      </c>
      <c r="X326" s="4">
        <v>33.409782608695643</v>
      </c>
      <c r="Y326" s="4">
        <v>7.1608695652173893</v>
      </c>
      <c r="Z326" s="10">
        <v>0.21433451540488663</v>
      </c>
      <c r="AA326" s="4">
        <v>2.5163043478260869</v>
      </c>
      <c r="AB326" s="4">
        <v>0</v>
      </c>
      <c r="AC326" s="10">
        <v>0</v>
      </c>
      <c r="AD326" s="4">
        <v>97.045108695652175</v>
      </c>
      <c r="AE326" s="4">
        <v>16.440108695652178</v>
      </c>
      <c r="AF326" s="10">
        <v>0.16940687600454746</v>
      </c>
      <c r="AG326" s="4">
        <v>0</v>
      </c>
      <c r="AH326" s="4">
        <v>0</v>
      </c>
      <c r="AI326" s="10" t="s">
        <v>1473</v>
      </c>
      <c r="AJ326" s="4">
        <v>0</v>
      </c>
      <c r="AK326" s="4">
        <v>0</v>
      </c>
      <c r="AL326" s="10" t="s">
        <v>1473</v>
      </c>
      <c r="AM326" s="1">
        <v>365364</v>
      </c>
      <c r="AN326" s="1">
        <v>5</v>
      </c>
      <c r="AX326"/>
      <c r="AY326"/>
    </row>
    <row r="327" spans="1:51" x14ac:dyDescent="0.25">
      <c r="A327" t="s">
        <v>964</v>
      </c>
      <c r="B327" t="s">
        <v>242</v>
      </c>
      <c r="C327" t="s">
        <v>1213</v>
      </c>
      <c r="D327" t="s">
        <v>1008</v>
      </c>
      <c r="E327" s="4">
        <v>51.771739130434781</v>
      </c>
      <c r="F327" s="4">
        <v>155.62391304347827</v>
      </c>
      <c r="G327" s="4">
        <v>22.744130434782605</v>
      </c>
      <c r="H327" s="10">
        <v>0.14614804363920819</v>
      </c>
      <c r="I327" s="4">
        <v>129.53760869565218</v>
      </c>
      <c r="J327" s="4">
        <v>21.955543478260864</v>
      </c>
      <c r="K327" s="10">
        <v>0.16949165342279307</v>
      </c>
      <c r="L327" s="4">
        <v>20.416847826086954</v>
      </c>
      <c r="M327" s="4">
        <v>3.8628260869565216</v>
      </c>
      <c r="N327" s="10">
        <v>0.1891979663002103</v>
      </c>
      <c r="O327" s="4">
        <v>16.12065217391304</v>
      </c>
      <c r="P327" s="4">
        <v>3.8628260869565216</v>
      </c>
      <c r="Q327" s="8">
        <v>0.23961971546085906</v>
      </c>
      <c r="R327" s="4">
        <v>2.6956521739130435</v>
      </c>
      <c r="S327" s="4">
        <v>0</v>
      </c>
      <c r="T327" s="10">
        <v>0</v>
      </c>
      <c r="U327" s="4">
        <v>1.6005434782608696</v>
      </c>
      <c r="V327" s="4">
        <v>0</v>
      </c>
      <c r="W327" s="10">
        <v>0</v>
      </c>
      <c r="X327" s="4">
        <v>13.891195652173911</v>
      </c>
      <c r="Y327" s="4">
        <v>3.4373913043478255</v>
      </c>
      <c r="Z327" s="10">
        <v>0.24745107551702281</v>
      </c>
      <c r="AA327" s="4">
        <v>21.790108695652172</v>
      </c>
      <c r="AB327" s="4">
        <v>0.78858695652173905</v>
      </c>
      <c r="AC327" s="10">
        <v>3.6190134135452363E-2</v>
      </c>
      <c r="AD327" s="4">
        <v>99.525760869565232</v>
      </c>
      <c r="AE327" s="4">
        <v>14.655326086956519</v>
      </c>
      <c r="AF327" s="10">
        <v>0.14725158550823084</v>
      </c>
      <c r="AG327" s="4">
        <v>0</v>
      </c>
      <c r="AH327" s="4">
        <v>0</v>
      </c>
      <c r="AI327" s="10" t="s">
        <v>1473</v>
      </c>
      <c r="AJ327" s="4">
        <v>0</v>
      </c>
      <c r="AK327" s="4">
        <v>0</v>
      </c>
      <c r="AL327" s="10" t="s">
        <v>1473</v>
      </c>
      <c r="AM327" s="1">
        <v>365529</v>
      </c>
      <c r="AN327" s="1">
        <v>5</v>
      </c>
      <c r="AX327"/>
      <c r="AY327"/>
    </row>
    <row r="328" spans="1:51" x14ac:dyDescent="0.25">
      <c r="A328" t="s">
        <v>964</v>
      </c>
      <c r="B328" t="s">
        <v>705</v>
      </c>
      <c r="C328" t="s">
        <v>1256</v>
      </c>
      <c r="D328" t="s">
        <v>1020</v>
      </c>
      <c r="E328" s="4">
        <v>19.576086956521738</v>
      </c>
      <c r="F328" s="4">
        <v>82.833369565217396</v>
      </c>
      <c r="G328" s="4">
        <v>0</v>
      </c>
      <c r="H328" s="10">
        <v>0</v>
      </c>
      <c r="I328" s="4">
        <v>71.401304347826084</v>
      </c>
      <c r="J328" s="4">
        <v>0</v>
      </c>
      <c r="K328" s="10">
        <v>0</v>
      </c>
      <c r="L328" s="4">
        <v>9.508152173913043</v>
      </c>
      <c r="M328" s="4">
        <v>0</v>
      </c>
      <c r="N328" s="10">
        <v>0</v>
      </c>
      <c r="O328" s="4">
        <v>3.2717391304347827</v>
      </c>
      <c r="P328" s="4">
        <v>0</v>
      </c>
      <c r="Q328" s="8">
        <v>0</v>
      </c>
      <c r="R328" s="4">
        <v>0</v>
      </c>
      <c r="S328" s="4">
        <v>0</v>
      </c>
      <c r="T328" s="10" t="s">
        <v>1473</v>
      </c>
      <c r="U328" s="4">
        <v>6.2364130434782608</v>
      </c>
      <c r="V328" s="4">
        <v>0</v>
      </c>
      <c r="W328" s="10">
        <v>0</v>
      </c>
      <c r="X328" s="4">
        <v>23.849673913043478</v>
      </c>
      <c r="Y328" s="4">
        <v>0</v>
      </c>
      <c r="Z328" s="10">
        <v>0</v>
      </c>
      <c r="AA328" s="4">
        <v>5.1956521739130439</v>
      </c>
      <c r="AB328" s="4">
        <v>0</v>
      </c>
      <c r="AC328" s="10">
        <v>0</v>
      </c>
      <c r="AD328" s="4">
        <v>44.279891304347828</v>
      </c>
      <c r="AE328" s="4">
        <v>0</v>
      </c>
      <c r="AF328" s="10">
        <v>0</v>
      </c>
      <c r="AG328" s="4">
        <v>0</v>
      </c>
      <c r="AH328" s="4">
        <v>0</v>
      </c>
      <c r="AI328" s="10" t="s">
        <v>1473</v>
      </c>
      <c r="AJ328" s="4">
        <v>0</v>
      </c>
      <c r="AK328" s="4">
        <v>0</v>
      </c>
      <c r="AL328" s="10" t="s">
        <v>1473</v>
      </c>
      <c r="AM328" s="1">
        <v>366224</v>
      </c>
      <c r="AN328" s="1">
        <v>5</v>
      </c>
      <c r="AX328"/>
      <c r="AY328"/>
    </row>
    <row r="329" spans="1:51" x14ac:dyDescent="0.25">
      <c r="A329" t="s">
        <v>964</v>
      </c>
      <c r="B329" t="s">
        <v>687</v>
      </c>
      <c r="C329" t="s">
        <v>1386</v>
      </c>
      <c r="D329" t="s">
        <v>1020</v>
      </c>
      <c r="E329" s="4">
        <v>24.130434782608695</v>
      </c>
      <c r="F329" s="4">
        <v>84.676630434782609</v>
      </c>
      <c r="G329" s="4">
        <v>0</v>
      </c>
      <c r="H329" s="10">
        <v>0</v>
      </c>
      <c r="I329" s="4">
        <v>74.65217391304347</v>
      </c>
      <c r="J329" s="4">
        <v>0</v>
      </c>
      <c r="K329" s="10">
        <v>0</v>
      </c>
      <c r="L329" s="4">
        <v>17.826086956521738</v>
      </c>
      <c r="M329" s="4">
        <v>0</v>
      </c>
      <c r="N329" s="10">
        <v>0</v>
      </c>
      <c r="O329" s="4">
        <v>12.461956521739131</v>
      </c>
      <c r="P329" s="4">
        <v>0</v>
      </c>
      <c r="Q329" s="8">
        <v>0</v>
      </c>
      <c r="R329" s="4">
        <v>0</v>
      </c>
      <c r="S329" s="4">
        <v>0</v>
      </c>
      <c r="T329" s="10" t="s">
        <v>1473</v>
      </c>
      <c r="U329" s="4">
        <v>5.3641304347826084</v>
      </c>
      <c r="V329" s="4">
        <v>0</v>
      </c>
      <c r="W329" s="10">
        <v>0</v>
      </c>
      <c r="X329" s="4">
        <v>16.339673913043477</v>
      </c>
      <c r="Y329" s="4">
        <v>0</v>
      </c>
      <c r="Z329" s="10">
        <v>0</v>
      </c>
      <c r="AA329" s="4">
        <v>4.6603260869565215</v>
      </c>
      <c r="AB329" s="4">
        <v>0</v>
      </c>
      <c r="AC329" s="10">
        <v>0</v>
      </c>
      <c r="AD329" s="4">
        <v>45.850543478260867</v>
      </c>
      <c r="AE329" s="4">
        <v>0</v>
      </c>
      <c r="AF329" s="10">
        <v>0</v>
      </c>
      <c r="AG329" s="4">
        <v>0</v>
      </c>
      <c r="AH329" s="4">
        <v>0</v>
      </c>
      <c r="AI329" s="10" t="s">
        <v>1473</v>
      </c>
      <c r="AJ329" s="4">
        <v>0</v>
      </c>
      <c r="AK329" s="4">
        <v>0</v>
      </c>
      <c r="AL329" s="10" t="s">
        <v>1473</v>
      </c>
      <c r="AM329" s="1">
        <v>366197</v>
      </c>
      <c r="AN329" s="1">
        <v>5</v>
      </c>
      <c r="AX329"/>
      <c r="AY329"/>
    </row>
    <row r="330" spans="1:51" x14ac:dyDescent="0.25">
      <c r="A330" t="s">
        <v>964</v>
      </c>
      <c r="B330" t="s">
        <v>801</v>
      </c>
      <c r="C330" t="s">
        <v>1253</v>
      </c>
      <c r="D330" t="s">
        <v>1032</v>
      </c>
      <c r="E330" s="4">
        <v>135.19565217391303</v>
      </c>
      <c r="F330" s="4">
        <v>543.42076086956513</v>
      </c>
      <c r="G330" s="4">
        <v>64.007499999999979</v>
      </c>
      <c r="H330" s="10">
        <v>0.117786261786497</v>
      </c>
      <c r="I330" s="4">
        <v>495.61076086956518</v>
      </c>
      <c r="J330" s="4">
        <v>64.007499999999979</v>
      </c>
      <c r="K330" s="10">
        <v>0.12914872931269034</v>
      </c>
      <c r="L330" s="4">
        <v>85.055543478260859</v>
      </c>
      <c r="M330" s="4">
        <v>3.0004347826086954</v>
      </c>
      <c r="N330" s="10">
        <v>3.5276181421091846E-2</v>
      </c>
      <c r="O330" s="4">
        <v>52.375978260869566</v>
      </c>
      <c r="P330" s="4">
        <v>3.0004347826086954</v>
      </c>
      <c r="Q330" s="8">
        <v>5.7286467618120646E-2</v>
      </c>
      <c r="R330" s="4">
        <v>27.288260869565207</v>
      </c>
      <c r="S330" s="4">
        <v>0</v>
      </c>
      <c r="T330" s="10">
        <v>0</v>
      </c>
      <c r="U330" s="4">
        <v>5.3913043478260869</v>
      </c>
      <c r="V330" s="4">
        <v>0</v>
      </c>
      <c r="W330" s="10">
        <v>0</v>
      </c>
      <c r="X330" s="4">
        <v>124.99652173913046</v>
      </c>
      <c r="Y330" s="4">
        <v>16.020217391304346</v>
      </c>
      <c r="Z330" s="10">
        <v>0.12816530546936955</v>
      </c>
      <c r="AA330" s="4">
        <v>15.130434782608695</v>
      </c>
      <c r="AB330" s="4">
        <v>0</v>
      </c>
      <c r="AC330" s="10">
        <v>0</v>
      </c>
      <c r="AD330" s="4">
        <v>318.23826086956518</v>
      </c>
      <c r="AE330" s="4">
        <v>44.986847826086937</v>
      </c>
      <c r="AF330" s="10">
        <v>0.14136215960696658</v>
      </c>
      <c r="AG330" s="4">
        <v>0</v>
      </c>
      <c r="AH330" s="4">
        <v>0</v>
      </c>
      <c r="AI330" s="10" t="s">
        <v>1473</v>
      </c>
      <c r="AJ330" s="4">
        <v>0</v>
      </c>
      <c r="AK330" s="4">
        <v>0</v>
      </c>
      <c r="AL330" s="10" t="s">
        <v>1473</v>
      </c>
      <c r="AM330" s="1">
        <v>366350</v>
      </c>
      <c r="AN330" s="1">
        <v>5</v>
      </c>
      <c r="AX330"/>
      <c r="AY330"/>
    </row>
    <row r="331" spans="1:51" x14ac:dyDescent="0.25">
      <c r="A331" t="s">
        <v>964</v>
      </c>
      <c r="B331" t="s">
        <v>580</v>
      </c>
      <c r="C331" t="s">
        <v>1367</v>
      </c>
      <c r="D331" t="s">
        <v>1009</v>
      </c>
      <c r="E331" s="4">
        <v>43.141304347826086</v>
      </c>
      <c r="F331" s="4">
        <v>115.41217391304347</v>
      </c>
      <c r="G331" s="4">
        <v>14.966521739130433</v>
      </c>
      <c r="H331" s="10">
        <v>0.12967888249299298</v>
      </c>
      <c r="I331" s="4">
        <v>108.67032608695652</v>
      </c>
      <c r="J331" s="4">
        <v>14.879565217391304</v>
      </c>
      <c r="K331" s="10">
        <v>0.1369239032694618</v>
      </c>
      <c r="L331" s="4">
        <v>17.621739130434783</v>
      </c>
      <c r="M331" s="4">
        <v>7.5538043478260875</v>
      </c>
      <c r="N331" s="10">
        <v>0.4286639526276832</v>
      </c>
      <c r="O331" s="4">
        <v>11.559239130434783</v>
      </c>
      <c r="P331" s="4">
        <v>7.4668478260869566</v>
      </c>
      <c r="Q331" s="8">
        <v>0.64596360900841598</v>
      </c>
      <c r="R331" s="4">
        <v>8.6956521739130432E-2</v>
      </c>
      <c r="S331" s="4">
        <v>8.6956521739130432E-2</v>
      </c>
      <c r="T331" s="10">
        <v>1</v>
      </c>
      <c r="U331" s="4">
        <v>5.9755434782608692</v>
      </c>
      <c r="V331" s="4">
        <v>0</v>
      </c>
      <c r="W331" s="10">
        <v>0</v>
      </c>
      <c r="X331" s="4">
        <v>17.464673913043477</v>
      </c>
      <c r="Y331" s="4">
        <v>5.2092391304347823</v>
      </c>
      <c r="Z331" s="10">
        <v>0.29827291115606036</v>
      </c>
      <c r="AA331" s="4">
        <v>0.67934782608695654</v>
      </c>
      <c r="AB331" s="4">
        <v>0</v>
      </c>
      <c r="AC331" s="10">
        <v>0</v>
      </c>
      <c r="AD331" s="4">
        <v>79.646413043478262</v>
      </c>
      <c r="AE331" s="4">
        <v>2.2034782608695651</v>
      </c>
      <c r="AF331" s="10">
        <v>2.7665756393407272E-2</v>
      </c>
      <c r="AG331" s="4">
        <v>0</v>
      </c>
      <c r="AH331" s="4">
        <v>0</v>
      </c>
      <c r="AI331" s="10" t="s">
        <v>1473</v>
      </c>
      <c r="AJ331" s="4">
        <v>0</v>
      </c>
      <c r="AK331" s="4">
        <v>0</v>
      </c>
      <c r="AL331" s="10" t="s">
        <v>1473</v>
      </c>
      <c r="AM331" s="1">
        <v>366044</v>
      </c>
      <c r="AN331" s="1">
        <v>5</v>
      </c>
      <c r="AX331"/>
      <c r="AY331"/>
    </row>
    <row r="332" spans="1:51" x14ac:dyDescent="0.25">
      <c r="A332" t="s">
        <v>964</v>
      </c>
      <c r="B332" t="s">
        <v>922</v>
      </c>
      <c r="C332" t="s">
        <v>1073</v>
      </c>
      <c r="D332" t="s">
        <v>991</v>
      </c>
      <c r="E332" s="4">
        <v>37.5</v>
      </c>
      <c r="F332" s="4">
        <v>119.0817391304348</v>
      </c>
      <c r="G332" s="4">
        <v>0</v>
      </c>
      <c r="H332" s="10">
        <v>0</v>
      </c>
      <c r="I332" s="4">
        <v>100.82369565217391</v>
      </c>
      <c r="J332" s="4">
        <v>0</v>
      </c>
      <c r="K332" s="10">
        <v>0</v>
      </c>
      <c r="L332" s="4">
        <v>38.502826086956517</v>
      </c>
      <c r="M332" s="4">
        <v>0</v>
      </c>
      <c r="N332" s="10">
        <v>0</v>
      </c>
      <c r="O332" s="4">
        <v>24.433478260869556</v>
      </c>
      <c r="P332" s="4">
        <v>0</v>
      </c>
      <c r="Q332" s="8">
        <v>0</v>
      </c>
      <c r="R332" s="4">
        <v>14.069347826086958</v>
      </c>
      <c r="S332" s="4">
        <v>0</v>
      </c>
      <c r="T332" s="10">
        <v>0</v>
      </c>
      <c r="U332" s="4">
        <v>0</v>
      </c>
      <c r="V332" s="4">
        <v>0</v>
      </c>
      <c r="W332" s="10" t="s">
        <v>1473</v>
      </c>
      <c r="X332" s="4">
        <v>25.451739130434788</v>
      </c>
      <c r="Y332" s="4">
        <v>0</v>
      </c>
      <c r="Z332" s="10">
        <v>0</v>
      </c>
      <c r="AA332" s="4">
        <v>4.188695652173914</v>
      </c>
      <c r="AB332" s="4">
        <v>0</v>
      </c>
      <c r="AC332" s="10">
        <v>0</v>
      </c>
      <c r="AD332" s="4">
        <v>50.599673913043489</v>
      </c>
      <c r="AE332" s="4">
        <v>0</v>
      </c>
      <c r="AF332" s="10">
        <v>0</v>
      </c>
      <c r="AG332" s="4">
        <v>0.33880434782608698</v>
      </c>
      <c r="AH332" s="4">
        <v>0</v>
      </c>
      <c r="AI332" s="10">
        <v>0</v>
      </c>
      <c r="AJ332" s="4">
        <v>0</v>
      </c>
      <c r="AK332" s="4">
        <v>0</v>
      </c>
      <c r="AL332" s="10" t="s">
        <v>1473</v>
      </c>
      <c r="AM332" s="1">
        <v>366482</v>
      </c>
      <c r="AN332" s="1">
        <v>5</v>
      </c>
      <c r="AX332"/>
      <c r="AY332"/>
    </row>
    <row r="333" spans="1:51" x14ac:dyDescent="0.25">
      <c r="A333" t="s">
        <v>964</v>
      </c>
      <c r="B333" t="s">
        <v>180</v>
      </c>
      <c r="C333" t="s">
        <v>1086</v>
      </c>
      <c r="D333" t="s">
        <v>1028</v>
      </c>
      <c r="E333" s="4">
        <v>68.641304347826093</v>
      </c>
      <c r="F333" s="4">
        <v>218.01902173913041</v>
      </c>
      <c r="G333" s="4">
        <v>0</v>
      </c>
      <c r="H333" s="10">
        <v>0</v>
      </c>
      <c r="I333" s="4">
        <v>207.83152173913044</v>
      </c>
      <c r="J333" s="4">
        <v>0</v>
      </c>
      <c r="K333" s="10">
        <v>0</v>
      </c>
      <c r="L333" s="4">
        <v>13.211956521739131</v>
      </c>
      <c r="M333" s="4">
        <v>0</v>
      </c>
      <c r="N333" s="10">
        <v>0</v>
      </c>
      <c r="O333" s="4">
        <v>8.1521739130434785</v>
      </c>
      <c r="P333" s="4">
        <v>0</v>
      </c>
      <c r="Q333" s="8">
        <v>0</v>
      </c>
      <c r="R333" s="4">
        <v>0</v>
      </c>
      <c r="S333" s="4">
        <v>0</v>
      </c>
      <c r="T333" s="10" t="s">
        <v>1473</v>
      </c>
      <c r="U333" s="4">
        <v>5.0597826086956523</v>
      </c>
      <c r="V333" s="4">
        <v>0</v>
      </c>
      <c r="W333" s="10">
        <v>0</v>
      </c>
      <c r="X333" s="4">
        <v>65.649456521739125</v>
      </c>
      <c r="Y333" s="4">
        <v>0</v>
      </c>
      <c r="Z333" s="10">
        <v>0</v>
      </c>
      <c r="AA333" s="4">
        <v>5.1277173913043477</v>
      </c>
      <c r="AB333" s="4">
        <v>0</v>
      </c>
      <c r="AC333" s="10">
        <v>0</v>
      </c>
      <c r="AD333" s="4">
        <v>127.26902173913044</v>
      </c>
      <c r="AE333" s="4">
        <v>0</v>
      </c>
      <c r="AF333" s="10">
        <v>0</v>
      </c>
      <c r="AG333" s="4">
        <v>0.46739130434782611</v>
      </c>
      <c r="AH333" s="4">
        <v>0</v>
      </c>
      <c r="AI333" s="10">
        <v>0</v>
      </c>
      <c r="AJ333" s="4">
        <v>6.2934782608695654</v>
      </c>
      <c r="AK333" s="4">
        <v>0</v>
      </c>
      <c r="AL333" s="10" t="s">
        <v>1473</v>
      </c>
      <c r="AM333" s="1">
        <v>365430</v>
      </c>
      <c r="AN333" s="1">
        <v>5</v>
      </c>
      <c r="AX333"/>
      <c r="AY333"/>
    </row>
    <row r="334" spans="1:51" x14ac:dyDescent="0.25">
      <c r="A334" t="s">
        <v>964</v>
      </c>
      <c r="B334" t="s">
        <v>537</v>
      </c>
      <c r="C334" t="s">
        <v>1131</v>
      </c>
      <c r="D334" t="s">
        <v>982</v>
      </c>
      <c r="E334" s="4">
        <v>48.923913043478258</v>
      </c>
      <c r="F334" s="4">
        <v>154.71739130434781</v>
      </c>
      <c r="G334" s="4">
        <v>17.239130434782609</v>
      </c>
      <c r="H334" s="10">
        <v>0.11142335253618099</v>
      </c>
      <c r="I334" s="4">
        <v>140.76902173913044</v>
      </c>
      <c r="J334" s="4">
        <v>17.239130434782609</v>
      </c>
      <c r="K334" s="10">
        <v>0.12246394996428779</v>
      </c>
      <c r="L334" s="4">
        <v>18.584239130434781</v>
      </c>
      <c r="M334" s="4">
        <v>2.7989130434782608</v>
      </c>
      <c r="N334" s="10">
        <v>0.15060681386167568</v>
      </c>
      <c r="O334" s="4">
        <v>9.616847826086957</v>
      </c>
      <c r="P334" s="4">
        <v>2.7989130434782608</v>
      </c>
      <c r="Q334" s="8">
        <v>0.29104266742017515</v>
      </c>
      <c r="R334" s="4">
        <v>8.9673913043478262</v>
      </c>
      <c r="S334" s="4">
        <v>0</v>
      </c>
      <c r="T334" s="10">
        <v>0</v>
      </c>
      <c r="U334" s="4">
        <v>0</v>
      </c>
      <c r="V334" s="4">
        <v>0</v>
      </c>
      <c r="W334" s="10" t="s">
        <v>1473</v>
      </c>
      <c r="X334" s="4">
        <v>59.834239130434781</v>
      </c>
      <c r="Y334" s="4">
        <v>7.0054347826086953</v>
      </c>
      <c r="Z334" s="10">
        <v>0.11708070302920205</v>
      </c>
      <c r="AA334" s="4">
        <v>4.9809782608695654</v>
      </c>
      <c r="AB334" s="4">
        <v>0</v>
      </c>
      <c r="AC334" s="10">
        <v>0</v>
      </c>
      <c r="AD334" s="4">
        <v>71.317934782608702</v>
      </c>
      <c r="AE334" s="4">
        <v>7.4347826086956523</v>
      </c>
      <c r="AF334" s="10">
        <v>0.10424842827205182</v>
      </c>
      <c r="AG334" s="4">
        <v>0</v>
      </c>
      <c r="AH334" s="4">
        <v>0</v>
      </c>
      <c r="AI334" s="10" t="s">
        <v>1473</v>
      </c>
      <c r="AJ334" s="4">
        <v>0</v>
      </c>
      <c r="AK334" s="4">
        <v>0</v>
      </c>
      <c r="AL334" s="10" t="s">
        <v>1473</v>
      </c>
      <c r="AM334" s="1">
        <v>365981</v>
      </c>
      <c r="AN334" s="1">
        <v>5</v>
      </c>
      <c r="AX334"/>
      <c r="AY334"/>
    </row>
    <row r="335" spans="1:51" x14ac:dyDescent="0.25">
      <c r="A335" t="s">
        <v>964</v>
      </c>
      <c r="B335" t="s">
        <v>784</v>
      </c>
      <c r="C335" t="s">
        <v>1072</v>
      </c>
      <c r="D335" t="s">
        <v>1045</v>
      </c>
      <c r="E335" s="4">
        <v>34.608695652173914</v>
      </c>
      <c r="F335" s="4">
        <v>77.017173913043479</v>
      </c>
      <c r="G335" s="4">
        <v>18.288043478260871</v>
      </c>
      <c r="H335" s="10">
        <v>0.23745409691232053</v>
      </c>
      <c r="I335" s="4">
        <v>65.305217391304353</v>
      </c>
      <c r="J335" s="4">
        <v>18.288043478260871</v>
      </c>
      <c r="K335" s="10">
        <v>0.28003954674371845</v>
      </c>
      <c r="L335" s="4">
        <v>20.045543478260868</v>
      </c>
      <c r="M335" s="4">
        <v>0</v>
      </c>
      <c r="N335" s="10">
        <v>0</v>
      </c>
      <c r="O335" s="4">
        <v>8.3335869565217386</v>
      </c>
      <c r="P335" s="4">
        <v>0</v>
      </c>
      <c r="Q335" s="8">
        <v>0</v>
      </c>
      <c r="R335" s="4">
        <v>6.4076086956521738</v>
      </c>
      <c r="S335" s="4">
        <v>0</v>
      </c>
      <c r="T335" s="10">
        <v>0</v>
      </c>
      <c r="U335" s="4">
        <v>5.3043478260869561</v>
      </c>
      <c r="V335" s="4">
        <v>0</v>
      </c>
      <c r="W335" s="10">
        <v>0</v>
      </c>
      <c r="X335" s="4">
        <v>15.554347826086957</v>
      </c>
      <c r="Y335" s="4">
        <v>3.3885869565217392</v>
      </c>
      <c r="Z335" s="10">
        <v>0.21785464709993013</v>
      </c>
      <c r="AA335" s="4">
        <v>0</v>
      </c>
      <c r="AB335" s="4">
        <v>0</v>
      </c>
      <c r="AC335" s="10" t="s">
        <v>1473</v>
      </c>
      <c r="AD335" s="4">
        <v>41.417282608695658</v>
      </c>
      <c r="AE335" s="4">
        <v>14.899456521739131</v>
      </c>
      <c r="AF335" s="10">
        <v>0.35974007909951472</v>
      </c>
      <c r="AG335" s="4">
        <v>0</v>
      </c>
      <c r="AH335" s="4">
        <v>0</v>
      </c>
      <c r="AI335" s="10" t="s">
        <v>1473</v>
      </c>
      <c r="AJ335" s="4">
        <v>0</v>
      </c>
      <c r="AK335" s="4">
        <v>0</v>
      </c>
      <c r="AL335" s="10" t="s">
        <v>1473</v>
      </c>
      <c r="AM335" s="1">
        <v>366326</v>
      </c>
      <c r="AN335" s="1">
        <v>5</v>
      </c>
      <c r="AX335"/>
      <c r="AY335"/>
    </row>
    <row r="336" spans="1:51" x14ac:dyDescent="0.25">
      <c r="A336" t="s">
        <v>964</v>
      </c>
      <c r="B336" t="s">
        <v>523</v>
      </c>
      <c r="C336" t="s">
        <v>1072</v>
      </c>
      <c r="D336" t="s">
        <v>1045</v>
      </c>
      <c r="E336" s="4">
        <v>31.358695652173914</v>
      </c>
      <c r="F336" s="4">
        <v>88.568152173913063</v>
      </c>
      <c r="G336" s="4">
        <v>0</v>
      </c>
      <c r="H336" s="10">
        <v>0</v>
      </c>
      <c r="I336" s="4">
        <v>77.057282608695658</v>
      </c>
      <c r="J336" s="4">
        <v>0</v>
      </c>
      <c r="K336" s="10">
        <v>0</v>
      </c>
      <c r="L336" s="4">
        <v>13.508152173913043</v>
      </c>
      <c r="M336" s="4">
        <v>0</v>
      </c>
      <c r="N336" s="10">
        <v>0</v>
      </c>
      <c r="O336" s="4">
        <v>7.4755434782608683</v>
      </c>
      <c r="P336" s="4">
        <v>0</v>
      </c>
      <c r="Q336" s="8">
        <v>0</v>
      </c>
      <c r="R336" s="4">
        <v>0</v>
      </c>
      <c r="S336" s="4">
        <v>0</v>
      </c>
      <c r="T336" s="10" t="s">
        <v>1473</v>
      </c>
      <c r="U336" s="4">
        <v>6.0326086956521738</v>
      </c>
      <c r="V336" s="4">
        <v>0</v>
      </c>
      <c r="W336" s="10">
        <v>0</v>
      </c>
      <c r="X336" s="4">
        <v>16.799239130434785</v>
      </c>
      <c r="Y336" s="4">
        <v>0</v>
      </c>
      <c r="Z336" s="10">
        <v>0</v>
      </c>
      <c r="AA336" s="4">
        <v>5.4782608695652177</v>
      </c>
      <c r="AB336" s="4">
        <v>0</v>
      </c>
      <c r="AC336" s="10">
        <v>0</v>
      </c>
      <c r="AD336" s="4">
        <v>45.617500000000014</v>
      </c>
      <c r="AE336" s="4">
        <v>0</v>
      </c>
      <c r="AF336" s="10">
        <v>0</v>
      </c>
      <c r="AG336" s="4">
        <v>7.1649999999999991</v>
      </c>
      <c r="AH336" s="4">
        <v>0</v>
      </c>
      <c r="AI336" s="10">
        <v>0</v>
      </c>
      <c r="AJ336" s="4">
        <v>0</v>
      </c>
      <c r="AK336" s="4">
        <v>0</v>
      </c>
      <c r="AL336" s="10" t="s">
        <v>1473</v>
      </c>
      <c r="AM336" s="1">
        <v>365962</v>
      </c>
      <c r="AN336" s="1">
        <v>5</v>
      </c>
      <c r="AX336"/>
      <c r="AY336"/>
    </row>
    <row r="337" spans="1:51" x14ac:dyDescent="0.25">
      <c r="A337" t="s">
        <v>964</v>
      </c>
      <c r="B337" t="s">
        <v>330</v>
      </c>
      <c r="C337" t="s">
        <v>1205</v>
      </c>
      <c r="D337" t="s">
        <v>1027</v>
      </c>
      <c r="E337" s="4">
        <v>47.021739130434781</v>
      </c>
      <c r="F337" s="4">
        <v>133.35293478260871</v>
      </c>
      <c r="G337" s="4">
        <v>0</v>
      </c>
      <c r="H337" s="10">
        <v>0</v>
      </c>
      <c r="I337" s="4">
        <v>111.62456521739132</v>
      </c>
      <c r="J337" s="4">
        <v>0</v>
      </c>
      <c r="K337" s="10">
        <v>0</v>
      </c>
      <c r="L337" s="4">
        <v>45.357282608695655</v>
      </c>
      <c r="M337" s="4">
        <v>0</v>
      </c>
      <c r="N337" s="10">
        <v>0</v>
      </c>
      <c r="O337" s="4">
        <v>27.190434782608701</v>
      </c>
      <c r="P337" s="4">
        <v>0</v>
      </c>
      <c r="Q337" s="8">
        <v>0</v>
      </c>
      <c r="R337" s="4">
        <v>13.601630434782608</v>
      </c>
      <c r="S337" s="4">
        <v>0</v>
      </c>
      <c r="T337" s="10">
        <v>0</v>
      </c>
      <c r="U337" s="4">
        <v>4.5652173913043477</v>
      </c>
      <c r="V337" s="4">
        <v>0</v>
      </c>
      <c r="W337" s="10">
        <v>0</v>
      </c>
      <c r="X337" s="4">
        <v>24.179347826086961</v>
      </c>
      <c r="Y337" s="4">
        <v>0</v>
      </c>
      <c r="Z337" s="10">
        <v>0</v>
      </c>
      <c r="AA337" s="4">
        <v>3.5615217391304346</v>
      </c>
      <c r="AB337" s="4">
        <v>0</v>
      </c>
      <c r="AC337" s="10">
        <v>0</v>
      </c>
      <c r="AD337" s="4">
        <v>47.803043478260882</v>
      </c>
      <c r="AE337" s="4">
        <v>0</v>
      </c>
      <c r="AF337" s="10">
        <v>0</v>
      </c>
      <c r="AG337" s="4">
        <v>0</v>
      </c>
      <c r="AH337" s="4">
        <v>0</v>
      </c>
      <c r="AI337" s="10" t="s">
        <v>1473</v>
      </c>
      <c r="AJ337" s="4">
        <v>12.451739130434778</v>
      </c>
      <c r="AK337" s="4">
        <v>0</v>
      </c>
      <c r="AL337" s="10" t="s">
        <v>1473</v>
      </c>
      <c r="AM337" s="1">
        <v>365663</v>
      </c>
      <c r="AN337" s="1">
        <v>5</v>
      </c>
      <c r="AX337"/>
      <c r="AY337"/>
    </row>
    <row r="338" spans="1:51" x14ac:dyDescent="0.25">
      <c r="A338" t="s">
        <v>964</v>
      </c>
      <c r="B338" t="s">
        <v>45</v>
      </c>
      <c r="C338" t="s">
        <v>1106</v>
      </c>
      <c r="D338" t="s">
        <v>1014</v>
      </c>
      <c r="E338" s="4">
        <v>42.478260869565219</v>
      </c>
      <c r="F338" s="4">
        <v>133.40097826086952</v>
      </c>
      <c r="G338" s="4">
        <v>12.264673913043479</v>
      </c>
      <c r="H338" s="10">
        <v>9.1938410594407716E-2</v>
      </c>
      <c r="I338" s="4">
        <v>119.45673913043476</v>
      </c>
      <c r="J338" s="4">
        <v>12.264673913043479</v>
      </c>
      <c r="K338" s="10">
        <v>0.10267042280177838</v>
      </c>
      <c r="L338" s="4">
        <v>21.496195652173906</v>
      </c>
      <c r="M338" s="4">
        <v>0</v>
      </c>
      <c r="N338" s="10">
        <v>0</v>
      </c>
      <c r="O338" s="4">
        <v>11.084565217391299</v>
      </c>
      <c r="P338" s="4">
        <v>0</v>
      </c>
      <c r="Q338" s="8">
        <v>0</v>
      </c>
      <c r="R338" s="4">
        <v>5.3868478260869557</v>
      </c>
      <c r="S338" s="4">
        <v>0</v>
      </c>
      <c r="T338" s="10">
        <v>0</v>
      </c>
      <c r="U338" s="4">
        <v>5.0247826086956531</v>
      </c>
      <c r="V338" s="4">
        <v>0</v>
      </c>
      <c r="W338" s="10">
        <v>0</v>
      </c>
      <c r="X338" s="4">
        <v>35.108152173913048</v>
      </c>
      <c r="Y338" s="4">
        <v>5.8815217391304353</v>
      </c>
      <c r="Z338" s="10">
        <v>0.16752581309308193</v>
      </c>
      <c r="AA338" s="4">
        <v>3.5326086956521738</v>
      </c>
      <c r="AB338" s="4">
        <v>0</v>
      </c>
      <c r="AC338" s="10">
        <v>0</v>
      </c>
      <c r="AD338" s="4">
        <v>73.264021739130413</v>
      </c>
      <c r="AE338" s="4">
        <v>6.3831521739130439</v>
      </c>
      <c r="AF338" s="10">
        <v>8.7125331402654813E-2</v>
      </c>
      <c r="AG338" s="4">
        <v>0</v>
      </c>
      <c r="AH338" s="4">
        <v>0</v>
      </c>
      <c r="AI338" s="10" t="s">
        <v>1473</v>
      </c>
      <c r="AJ338" s="4">
        <v>0</v>
      </c>
      <c r="AK338" s="4">
        <v>0</v>
      </c>
      <c r="AL338" s="10" t="s">
        <v>1473</v>
      </c>
      <c r="AM338" s="1">
        <v>365118</v>
      </c>
      <c r="AN338" s="1">
        <v>5</v>
      </c>
      <c r="AX338"/>
      <c r="AY338"/>
    </row>
    <row r="339" spans="1:51" x14ac:dyDescent="0.25">
      <c r="A339" t="s">
        <v>964</v>
      </c>
      <c r="B339" t="s">
        <v>638</v>
      </c>
      <c r="C339" t="s">
        <v>1080</v>
      </c>
      <c r="D339" t="s">
        <v>1047</v>
      </c>
      <c r="E339" s="4">
        <v>79.282608695652172</v>
      </c>
      <c r="F339" s="4">
        <v>250.62771739130432</v>
      </c>
      <c r="G339" s="4">
        <v>7.7038043478260869</v>
      </c>
      <c r="H339" s="10">
        <v>3.073803818672681E-2</v>
      </c>
      <c r="I339" s="4">
        <v>240</v>
      </c>
      <c r="J339" s="4">
        <v>7.7038043478260869</v>
      </c>
      <c r="K339" s="10">
        <v>3.2099184782608696E-2</v>
      </c>
      <c r="L339" s="4">
        <v>29.551630434782609</v>
      </c>
      <c r="M339" s="4">
        <v>0</v>
      </c>
      <c r="N339" s="10">
        <v>0</v>
      </c>
      <c r="O339" s="4">
        <v>23.8125</v>
      </c>
      <c r="P339" s="4">
        <v>0</v>
      </c>
      <c r="Q339" s="8">
        <v>0</v>
      </c>
      <c r="R339" s="4">
        <v>0</v>
      </c>
      <c r="S339" s="4">
        <v>0</v>
      </c>
      <c r="T339" s="10" t="s">
        <v>1473</v>
      </c>
      <c r="U339" s="4">
        <v>5.7391304347826084</v>
      </c>
      <c r="V339" s="4">
        <v>0</v>
      </c>
      <c r="W339" s="10">
        <v>0</v>
      </c>
      <c r="X339" s="4">
        <v>66.614130434782609</v>
      </c>
      <c r="Y339" s="4">
        <v>0</v>
      </c>
      <c r="Z339" s="10">
        <v>0</v>
      </c>
      <c r="AA339" s="4">
        <v>4.8885869565217392</v>
      </c>
      <c r="AB339" s="4">
        <v>0</v>
      </c>
      <c r="AC339" s="10">
        <v>0</v>
      </c>
      <c r="AD339" s="4">
        <v>149.48641304347825</v>
      </c>
      <c r="AE339" s="4">
        <v>7.6168478260869561</v>
      </c>
      <c r="AF339" s="10">
        <v>5.0953445674501462E-2</v>
      </c>
      <c r="AG339" s="4">
        <v>8.6956521739130432E-2</v>
      </c>
      <c r="AH339" s="4">
        <v>8.6956521739130432E-2</v>
      </c>
      <c r="AI339" s="10">
        <v>1</v>
      </c>
      <c r="AJ339" s="4">
        <v>0</v>
      </c>
      <c r="AK339" s="4">
        <v>0</v>
      </c>
      <c r="AL339" s="10" t="s">
        <v>1473</v>
      </c>
      <c r="AM339" s="1">
        <v>366129</v>
      </c>
      <c r="AN339" s="1">
        <v>5</v>
      </c>
      <c r="AX339"/>
      <c r="AY339"/>
    </row>
    <row r="340" spans="1:51" x14ac:dyDescent="0.25">
      <c r="A340" t="s">
        <v>964</v>
      </c>
      <c r="B340" t="s">
        <v>254</v>
      </c>
      <c r="C340" t="s">
        <v>1073</v>
      </c>
      <c r="D340" t="s">
        <v>991</v>
      </c>
      <c r="E340" s="4">
        <v>71.641304347826093</v>
      </c>
      <c r="F340" s="4">
        <v>234.01565217391305</v>
      </c>
      <c r="G340" s="4">
        <v>8.214021739130434</v>
      </c>
      <c r="H340" s="10">
        <v>3.5100309158064488E-2</v>
      </c>
      <c r="I340" s="4">
        <v>212.35804347826087</v>
      </c>
      <c r="J340" s="4">
        <v>8.214021739130434</v>
      </c>
      <c r="K340" s="10">
        <v>3.8680059415650551E-2</v>
      </c>
      <c r="L340" s="4">
        <v>27.948369565217391</v>
      </c>
      <c r="M340" s="4">
        <v>0.42391304347826086</v>
      </c>
      <c r="N340" s="10">
        <v>1.5167719980554205E-2</v>
      </c>
      <c r="O340" s="4">
        <v>22.714673913043477</v>
      </c>
      <c r="P340" s="4">
        <v>0.42391304347826086</v>
      </c>
      <c r="Q340" s="8">
        <v>1.8662519440124418E-2</v>
      </c>
      <c r="R340" s="4">
        <v>0</v>
      </c>
      <c r="S340" s="4">
        <v>0</v>
      </c>
      <c r="T340" s="10" t="s">
        <v>1473</v>
      </c>
      <c r="U340" s="4">
        <v>5.2336956521739131</v>
      </c>
      <c r="V340" s="4">
        <v>0</v>
      </c>
      <c r="W340" s="10">
        <v>0</v>
      </c>
      <c r="X340" s="4">
        <v>54.127065217391312</v>
      </c>
      <c r="Y340" s="4">
        <v>5.5075000000000003</v>
      </c>
      <c r="Z340" s="10">
        <v>0.10175131383680509</v>
      </c>
      <c r="AA340" s="4">
        <v>16.423913043478262</v>
      </c>
      <c r="AB340" s="4">
        <v>0</v>
      </c>
      <c r="AC340" s="10">
        <v>0</v>
      </c>
      <c r="AD340" s="4">
        <v>112.28532608695652</v>
      </c>
      <c r="AE340" s="4">
        <v>2.2826086956521738</v>
      </c>
      <c r="AF340" s="10">
        <v>2.0328646450957142E-2</v>
      </c>
      <c r="AG340" s="4">
        <v>23.230978260869566</v>
      </c>
      <c r="AH340" s="4">
        <v>0</v>
      </c>
      <c r="AI340" s="10">
        <v>0</v>
      </c>
      <c r="AJ340" s="4">
        <v>0</v>
      </c>
      <c r="AK340" s="4">
        <v>0</v>
      </c>
      <c r="AL340" s="10" t="s">
        <v>1473</v>
      </c>
      <c r="AM340" s="1">
        <v>365554</v>
      </c>
      <c r="AN340" s="1">
        <v>5</v>
      </c>
      <c r="AX340"/>
      <c r="AY340"/>
    </row>
    <row r="341" spans="1:51" x14ac:dyDescent="0.25">
      <c r="A341" t="s">
        <v>964</v>
      </c>
      <c r="B341" t="s">
        <v>906</v>
      </c>
      <c r="C341" t="s">
        <v>1213</v>
      </c>
      <c r="D341" t="s">
        <v>1056</v>
      </c>
      <c r="E341" s="4">
        <v>48.456521739130437</v>
      </c>
      <c r="F341" s="4">
        <v>155.14021739130436</v>
      </c>
      <c r="G341" s="4">
        <v>0</v>
      </c>
      <c r="H341" s="10">
        <v>0</v>
      </c>
      <c r="I341" s="4">
        <v>132.43326086956523</v>
      </c>
      <c r="J341" s="4">
        <v>0</v>
      </c>
      <c r="K341" s="10">
        <v>0</v>
      </c>
      <c r="L341" s="4">
        <v>30.688152173913039</v>
      </c>
      <c r="M341" s="4">
        <v>0</v>
      </c>
      <c r="N341" s="10">
        <v>0</v>
      </c>
      <c r="O341" s="4">
        <v>19.168478260869559</v>
      </c>
      <c r="P341" s="4">
        <v>0</v>
      </c>
      <c r="Q341" s="8">
        <v>0</v>
      </c>
      <c r="R341" s="4">
        <v>6.7098913043478268</v>
      </c>
      <c r="S341" s="4">
        <v>0</v>
      </c>
      <c r="T341" s="10">
        <v>0</v>
      </c>
      <c r="U341" s="4">
        <v>4.8097826086956523</v>
      </c>
      <c r="V341" s="4">
        <v>0</v>
      </c>
      <c r="W341" s="10">
        <v>0</v>
      </c>
      <c r="X341" s="4">
        <v>36.93413043478261</v>
      </c>
      <c r="Y341" s="4">
        <v>0</v>
      </c>
      <c r="Z341" s="10">
        <v>0</v>
      </c>
      <c r="AA341" s="4">
        <v>11.187282608695652</v>
      </c>
      <c r="AB341" s="4">
        <v>0</v>
      </c>
      <c r="AC341" s="10">
        <v>0</v>
      </c>
      <c r="AD341" s="4">
        <v>76.330652173913052</v>
      </c>
      <c r="AE341" s="4">
        <v>0</v>
      </c>
      <c r="AF341" s="10">
        <v>0</v>
      </c>
      <c r="AG341" s="4">
        <v>0</v>
      </c>
      <c r="AH341" s="4">
        <v>0</v>
      </c>
      <c r="AI341" s="10" t="s">
        <v>1473</v>
      </c>
      <c r="AJ341" s="4">
        <v>0</v>
      </c>
      <c r="AK341" s="4">
        <v>0</v>
      </c>
      <c r="AL341" s="10" t="s">
        <v>1473</v>
      </c>
      <c r="AM341" s="1">
        <v>366465</v>
      </c>
      <c r="AN341" s="1">
        <v>5</v>
      </c>
      <c r="AX341"/>
      <c r="AY341"/>
    </row>
    <row r="342" spans="1:51" x14ac:dyDescent="0.25">
      <c r="A342" t="s">
        <v>964</v>
      </c>
      <c r="B342" t="s">
        <v>785</v>
      </c>
      <c r="C342" t="s">
        <v>1213</v>
      </c>
      <c r="D342" t="s">
        <v>1008</v>
      </c>
      <c r="E342" s="4">
        <v>73.391304347826093</v>
      </c>
      <c r="F342" s="4">
        <v>265.03141304347827</v>
      </c>
      <c r="G342" s="4">
        <v>17.518913043478261</v>
      </c>
      <c r="H342" s="10">
        <v>6.6101270193976186E-2</v>
      </c>
      <c r="I342" s="4">
        <v>239.97815217391306</v>
      </c>
      <c r="J342" s="4">
        <v>17.258043478260866</v>
      </c>
      <c r="K342" s="10">
        <v>7.1915061108370801E-2</v>
      </c>
      <c r="L342" s="4">
        <v>34.837173913043472</v>
      </c>
      <c r="M342" s="4">
        <v>0.68847826086956521</v>
      </c>
      <c r="N342" s="10">
        <v>1.976274719034515E-2</v>
      </c>
      <c r="O342" s="4">
        <v>19.114347826086952</v>
      </c>
      <c r="P342" s="4">
        <v>0.42760869565217396</v>
      </c>
      <c r="Q342" s="8">
        <v>2.2371084775834233E-2</v>
      </c>
      <c r="R342" s="4">
        <v>10.374999999999998</v>
      </c>
      <c r="S342" s="4">
        <v>0.2608695652173913</v>
      </c>
      <c r="T342" s="10">
        <v>2.5144054478784709E-2</v>
      </c>
      <c r="U342" s="4">
        <v>5.3478260869565215</v>
      </c>
      <c r="V342" s="4">
        <v>0</v>
      </c>
      <c r="W342" s="10">
        <v>0</v>
      </c>
      <c r="X342" s="4">
        <v>74.846521739130409</v>
      </c>
      <c r="Y342" s="4">
        <v>3.3801086956521735</v>
      </c>
      <c r="Z342" s="10">
        <v>4.5160531406298117E-2</v>
      </c>
      <c r="AA342" s="4">
        <v>9.3304347826086982</v>
      </c>
      <c r="AB342" s="4">
        <v>0</v>
      </c>
      <c r="AC342" s="10">
        <v>0</v>
      </c>
      <c r="AD342" s="4">
        <v>146.01728260869569</v>
      </c>
      <c r="AE342" s="4">
        <v>13.450326086956521</v>
      </c>
      <c r="AF342" s="10">
        <v>9.2114617164882923E-2</v>
      </c>
      <c r="AG342" s="4">
        <v>0</v>
      </c>
      <c r="AH342" s="4">
        <v>0</v>
      </c>
      <c r="AI342" s="10" t="s">
        <v>1473</v>
      </c>
      <c r="AJ342" s="4">
        <v>0</v>
      </c>
      <c r="AK342" s="4">
        <v>0</v>
      </c>
      <c r="AL342" s="10" t="s">
        <v>1473</v>
      </c>
      <c r="AM342" s="1">
        <v>366327</v>
      </c>
      <c r="AN342" s="1">
        <v>5</v>
      </c>
      <c r="AX342"/>
      <c r="AY342"/>
    </row>
    <row r="343" spans="1:51" x14ac:dyDescent="0.25">
      <c r="A343" t="s">
        <v>964</v>
      </c>
      <c r="B343" t="s">
        <v>574</v>
      </c>
      <c r="C343" t="s">
        <v>1245</v>
      </c>
      <c r="D343" t="s">
        <v>1012</v>
      </c>
      <c r="E343" s="4">
        <v>36.815217391304351</v>
      </c>
      <c r="F343" s="4">
        <v>136.83565217391302</v>
      </c>
      <c r="G343" s="4">
        <v>42.786739130434796</v>
      </c>
      <c r="H343" s="10">
        <v>0.31268706985847844</v>
      </c>
      <c r="I343" s="4">
        <v>133.44434782608695</v>
      </c>
      <c r="J343" s="4">
        <v>39.395434782608703</v>
      </c>
      <c r="K343" s="10">
        <v>0.2952199581652668</v>
      </c>
      <c r="L343" s="4">
        <v>22.132173913043484</v>
      </c>
      <c r="M343" s="4">
        <v>6.9664130434782594</v>
      </c>
      <c r="N343" s="10">
        <v>0.31476406569228338</v>
      </c>
      <c r="O343" s="4">
        <v>18.740869565217398</v>
      </c>
      <c r="P343" s="4">
        <v>3.5751086956521725</v>
      </c>
      <c r="Q343" s="8">
        <v>0.19076535820341484</v>
      </c>
      <c r="R343" s="4">
        <v>0</v>
      </c>
      <c r="S343" s="4">
        <v>0</v>
      </c>
      <c r="T343" s="10" t="s">
        <v>1473</v>
      </c>
      <c r="U343" s="4">
        <v>3.3913043478260869</v>
      </c>
      <c r="V343" s="4">
        <v>3.3913043478260869</v>
      </c>
      <c r="W343" s="10">
        <v>1</v>
      </c>
      <c r="X343" s="4">
        <v>36.974239130434789</v>
      </c>
      <c r="Y343" s="4">
        <v>9.3247826086956511</v>
      </c>
      <c r="Z343" s="10">
        <v>0.25219674097417993</v>
      </c>
      <c r="AA343" s="4">
        <v>0</v>
      </c>
      <c r="AB343" s="4">
        <v>0</v>
      </c>
      <c r="AC343" s="10" t="s">
        <v>1473</v>
      </c>
      <c r="AD343" s="4">
        <v>72.052608695652168</v>
      </c>
      <c r="AE343" s="4">
        <v>26.495543478260881</v>
      </c>
      <c r="AF343" s="10">
        <v>0.36772497148822436</v>
      </c>
      <c r="AG343" s="4">
        <v>5.6766304347826084</v>
      </c>
      <c r="AH343" s="4">
        <v>0</v>
      </c>
      <c r="AI343" s="10">
        <v>0</v>
      </c>
      <c r="AJ343" s="4">
        <v>0</v>
      </c>
      <c r="AK343" s="4">
        <v>0</v>
      </c>
      <c r="AL343" s="10" t="s">
        <v>1473</v>
      </c>
      <c r="AM343" s="1">
        <v>366036</v>
      </c>
      <c r="AN343" s="1">
        <v>5</v>
      </c>
      <c r="AX343"/>
      <c r="AY343"/>
    </row>
    <row r="344" spans="1:51" x14ac:dyDescent="0.25">
      <c r="A344" t="s">
        <v>964</v>
      </c>
      <c r="B344" t="s">
        <v>610</v>
      </c>
      <c r="C344" t="s">
        <v>1126</v>
      </c>
      <c r="D344" t="s">
        <v>1017</v>
      </c>
      <c r="E344" s="4">
        <v>65.239130434782609</v>
      </c>
      <c r="F344" s="4">
        <v>214.82880434782609</v>
      </c>
      <c r="G344" s="4">
        <v>0</v>
      </c>
      <c r="H344" s="10">
        <v>0</v>
      </c>
      <c r="I344" s="4">
        <v>197.45380434782609</v>
      </c>
      <c r="J344" s="4">
        <v>0</v>
      </c>
      <c r="K344" s="10">
        <v>0</v>
      </c>
      <c r="L344" s="4">
        <v>24.967391304347828</v>
      </c>
      <c r="M344" s="4">
        <v>0</v>
      </c>
      <c r="N344" s="10">
        <v>0</v>
      </c>
      <c r="O344" s="4">
        <v>7.5923913043478262</v>
      </c>
      <c r="P344" s="4">
        <v>0</v>
      </c>
      <c r="Q344" s="8">
        <v>0</v>
      </c>
      <c r="R344" s="4">
        <v>7.6902173913043477</v>
      </c>
      <c r="S344" s="4">
        <v>0</v>
      </c>
      <c r="T344" s="10">
        <v>0</v>
      </c>
      <c r="U344" s="4">
        <v>9.6847826086956523</v>
      </c>
      <c r="V344" s="4">
        <v>0</v>
      </c>
      <c r="W344" s="10">
        <v>0</v>
      </c>
      <c r="X344" s="4">
        <v>60.239130434782609</v>
      </c>
      <c r="Y344" s="4">
        <v>0</v>
      </c>
      <c r="Z344" s="10">
        <v>0</v>
      </c>
      <c r="AA344" s="4">
        <v>0</v>
      </c>
      <c r="AB344" s="4">
        <v>0</v>
      </c>
      <c r="AC344" s="10" t="s">
        <v>1473</v>
      </c>
      <c r="AD344" s="4">
        <v>127.92663043478261</v>
      </c>
      <c r="AE344" s="4">
        <v>0</v>
      </c>
      <c r="AF344" s="10">
        <v>0</v>
      </c>
      <c r="AG344" s="4">
        <v>1.6956521739130435</v>
      </c>
      <c r="AH344" s="4">
        <v>0</v>
      </c>
      <c r="AI344" s="10">
        <v>0</v>
      </c>
      <c r="AJ344" s="4">
        <v>0</v>
      </c>
      <c r="AK344" s="4">
        <v>0</v>
      </c>
      <c r="AL344" s="10" t="s">
        <v>1473</v>
      </c>
      <c r="AM344" s="1">
        <v>366095</v>
      </c>
      <c r="AN344" s="1">
        <v>5</v>
      </c>
      <c r="AX344"/>
      <c r="AY344"/>
    </row>
    <row r="345" spans="1:51" x14ac:dyDescent="0.25">
      <c r="A345" t="s">
        <v>964</v>
      </c>
      <c r="B345" t="s">
        <v>688</v>
      </c>
      <c r="C345" t="s">
        <v>1073</v>
      </c>
      <c r="D345" t="s">
        <v>991</v>
      </c>
      <c r="E345" s="4">
        <v>60.467391304347828</v>
      </c>
      <c r="F345" s="4">
        <v>196.35673913043479</v>
      </c>
      <c r="G345" s="4">
        <v>9.4273913043478252</v>
      </c>
      <c r="H345" s="10">
        <v>4.8011549520006282E-2</v>
      </c>
      <c r="I345" s="4">
        <v>177.28065217391304</v>
      </c>
      <c r="J345" s="4">
        <v>9.4273913043478252</v>
      </c>
      <c r="K345" s="10">
        <v>5.3177778786031971E-2</v>
      </c>
      <c r="L345" s="4">
        <v>22.410326086956523</v>
      </c>
      <c r="M345" s="4">
        <v>7.0652173913043473E-2</v>
      </c>
      <c r="N345" s="10">
        <v>3.1526615739056623E-3</v>
      </c>
      <c r="O345" s="4">
        <v>6.3342391304347823</v>
      </c>
      <c r="P345" s="4">
        <v>7.0652173913043473E-2</v>
      </c>
      <c r="Q345" s="8">
        <v>1.1154011154011153E-2</v>
      </c>
      <c r="R345" s="4">
        <v>11.423913043478262</v>
      </c>
      <c r="S345" s="4">
        <v>0</v>
      </c>
      <c r="T345" s="10">
        <v>0</v>
      </c>
      <c r="U345" s="4">
        <v>4.6521739130434785</v>
      </c>
      <c r="V345" s="4">
        <v>0</v>
      </c>
      <c r="W345" s="10">
        <v>0</v>
      </c>
      <c r="X345" s="4">
        <v>71.34315217391304</v>
      </c>
      <c r="Y345" s="4">
        <v>1.348586956521739</v>
      </c>
      <c r="Z345" s="10">
        <v>1.8902822701669975E-2</v>
      </c>
      <c r="AA345" s="4">
        <v>3</v>
      </c>
      <c r="AB345" s="4">
        <v>0</v>
      </c>
      <c r="AC345" s="10">
        <v>0</v>
      </c>
      <c r="AD345" s="4">
        <v>96.027173913043484</v>
      </c>
      <c r="AE345" s="4">
        <v>8.008152173913043</v>
      </c>
      <c r="AF345" s="10">
        <v>8.3394645990152227E-2</v>
      </c>
      <c r="AG345" s="4">
        <v>3.5760869565217392</v>
      </c>
      <c r="AH345" s="4">
        <v>0</v>
      </c>
      <c r="AI345" s="10">
        <v>0</v>
      </c>
      <c r="AJ345" s="4">
        <v>0</v>
      </c>
      <c r="AK345" s="4">
        <v>0</v>
      </c>
      <c r="AL345" s="10" t="s">
        <v>1473</v>
      </c>
      <c r="AM345" s="1">
        <v>366198</v>
      </c>
      <c r="AN345" s="1">
        <v>5</v>
      </c>
      <c r="AX345"/>
      <c r="AY345"/>
    </row>
    <row r="346" spans="1:51" x14ac:dyDescent="0.25">
      <c r="A346" t="s">
        <v>964</v>
      </c>
      <c r="B346" t="s">
        <v>524</v>
      </c>
      <c r="C346" t="s">
        <v>1296</v>
      </c>
      <c r="D346" t="s">
        <v>1030</v>
      </c>
      <c r="E346" s="4">
        <v>86.695652173913047</v>
      </c>
      <c r="F346" s="4">
        <v>356.35315217391309</v>
      </c>
      <c r="G346" s="4">
        <v>0</v>
      </c>
      <c r="H346" s="10">
        <v>0</v>
      </c>
      <c r="I346" s="4">
        <v>340.42923913043484</v>
      </c>
      <c r="J346" s="4">
        <v>0</v>
      </c>
      <c r="K346" s="10">
        <v>0</v>
      </c>
      <c r="L346" s="4">
        <v>54.437499999999993</v>
      </c>
      <c r="M346" s="4">
        <v>0</v>
      </c>
      <c r="N346" s="10">
        <v>0</v>
      </c>
      <c r="O346" s="4">
        <v>47.932065217391298</v>
      </c>
      <c r="P346" s="4">
        <v>0</v>
      </c>
      <c r="Q346" s="8">
        <v>0</v>
      </c>
      <c r="R346" s="4">
        <v>0</v>
      </c>
      <c r="S346" s="4">
        <v>0</v>
      </c>
      <c r="T346" s="10" t="s">
        <v>1473</v>
      </c>
      <c r="U346" s="4">
        <v>6.5054347826086953</v>
      </c>
      <c r="V346" s="4">
        <v>0</v>
      </c>
      <c r="W346" s="10">
        <v>0</v>
      </c>
      <c r="X346" s="4">
        <v>43.300326086956495</v>
      </c>
      <c r="Y346" s="4">
        <v>0</v>
      </c>
      <c r="Z346" s="10">
        <v>0</v>
      </c>
      <c r="AA346" s="4">
        <v>9.4184782608695645</v>
      </c>
      <c r="AB346" s="4">
        <v>0</v>
      </c>
      <c r="AC346" s="10">
        <v>0</v>
      </c>
      <c r="AD346" s="4">
        <v>212.00532608695659</v>
      </c>
      <c r="AE346" s="4">
        <v>0</v>
      </c>
      <c r="AF346" s="10">
        <v>0</v>
      </c>
      <c r="AG346" s="4">
        <v>0</v>
      </c>
      <c r="AH346" s="4">
        <v>0</v>
      </c>
      <c r="AI346" s="10" t="s">
        <v>1473</v>
      </c>
      <c r="AJ346" s="4">
        <v>37.191521739130437</v>
      </c>
      <c r="AK346" s="4">
        <v>0</v>
      </c>
      <c r="AL346" s="10" t="s">
        <v>1473</v>
      </c>
      <c r="AM346" s="1">
        <v>365963</v>
      </c>
      <c r="AN346" s="1">
        <v>5</v>
      </c>
      <c r="AX346"/>
      <c r="AY346"/>
    </row>
    <row r="347" spans="1:51" x14ac:dyDescent="0.25">
      <c r="A347" t="s">
        <v>964</v>
      </c>
      <c r="B347" t="s">
        <v>39</v>
      </c>
      <c r="C347" t="s">
        <v>1070</v>
      </c>
      <c r="D347" t="s">
        <v>1037</v>
      </c>
      <c r="E347" s="4">
        <v>103.98913043478261</v>
      </c>
      <c r="F347" s="4">
        <v>473.88413043478261</v>
      </c>
      <c r="G347" s="4">
        <v>9.7346739130434781</v>
      </c>
      <c r="H347" s="10">
        <v>2.0542308315140326E-2</v>
      </c>
      <c r="I347" s="4">
        <v>430.93902173913045</v>
      </c>
      <c r="J347" s="4">
        <v>9.2433695652173906</v>
      </c>
      <c r="K347" s="10">
        <v>2.1449367773459321E-2</v>
      </c>
      <c r="L347" s="4">
        <v>77.696086956521739</v>
      </c>
      <c r="M347" s="4">
        <v>0.98956521739130432</v>
      </c>
      <c r="N347" s="10">
        <v>1.2736358498273653E-2</v>
      </c>
      <c r="O347" s="4">
        <v>50.710217391304347</v>
      </c>
      <c r="P347" s="4">
        <v>0.49826086956521742</v>
      </c>
      <c r="Q347" s="8">
        <v>9.8256504349093533E-3</v>
      </c>
      <c r="R347" s="4">
        <v>22.246739130434786</v>
      </c>
      <c r="S347" s="4">
        <v>0.4913043478260869</v>
      </c>
      <c r="T347" s="10">
        <v>2.2084330874089991E-2</v>
      </c>
      <c r="U347" s="4">
        <v>4.7391304347826084</v>
      </c>
      <c r="V347" s="4">
        <v>0</v>
      </c>
      <c r="W347" s="10">
        <v>0</v>
      </c>
      <c r="X347" s="4">
        <v>83.361956521739131</v>
      </c>
      <c r="Y347" s="4">
        <v>3.3945652173913046</v>
      </c>
      <c r="Z347" s="10">
        <v>4.0720795900538516E-2</v>
      </c>
      <c r="AA347" s="4">
        <v>15.959239130434783</v>
      </c>
      <c r="AB347" s="4">
        <v>0</v>
      </c>
      <c r="AC347" s="10">
        <v>0</v>
      </c>
      <c r="AD347" s="4">
        <v>296.86684782608694</v>
      </c>
      <c r="AE347" s="4">
        <v>5.3505434782608692</v>
      </c>
      <c r="AF347" s="10">
        <v>1.802337821633546E-2</v>
      </c>
      <c r="AG347" s="4">
        <v>0</v>
      </c>
      <c r="AH347" s="4">
        <v>0</v>
      </c>
      <c r="AI347" s="10" t="s">
        <v>1473</v>
      </c>
      <c r="AJ347" s="4">
        <v>0</v>
      </c>
      <c r="AK347" s="4">
        <v>0</v>
      </c>
      <c r="AL347" s="10" t="s">
        <v>1473</v>
      </c>
      <c r="AM347" s="1">
        <v>365093</v>
      </c>
      <c r="AN347" s="1">
        <v>5</v>
      </c>
      <c r="AX347"/>
      <c r="AY347"/>
    </row>
    <row r="348" spans="1:51" x14ac:dyDescent="0.25">
      <c r="A348" t="s">
        <v>964</v>
      </c>
      <c r="B348" t="s">
        <v>714</v>
      </c>
      <c r="C348" t="s">
        <v>1098</v>
      </c>
      <c r="D348" t="s">
        <v>999</v>
      </c>
      <c r="E348" s="4">
        <v>73.032608695652172</v>
      </c>
      <c r="F348" s="4">
        <v>195.31076086956523</v>
      </c>
      <c r="G348" s="4">
        <v>0</v>
      </c>
      <c r="H348" s="10">
        <v>0</v>
      </c>
      <c r="I348" s="4">
        <v>189.57163043478261</v>
      </c>
      <c r="J348" s="4">
        <v>0</v>
      </c>
      <c r="K348" s="10">
        <v>0</v>
      </c>
      <c r="L348" s="4">
        <v>24.269021739130434</v>
      </c>
      <c r="M348" s="4">
        <v>0</v>
      </c>
      <c r="N348" s="10">
        <v>0</v>
      </c>
      <c r="O348" s="4">
        <v>18.529891304347824</v>
      </c>
      <c r="P348" s="4">
        <v>0</v>
      </c>
      <c r="Q348" s="8">
        <v>0</v>
      </c>
      <c r="R348" s="4">
        <v>0</v>
      </c>
      <c r="S348" s="4">
        <v>0</v>
      </c>
      <c r="T348" s="10" t="s">
        <v>1473</v>
      </c>
      <c r="U348" s="4">
        <v>5.7391304347826084</v>
      </c>
      <c r="V348" s="4">
        <v>0</v>
      </c>
      <c r="W348" s="10">
        <v>0</v>
      </c>
      <c r="X348" s="4">
        <v>31.788043478260871</v>
      </c>
      <c r="Y348" s="4">
        <v>0</v>
      </c>
      <c r="Z348" s="10">
        <v>0</v>
      </c>
      <c r="AA348" s="4">
        <v>0</v>
      </c>
      <c r="AB348" s="4">
        <v>0</v>
      </c>
      <c r="AC348" s="10" t="s">
        <v>1473</v>
      </c>
      <c r="AD348" s="4">
        <v>139.25369565217392</v>
      </c>
      <c r="AE348" s="4">
        <v>0</v>
      </c>
      <c r="AF348" s="10">
        <v>0</v>
      </c>
      <c r="AG348" s="4">
        <v>0</v>
      </c>
      <c r="AH348" s="4">
        <v>0</v>
      </c>
      <c r="AI348" s="10" t="s">
        <v>1473</v>
      </c>
      <c r="AJ348" s="4">
        <v>0</v>
      </c>
      <c r="AK348" s="4">
        <v>0</v>
      </c>
      <c r="AL348" s="10" t="s">
        <v>1473</v>
      </c>
      <c r="AM348" s="1">
        <v>366236</v>
      </c>
      <c r="AN348" s="1">
        <v>5</v>
      </c>
      <c r="AX348"/>
      <c r="AY348"/>
    </row>
    <row r="349" spans="1:51" x14ac:dyDescent="0.25">
      <c r="A349" t="s">
        <v>964</v>
      </c>
      <c r="B349" t="s">
        <v>736</v>
      </c>
      <c r="C349" t="s">
        <v>1093</v>
      </c>
      <c r="D349" t="s">
        <v>982</v>
      </c>
      <c r="E349" s="4">
        <v>29</v>
      </c>
      <c r="F349" s="4">
        <v>141.23065217391303</v>
      </c>
      <c r="G349" s="4">
        <v>13.484891304347828</v>
      </c>
      <c r="H349" s="10">
        <v>9.5481335650439259E-2</v>
      </c>
      <c r="I349" s="4">
        <v>121.66130434782606</v>
      </c>
      <c r="J349" s="4">
        <v>13.484891304347828</v>
      </c>
      <c r="K349" s="10">
        <v>0.11083960817808532</v>
      </c>
      <c r="L349" s="4">
        <v>43.001630434782605</v>
      </c>
      <c r="M349" s="4">
        <v>2.4438043478260876</v>
      </c>
      <c r="N349" s="10">
        <v>5.6830504404534729E-2</v>
      </c>
      <c r="O349" s="4">
        <v>32.868152173913039</v>
      </c>
      <c r="P349" s="4">
        <v>2.4438043478260876</v>
      </c>
      <c r="Q349" s="8">
        <v>7.4351741311630484E-2</v>
      </c>
      <c r="R349" s="4">
        <v>4.9160869565217391</v>
      </c>
      <c r="S349" s="4">
        <v>0</v>
      </c>
      <c r="T349" s="10">
        <v>0</v>
      </c>
      <c r="U349" s="4">
        <v>5.2173913043478262</v>
      </c>
      <c r="V349" s="4">
        <v>0</v>
      </c>
      <c r="W349" s="10">
        <v>0</v>
      </c>
      <c r="X349" s="4">
        <v>16.014347826086958</v>
      </c>
      <c r="Y349" s="4">
        <v>4.1040217391304337</v>
      </c>
      <c r="Z349" s="10">
        <v>0.25627154996877793</v>
      </c>
      <c r="AA349" s="4">
        <v>9.4358695652173914</v>
      </c>
      <c r="AB349" s="4">
        <v>0</v>
      </c>
      <c r="AC349" s="10">
        <v>0</v>
      </c>
      <c r="AD349" s="4">
        <v>72.778804347826068</v>
      </c>
      <c r="AE349" s="4">
        <v>6.9370652173913072</v>
      </c>
      <c r="AF349" s="10">
        <v>9.5317108869191258E-2</v>
      </c>
      <c r="AG349" s="4">
        <v>0</v>
      </c>
      <c r="AH349" s="4">
        <v>0</v>
      </c>
      <c r="AI349" s="10" t="s">
        <v>1473</v>
      </c>
      <c r="AJ349" s="4">
        <v>0</v>
      </c>
      <c r="AK349" s="4">
        <v>0</v>
      </c>
      <c r="AL349" s="10" t="s">
        <v>1473</v>
      </c>
      <c r="AM349" s="1">
        <v>366263</v>
      </c>
      <c r="AN349" s="1">
        <v>5</v>
      </c>
      <c r="AX349"/>
      <c r="AY349"/>
    </row>
    <row r="350" spans="1:51" x14ac:dyDescent="0.25">
      <c r="A350" t="s">
        <v>964</v>
      </c>
      <c r="B350" t="s">
        <v>367</v>
      </c>
      <c r="C350" t="s">
        <v>1131</v>
      </c>
      <c r="D350" t="s">
        <v>982</v>
      </c>
      <c r="E350" s="4">
        <v>49.358695652173914</v>
      </c>
      <c r="F350" s="4">
        <v>188.51326086956522</v>
      </c>
      <c r="G350" s="4">
        <v>6.304347826086957</v>
      </c>
      <c r="H350" s="10">
        <v>3.3442463394917438E-2</v>
      </c>
      <c r="I350" s="4">
        <v>184.3311956521739</v>
      </c>
      <c r="J350" s="4">
        <v>6.304347826086957</v>
      </c>
      <c r="K350" s="10">
        <v>3.4201198575107311E-2</v>
      </c>
      <c r="L350" s="4">
        <v>27.513586956521738</v>
      </c>
      <c r="M350" s="4">
        <v>4.1711956521739131</v>
      </c>
      <c r="N350" s="10">
        <v>0.15160493827160496</v>
      </c>
      <c r="O350" s="4">
        <v>23.331521739130434</v>
      </c>
      <c r="P350" s="4">
        <v>4.1711956521739131</v>
      </c>
      <c r="Q350" s="8">
        <v>0.17877940833915679</v>
      </c>
      <c r="R350" s="4">
        <v>0.43478260869565216</v>
      </c>
      <c r="S350" s="4">
        <v>0</v>
      </c>
      <c r="T350" s="10">
        <v>0</v>
      </c>
      <c r="U350" s="4">
        <v>3.7472826086956523</v>
      </c>
      <c r="V350" s="4">
        <v>0</v>
      </c>
      <c r="W350" s="10">
        <v>0</v>
      </c>
      <c r="X350" s="4">
        <v>25.361413043478262</v>
      </c>
      <c r="Y350" s="4">
        <v>2.1331521739130435</v>
      </c>
      <c r="Z350" s="10">
        <v>8.4110146790956811E-2</v>
      </c>
      <c r="AA350" s="4">
        <v>0</v>
      </c>
      <c r="AB350" s="4">
        <v>0</v>
      </c>
      <c r="AC350" s="10" t="s">
        <v>1473</v>
      </c>
      <c r="AD350" s="4">
        <v>135.63826086956522</v>
      </c>
      <c r="AE350" s="4">
        <v>0</v>
      </c>
      <c r="AF350" s="10">
        <v>0</v>
      </c>
      <c r="AG350" s="4">
        <v>0</v>
      </c>
      <c r="AH350" s="4">
        <v>0</v>
      </c>
      <c r="AI350" s="10" t="s">
        <v>1473</v>
      </c>
      <c r="AJ350" s="4">
        <v>0</v>
      </c>
      <c r="AK350" s="4">
        <v>0</v>
      </c>
      <c r="AL350" s="10" t="s">
        <v>1473</v>
      </c>
      <c r="AM350" s="1">
        <v>365716</v>
      </c>
      <c r="AN350" s="1">
        <v>5</v>
      </c>
      <c r="AX350"/>
      <c r="AY350"/>
    </row>
    <row r="351" spans="1:51" x14ac:dyDescent="0.25">
      <c r="A351" t="s">
        <v>964</v>
      </c>
      <c r="B351" t="s">
        <v>672</v>
      </c>
      <c r="C351" t="s">
        <v>1187</v>
      </c>
      <c r="D351" t="s">
        <v>1049</v>
      </c>
      <c r="E351" s="4">
        <v>31.108695652173914</v>
      </c>
      <c r="F351" s="4">
        <v>88.369565217391298</v>
      </c>
      <c r="G351" s="4">
        <v>0</v>
      </c>
      <c r="H351" s="10">
        <v>0</v>
      </c>
      <c r="I351" s="4">
        <v>80.35054347826086</v>
      </c>
      <c r="J351" s="4">
        <v>0</v>
      </c>
      <c r="K351" s="10">
        <v>0</v>
      </c>
      <c r="L351" s="4">
        <v>18.089673913043477</v>
      </c>
      <c r="M351" s="4">
        <v>0</v>
      </c>
      <c r="N351" s="10">
        <v>0</v>
      </c>
      <c r="O351" s="4">
        <v>10.070652173913043</v>
      </c>
      <c r="P351" s="4">
        <v>0</v>
      </c>
      <c r="Q351" s="8">
        <v>0</v>
      </c>
      <c r="R351" s="4">
        <v>3.4972826086956523</v>
      </c>
      <c r="S351" s="4">
        <v>0</v>
      </c>
      <c r="T351" s="10">
        <v>0</v>
      </c>
      <c r="U351" s="4">
        <v>4.5217391304347823</v>
      </c>
      <c r="V351" s="4">
        <v>0</v>
      </c>
      <c r="W351" s="10">
        <v>0</v>
      </c>
      <c r="X351" s="4">
        <v>14.972826086956522</v>
      </c>
      <c r="Y351" s="4">
        <v>0</v>
      </c>
      <c r="Z351" s="10">
        <v>0</v>
      </c>
      <c r="AA351" s="4">
        <v>0</v>
      </c>
      <c r="AB351" s="4">
        <v>0</v>
      </c>
      <c r="AC351" s="10" t="s">
        <v>1473</v>
      </c>
      <c r="AD351" s="4">
        <v>53.486413043478258</v>
      </c>
      <c r="AE351" s="4">
        <v>0</v>
      </c>
      <c r="AF351" s="10">
        <v>0</v>
      </c>
      <c r="AG351" s="4">
        <v>1.8206521739130435</v>
      </c>
      <c r="AH351" s="4">
        <v>0</v>
      </c>
      <c r="AI351" s="10">
        <v>0</v>
      </c>
      <c r="AJ351" s="4">
        <v>0</v>
      </c>
      <c r="AK351" s="4">
        <v>0</v>
      </c>
      <c r="AL351" s="10" t="s">
        <v>1473</v>
      </c>
      <c r="AM351" s="1">
        <v>366181</v>
      </c>
      <c r="AN351" s="1">
        <v>5</v>
      </c>
      <c r="AX351"/>
      <c r="AY351"/>
    </row>
    <row r="352" spans="1:51" x14ac:dyDescent="0.25">
      <c r="A352" t="s">
        <v>964</v>
      </c>
      <c r="B352" t="s">
        <v>221</v>
      </c>
      <c r="C352" t="s">
        <v>1229</v>
      </c>
      <c r="D352" t="s">
        <v>1003</v>
      </c>
      <c r="E352" s="4">
        <v>63.293478260869563</v>
      </c>
      <c r="F352" s="4">
        <v>163.32065217391303</v>
      </c>
      <c r="G352" s="4">
        <v>0.75543478260869557</v>
      </c>
      <c r="H352" s="10">
        <v>4.6254700342750659E-3</v>
      </c>
      <c r="I352" s="4">
        <v>152.3641304347826</v>
      </c>
      <c r="J352" s="4">
        <v>0.75543478260869557</v>
      </c>
      <c r="K352" s="10">
        <v>4.9580881041555195E-3</v>
      </c>
      <c r="L352" s="4">
        <v>38.282608695652172</v>
      </c>
      <c r="M352" s="4">
        <v>0.41032608695652173</v>
      </c>
      <c r="N352" s="10">
        <v>1.0718341851220897E-2</v>
      </c>
      <c r="O352" s="4">
        <v>27.855978260869566</v>
      </c>
      <c r="P352" s="4">
        <v>0.41032608695652173</v>
      </c>
      <c r="Q352" s="8">
        <v>1.4730270217539752E-2</v>
      </c>
      <c r="R352" s="4">
        <v>5.1222826086956523</v>
      </c>
      <c r="S352" s="4">
        <v>0</v>
      </c>
      <c r="T352" s="10">
        <v>0</v>
      </c>
      <c r="U352" s="4">
        <v>5.3043478260869561</v>
      </c>
      <c r="V352" s="4">
        <v>0</v>
      </c>
      <c r="W352" s="10">
        <v>0</v>
      </c>
      <c r="X352" s="4">
        <v>31.350543478260871</v>
      </c>
      <c r="Y352" s="4">
        <v>0</v>
      </c>
      <c r="Z352" s="10">
        <v>0</v>
      </c>
      <c r="AA352" s="4">
        <v>0.52989130434782605</v>
      </c>
      <c r="AB352" s="4">
        <v>0</v>
      </c>
      <c r="AC352" s="10">
        <v>0</v>
      </c>
      <c r="AD352" s="4">
        <v>72.804347826086953</v>
      </c>
      <c r="AE352" s="4">
        <v>0</v>
      </c>
      <c r="AF352" s="10">
        <v>0</v>
      </c>
      <c r="AG352" s="4">
        <v>20.353260869565219</v>
      </c>
      <c r="AH352" s="4">
        <v>0.34510869565217389</v>
      </c>
      <c r="AI352" s="10">
        <v>1.6955941255006674E-2</v>
      </c>
      <c r="AJ352" s="4">
        <v>0</v>
      </c>
      <c r="AK352" s="4">
        <v>0</v>
      </c>
      <c r="AL352" s="10" t="s">
        <v>1473</v>
      </c>
      <c r="AM352" s="1">
        <v>365492</v>
      </c>
      <c r="AN352" s="1">
        <v>5</v>
      </c>
      <c r="AX352"/>
      <c r="AY352"/>
    </row>
    <row r="353" spans="1:51" x14ac:dyDescent="0.25">
      <c r="A353" t="s">
        <v>964</v>
      </c>
      <c r="B353" t="s">
        <v>877</v>
      </c>
      <c r="C353" t="s">
        <v>1121</v>
      </c>
      <c r="D353" t="s">
        <v>980</v>
      </c>
      <c r="E353" s="4">
        <v>81.663043478260875</v>
      </c>
      <c r="F353" s="4">
        <v>325.9646739130435</v>
      </c>
      <c r="G353" s="4">
        <v>6.695652173913043</v>
      </c>
      <c r="H353" s="10">
        <v>2.054103622191655E-2</v>
      </c>
      <c r="I353" s="4">
        <v>289.7146739130435</v>
      </c>
      <c r="J353" s="4">
        <v>6.695652173913043</v>
      </c>
      <c r="K353" s="10">
        <v>2.3111194484828585E-2</v>
      </c>
      <c r="L353" s="4">
        <v>32.875</v>
      </c>
      <c r="M353" s="4">
        <v>3.7391304347826089</v>
      </c>
      <c r="N353" s="10">
        <v>0.11373780790213259</v>
      </c>
      <c r="O353" s="4">
        <v>11.904891304347826</v>
      </c>
      <c r="P353" s="4">
        <v>3.7391304347826089</v>
      </c>
      <c r="Q353" s="8">
        <v>0.31408354257018944</v>
      </c>
      <c r="R353" s="4">
        <v>17.144021739130434</v>
      </c>
      <c r="S353" s="4">
        <v>0</v>
      </c>
      <c r="T353" s="10">
        <v>0</v>
      </c>
      <c r="U353" s="4">
        <v>3.8260869565217392</v>
      </c>
      <c r="V353" s="4">
        <v>0</v>
      </c>
      <c r="W353" s="10">
        <v>0</v>
      </c>
      <c r="X353" s="4">
        <v>77.592391304347828</v>
      </c>
      <c r="Y353" s="4">
        <v>2.9565217391304346</v>
      </c>
      <c r="Z353" s="10">
        <v>3.8103242978216711E-2</v>
      </c>
      <c r="AA353" s="4">
        <v>15.279891304347826</v>
      </c>
      <c r="AB353" s="4">
        <v>0</v>
      </c>
      <c r="AC353" s="10">
        <v>0</v>
      </c>
      <c r="AD353" s="4">
        <v>194.72826086956522</v>
      </c>
      <c r="AE353" s="4">
        <v>0</v>
      </c>
      <c r="AF353" s="10">
        <v>0</v>
      </c>
      <c r="AG353" s="4">
        <v>0</v>
      </c>
      <c r="AH353" s="4">
        <v>0</v>
      </c>
      <c r="AI353" s="10" t="s">
        <v>1473</v>
      </c>
      <c r="AJ353" s="4">
        <v>5.4891304347826084</v>
      </c>
      <c r="AK353" s="4">
        <v>0</v>
      </c>
      <c r="AL353" s="10" t="s">
        <v>1473</v>
      </c>
      <c r="AM353" s="1">
        <v>366435</v>
      </c>
      <c r="AN353" s="1">
        <v>5</v>
      </c>
      <c r="AX353"/>
      <c r="AY353"/>
    </row>
    <row r="354" spans="1:51" x14ac:dyDescent="0.25">
      <c r="A354" t="s">
        <v>964</v>
      </c>
      <c r="B354" t="s">
        <v>431</v>
      </c>
      <c r="C354" t="s">
        <v>1170</v>
      </c>
      <c r="D354" t="s">
        <v>1043</v>
      </c>
      <c r="E354" s="4">
        <v>37.804347826086953</v>
      </c>
      <c r="F354" s="4">
        <v>109.68239130434782</v>
      </c>
      <c r="G354" s="4">
        <v>7.7613043478260879</v>
      </c>
      <c r="H354" s="10">
        <v>7.0761625959539318E-2</v>
      </c>
      <c r="I354" s="4">
        <v>103.02717391304347</v>
      </c>
      <c r="J354" s="4">
        <v>7.7613043478260879</v>
      </c>
      <c r="K354" s="10">
        <v>7.5332594819855478E-2</v>
      </c>
      <c r="L354" s="4">
        <v>27.760108695652171</v>
      </c>
      <c r="M354" s="4">
        <v>0</v>
      </c>
      <c r="N354" s="10">
        <v>0</v>
      </c>
      <c r="O354" s="4">
        <v>21.104891304347824</v>
      </c>
      <c r="P354" s="4">
        <v>0</v>
      </c>
      <c r="Q354" s="8">
        <v>0</v>
      </c>
      <c r="R354" s="4">
        <v>2.5380434782608696</v>
      </c>
      <c r="S354" s="4">
        <v>0</v>
      </c>
      <c r="T354" s="10">
        <v>0</v>
      </c>
      <c r="U354" s="4">
        <v>4.1171739130434784</v>
      </c>
      <c r="V354" s="4">
        <v>0</v>
      </c>
      <c r="W354" s="10">
        <v>0</v>
      </c>
      <c r="X354" s="4">
        <v>17.870000000000005</v>
      </c>
      <c r="Y354" s="4">
        <v>7.2368478260869571</v>
      </c>
      <c r="Z354" s="10">
        <v>0.40497189849395387</v>
      </c>
      <c r="AA354" s="4">
        <v>0</v>
      </c>
      <c r="AB354" s="4">
        <v>0</v>
      </c>
      <c r="AC354" s="10" t="s">
        <v>1473</v>
      </c>
      <c r="AD354" s="4">
        <v>45.005543478260869</v>
      </c>
      <c r="AE354" s="4">
        <v>0.52445652173913049</v>
      </c>
      <c r="AF354" s="10">
        <v>1.16531538385368E-2</v>
      </c>
      <c r="AG354" s="4">
        <v>19.04673913043478</v>
      </c>
      <c r="AH354" s="4">
        <v>0</v>
      </c>
      <c r="AI354" s="10">
        <v>0</v>
      </c>
      <c r="AJ354" s="4">
        <v>0</v>
      </c>
      <c r="AK354" s="4">
        <v>0</v>
      </c>
      <c r="AL354" s="10" t="s">
        <v>1473</v>
      </c>
      <c r="AM354" s="1">
        <v>365809</v>
      </c>
      <c r="AN354" s="1">
        <v>5</v>
      </c>
      <c r="AX354"/>
      <c r="AY354"/>
    </row>
    <row r="355" spans="1:51" x14ac:dyDescent="0.25">
      <c r="A355" t="s">
        <v>964</v>
      </c>
      <c r="B355" t="s">
        <v>554</v>
      </c>
      <c r="C355" t="s">
        <v>1361</v>
      </c>
      <c r="D355" t="s">
        <v>1032</v>
      </c>
      <c r="E355" s="4">
        <v>153.4891304347826</v>
      </c>
      <c r="F355" s="4">
        <v>465.40336956521742</v>
      </c>
      <c r="G355" s="4">
        <v>0</v>
      </c>
      <c r="H355" s="10">
        <v>0</v>
      </c>
      <c r="I355" s="4">
        <v>439.43326086956517</v>
      </c>
      <c r="J355" s="4">
        <v>0</v>
      </c>
      <c r="K355" s="10">
        <v>0</v>
      </c>
      <c r="L355" s="4">
        <v>40.97228260869565</v>
      </c>
      <c r="M355" s="4">
        <v>0</v>
      </c>
      <c r="N355" s="10">
        <v>0</v>
      </c>
      <c r="O355" s="4">
        <v>35.499456521739127</v>
      </c>
      <c r="P355" s="4">
        <v>0</v>
      </c>
      <c r="Q355" s="8">
        <v>0</v>
      </c>
      <c r="R355" s="4">
        <v>0.34239130434782611</v>
      </c>
      <c r="S355" s="4">
        <v>0</v>
      </c>
      <c r="T355" s="10">
        <v>0</v>
      </c>
      <c r="U355" s="4">
        <v>5.1304347826086953</v>
      </c>
      <c r="V355" s="4">
        <v>0</v>
      </c>
      <c r="W355" s="10">
        <v>0</v>
      </c>
      <c r="X355" s="4">
        <v>137.62228260869566</v>
      </c>
      <c r="Y355" s="4">
        <v>0</v>
      </c>
      <c r="Z355" s="10">
        <v>0</v>
      </c>
      <c r="AA355" s="4">
        <v>20.497282608695652</v>
      </c>
      <c r="AB355" s="4">
        <v>0</v>
      </c>
      <c r="AC355" s="10">
        <v>0</v>
      </c>
      <c r="AD355" s="4">
        <v>183.61597826086955</v>
      </c>
      <c r="AE355" s="4">
        <v>0</v>
      </c>
      <c r="AF355" s="10">
        <v>0</v>
      </c>
      <c r="AG355" s="4">
        <v>82.695543478260873</v>
      </c>
      <c r="AH355" s="4">
        <v>0</v>
      </c>
      <c r="AI355" s="10">
        <v>0</v>
      </c>
      <c r="AJ355" s="4">
        <v>0</v>
      </c>
      <c r="AK355" s="4">
        <v>0</v>
      </c>
      <c r="AL355" s="10" t="s">
        <v>1473</v>
      </c>
      <c r="AM355" s="1">
        <v>366008</v>
      </c>
      <c r="AN355" s="1">
        <v>5</v>
      </c>
      <c r="AX355"/>
      <c r="AY355"/>
    </row>
    <row r="356" spans="1:51" x14ac:dyDescent="0.25">
      <c r="A356" t="s">
        <v>964</v>
      </c>
      <c r="B356" t="s">
        <v>138</v>
      </c>
      <c r="C356" t="s">
        <v>1138</v>
      </c>
      <c r="D356" t="s">
        <v>1002</v>
      </c>
      <c r="E356" s="4">
        <v>65.369565217391298</v>
      </c>
      <c r="F356" s="4">
        <v>214.78456521739133</v>
      </c>
      <c r="G356" s="4">
        <v>17.038043478260871</v>
      </c>
      <c r="H356" s="10">
        <v>7.9326200469833769E-2</v>
      </c>
      <c r="I356" s="4">
        <v>202.1242391304348</v>
      </c>
      <c r="J356" s="4">
        <v>17.038043478260871</v>
      </c>
      <c r="K356" s="10">
        <v>8.4294904715836089E-2</v>
      </c>
      <c r="L356" s="4">
        <v>47.693260869565208</v>
      </c>
      <c r="M356" s="4">
        <v>0</v>
      </c>
      <c r="N356" s="10">
        <v>0</v>
      </c>
      <c r="O356" s="4">
        <v>35.032934782608692</v>
      </c>
      <c r="P356" s="4">
        <v>0</v>
      </c>
      <c r="Q356" s="8">
        <v>0</v>
      </c>
      <c r="R356" s="4">
        <v>5.7989130434782608</v>
      </c>
      <c r="S356" s="4">
        <v>0</v>
      </c>
      <c r="T356" s="10">
        <v>0</v>
      </c>
      <c r="U356" s="4">
        <v>6.8614130434782608</v>
      </c>
      <c r="V356" s="4">
        <v>0</v>
      </c>
      <c r="W356" s="10">
        <v>0</v>
      </c>
      <c r="X356" s="4">
        <v>50.772826086956528</v>
      </c>
      <c r="Y356" s="4">
        <v>4.3913043478260869</v>
      </c>
      <c r="Z356" s="10">
        <v>8.6489263770846259E-2</v>
      </c>
      <c r="AA356" s="4">
        <v>0</v>
      </c>
      <c r="AB356" s="4">
        <v>0</v>
      </c>
      <c r="AC356" s="10" t="s">
        <v>1473</v>
      </c>
      <c r="AD356" s="4">
        <v>116.31847826086958</v>
      </c>
      <c r="AE356" s="4">
        <v>12.646739130434783</v>
      </c>
      <c r="AF356" s="10">
        <v>0.10872510816442861</v>
      </c>
      <c r="AG356" s="4">
        <v>0</v>
      </c>
      <c r="AH356" s="4">
        <v>0</v>
      </c>
      <c r="AI356" s="10" t="s">
        <v>1473</v>
      </c>
      <c r="AJ356" s="4">
        <v>0</v>
      </c>
      <c r="AK356" s="4">
        <v>0</v>
      </c>
      <c r="AL356" s="10" t="s">
        <v>1473</v>
      </c>
      <c r="AM356" s="1">
        <v>365362</v>
      </c>
      <c r="AN356" s="1">
        <v>5</v>
      </c>
      <c r="AX356"/>
      <c r="AY356"/>
    </row>
    <row r="357" spans="1:51" x14ac:dyDescent="0.25">
      <c r="A357" t="s">
        <v>964</v>
      </c>
      <c r="B357" t="s">
        <v>291</v>
      </c>
      <c r="C357" t="s">
        <v>1097</v>
      </c>
      <c r="D357" t="s">
        <v>1017</v>
      </c>
      <c r="E357" s="4">
        <v>73.75</v>
      </c>
      <c r="F357" s="4">
        <v>255.31119565217392</v>
      </c>
      <c r="G357" s="4">
        <v>13.335652173913042</v>
      </c>
      <c r="H357" s="10">
        <v>5.2232931422564868E-2</v>
      </c>
      <c r="I357" s="4">
        <v>250.17532608695652</v>
      </c>
      <c r="J357" s="4">
        <v>13.335652173913042</v>
      </c>
      <c r="K357" s="10">
        <v>5.3305225509240689E-2</v>
      </c>
      <c r="L357" s="4">
        <v>51.8125</v>
      </c>
      <c r="M357" s="4">
        <v>0</v>
      </c>
      <c r="N357" s="10">
        <v>0</v>
      </c>
      <c r="O357" s="4">
        <v>46.676630434782609</v>
      </c>
      <c r="P357" s="4">
        <v>0</v>
      </c>
      <c r="Q357" s="8">
        <v>0</v>
      </c>
      <c r="R357" s="4">
        <v>0</v>
      </c>
      <c r="S357" s="4">
        <v>0</v>
      </c>
      <c r="T357" s="10" t="s">
        <v>1473</v>
      </c>
      <c r="U357" s="4">
        <v>5.1358695652173916</v>
      </c>
      <c r="V357" s="4">
        <v>0</v>
      </c>
      <c r="W357" s="10">
        <v>0</v>
      </c>
      <c r="X357" s="4">
        <v>78.166630434782604</v>
      </c>
      <c r="Y357" s="4">
        <v>1.7889130434782607</v>
      </c>
      <c r="Z357" s="10">
        <v>2.2885891761329265E-2</v>
      </c>
      <c r="AA357" s="4">
        <v>0</v>
      </c>
      <c r="AB357" s="4">
        <v>0</v>
      </c>
      <c r="AC357" s="10" t="s">
        <v>1473</v>
      </c>
      <c r="AD357" s="4">
        <v>125.3320652173913</v>
      </c>
      <c r="AE357" s="4">
        <v>11.546739130434782</v>
      </c>
      <c r="AF357" s="10">
        <v>9.2129169900828659E-2</v>
      </c>
      <c r="AG357" s="4">
        <v>0</v>
      </c>
      <c r="AH357" s="4">
        <v>0</v>
      </c>
      <c r="AI357" s="10" t="s">
        <v>1473</v>
      </c>
      <c r="AJ357" s="4">
        <v>0</v>
      </c>
      <c r="AK357" s="4">
        <v>0</v>
      </c>
      <c r="AL357" s="10" t="s">
        <v>1473</v>
      </c>
      <c r="AM357" s="1">
        <v>365604</v>
      </c>
      <c r="AN357" s="1">
        <v>5</v>
      </c>
      <c r="AX357"/>
      <c r="AY357"/>
    </row>
    <row r="358" spans="1:51" x14ac:dyDescent="0.25">
      <c r="A358" t="s">
        <v>964</v>
      </c>
      <c r="B358" t="s">
        <v>867</v>
      </c>
      <c r="C358" t="s">
        <v>1096</v>
      </c>
      <c r="D358" t="s">
        <v>1034</v>
      </c>
      <c r="E358" s="4">
        <v>43.467391304347828</v>
      </c>
      <c r="F358" s="4">
        <v>177.85054347826087</v>
      </c>
      <c r="G358" s="4">
        <v>0</v>
      </c>
      <c r="H358" s="10">
        <v>0</v>
      </c>
      <c r="I358" s="4">
        <v>151.75271739130434</v>
      </c>
      <c r="J358" s="4">
        <v>0</v>
      </c>
      <c r="K358" s="10">
        <v>0</v>
      </c>
      <c r="L358" s="4">
        <v>38.326086956521742</v>
      </c>
      <c r="M358" s="4">
        <v>0</v>
      </c>
      <c r="N358" s="10">
        <v>0</v>
      </c>
      <c r="O358" s="4">
        <v>21.711956521739129</v>
      </c>
      <c r="P358" s="4">
        <v>0</v>
      </c>
      <c r="Q358" s="8">
        <v>0</v>
      </c>
      <c r="R358" s="4">
        <v>11.402173913043478</v>
      </c>
      <c r="S358" s="4">
        <v>0</v>
      </c>
      <c r="T358" s="10">
        <v>0</v>
      </c>
      <c r="U358" s="4">
        <v>5.2119565217391308</v>
      </c>
      <c r="V358" s="4">
        <v>0</v>
      </c>
      <c r="W358" s="10">
        <v>0</v>
      </c>
      <c r="X358" s="4">
        <v>46.557065217391305</v>
      </c>
      <c r="Y358" s="4">
        <v>0</v>
      </c>
      <c r="Z358" s="10">
        <v>0</v>
      </c>
      <c r="AA358" s="4">
        <v>9.4836956521739122</v>
      </c>
      <c r="AB358" s="4">
        <v>0</v>
      </c>
      <c r="AC358" s="10">
        <v>0</v>
      </c>
      <c r="AD358" s="4">
        <v>83.483695652173907</v>
      </c>
      <c r="AE358" s="4">
        <v>0</v>
      </c>
      <c r="AF358" s="10">
        <v>0</v>
      </c>
      <c r="AG358" s="4">
        <v>0</v>
      </c>
      <c r="AH358" s="4">
        <v>0</v>
      </c>
      <c r="AI358" s="10" t="s">
        <v>1473</v>
      </c>
      <c r="AJ358" s="4">
        <v>0</v>
      </c>
      <c r="AK358" s="4">
        <v>0</v>
      </c>
      <c r="AL358" s="10" t="s">
        <v>1473</v>
      </c>
      <c r="AM358" s="1">
        <v>366425</v>
      </c>
      <c r="AN358" s="1">
        <v>5</v>
      </c>
      <c r="AX358"/>
      <c r="AY358"/>
    </row>
    <row r="359" spans="1:51" x14ac:dyDescent="0.25">
      <c r="A359" t="s">
        <v>964</v>
      </c>
      <c r="B359" t="s">
        <v>461</v>
      </c>
      <c r="C359" t="s">
        <v>1336</v>
      </c>
      <c r="D359" t="s">
        <v>1039</v>
      </c>
      <c r="E359" s="4">
        <v>103.21739130434783</v>
      </c>
      <c r="F359" s="4">
        <v>354.07260869565204</v>
      </c>
      <c r="G359" s="4">
        <v>1.6794565217391308</v>
      </c>
      <c r="H359" s="10">
        <v>4.7432545768676809E-3</v>
      </c>
      <c r="I359" s="4">
        <v>343.03184782608685</v>
      </c>
      <c r="J359" s="4">
        <v>1.6794565217391308</v>
      </c>
      <c r="K359" s="10">
        <v>4.8959201088249853E-3</v>
      </c>
      <c r="L359" s="4">
        <v>35.30130434782609</v>
      </c>
      <c r="M359" s="4">
        <v>0</v>
      </c>
      <c r="N359" s="10">
        <v>0</v>
      </c>
      <c r="O359" s="4">
        <v>29.986086956521739</v>
      </c>
      <c r="P359" s="4">
        <v>0</v>
      </c>
      <c r="Q359" s="8">
        <v>0</v>
      </c>
      <c r="R359" s="4">
        <v>0.86956521739130432</v>
      </c>
      <c r="S359" s="4">
        <v>0</v>
      </c>
      <c r="T359" s="10">
        <v>0</v>
      </c>
      <c r="U359" s="4">
        <v>4.4456521739130439</v>
      </c>
      <c r="V359" s="4">
        <v>0</v>
      </c>
      <c r="W359" s="10">
        <v>0</v>
      </c>
      <c r="X359" s="4">
        <v>92.584456521739057</v>
      </c>
      <c r="Y359" s="4">
        <v>1.6794565217391308</v>
      </c>
      <c r="Z359" s="10">
        <v>1.8139724364475699E-2</v>
      </c>
      <c r="AA359" s="4">
        <v>5.7255434782608692</v>
      </c>
      <c r="AB359" s="4">
        <v>0</v>
      </c>
      <c r="AC359" s="10">
        <v>0</v>
      </c>
      <c r="AD359" s="4">
        <v>146.72478260869565</v>
      </c>
      <c r="AE359" s="4">
        <v>0</v>
      </c>
      <c r="AF359" s="10">
        <v>0</v>
      </c>
      <c r="AG359" s="4">
        <v>73.736521739130424</v>
      </c>
      <c r="AH359" s="4">
        <v>0</v>
      </c>
      <c r="AI359" s="10">
        <v>0</v>
      </c>
      <c r="AJ359" s="4">
        <v>0</v>
      </c>
      <c r="AK359" s="4">
        <v>0</v>
      </c>
      <c r="AL359" s="10" t="s">
        <v>1473</v>
      </c>
      <c r="AM359" s="1">
        <v>365853</v>
      </c>
      <c r="AN359" s="1">
        <v>5</v>
      </c>
      <c r="AX359"/>
      <c r="AY359"/>
    </row>
    <row r="360" spans="1:51" x14ac:dyDescent="0.25">
      <c r="A360" t="s">
        <v>964</v>
      </c>
      <c r="B360" t="s">
        <v>462</v>
      </c>
      <c r="C360" t="s">
        <v>1290</v>
      </c>
      <c r="D360" t="s">
        <v>1059</v>
      </c>
      <c r="E360" s="4">
        <v>43.826086956521742</v>
      </c>
      <c r="F360" s="4">
        <v>130.03967391304349</v>
      </c>
      <c r="G360" s="4">
        <v>0.65217391304347827</v>
      </c>
      <c r="H360" s="10">
        <v>5.0151918519849709E-3</v>
      </c>
      <c r="I360" s="4">
        <v>125.46902173913044</v>
      </c>
      <c r="J360" s="4">
        <v>0</v>
      </c>
      <c r="K360" s="10">
        <v>0</v>
      </c>
      <c r="L360" s="4">
        <v>15.169239130434786</v>
      </c>
      <c r="M360" s="4">
        <v>0.65217391304347827</v>
      </c>
      <c r="N360" s="10">
        <v>4.2993185580085545E-2</v>
      </c>
      <c r="O360" s="4">
        <v>10.598586956521741</v>
      </c>
      <c r="P360" s="4">
        <v>0</v>
      </c>
      <c r="Q360" s="8">
        <v>0</v>
      </c>
      <c r="R360" s="4">
        <v>4.5706521739130439</v>
      </c>
      <c r="S360" s="4">
        <v>0.65217391304347827</v>
      </c>
      <c r="T360" s="10">
        <v>0.1426872770511296</v>
      </c>
      <c r="U360" s="4">
        <v>0</v>
      </c>
      <c r="V360" s="4">
        <v>0</v>
      </c>
      <c r="W360" s="10" t="s">
        <v>1473</v>
      </c>
      <c r="X360" s="4">
        <v>35.508152173913047</v>
      </c>
      <c r="Y360" s="4">
        <v>0</v>
      </c>
      <c r="Z360" s="10">
        <v>0</v>
      </c>
      <c r="AA360" s="4">
        <v>0</v>
      </c>
      <c r="AB360" s="4">
        <v>0</v>
      </c>
      <c r="AC360" s="10" t="s">
        <v>1473</v>
      </c>
      <c r="AD360" s="4">
        <v>58.017173913043479</v>
      </c>
      <c r="AE360" s="4">
        <v>0</v>
      </c>
      <c r="AF360" s="10">
        <v>0</v>
      </c>
      <c r="AG360" s="4">
        <v>21.345108695652176</v>
      </c>
      <c r="AH360" s="4">
        <v>0</v>
      </c>
      <c r="AI360" s="10">
        <v>0</v>
      </c>
      <c r="AJ360" s="4">
        <v>0</v>
      </c>
      <c r="AK360" s="4">
        <v>0</v>
      </c>
      <c r="AL360" s="10" t="s">
        <v>1473</v>
      </c>
      <c r="AM360" s="1">
        <v>365854</v>
      </c>
      <c r="AN360" s="1">
        <v>5</v>
      </c>
      <c r="AX360"/>
      <c r="AY360"/>
    </row>
    <row r="361" spans="1:51" x14ac:dyDescent="0.25">
      <c r="A361" t="s">
        <v>964</v>
      </c>
      <c r="B361" t="s">
        <v>59</v>
      </c>
      <c r="C361" t="s">
        <v>1226</v>
      </c>
      <c r="D361" t="s">
        <v>1032</v>
      </c>
      <c r="E361" s="4">
        <v>115.89130434782609</v>
      </c>
      <c r="F361" s="4">
        <v>352.56728260869562</v>
      </c>
      <c r="G361" s="4">
        <v>35.057065217391312</v>
      </c>
      <c r="H361" s="10">
        <v>9.9433688111951524E-2</v>
      </c>
      <c r="I361" s="4">
        <v>341.29554347826087</v>
      </c>
      <c r="J361" s="4">
        <v>35.057065217391312</v>
      </c>
      <c r="K361" s="10">
        <v>0.10271761787485603</v>
      </c>
      <c r="L361" s="4">
        <v>43.677065217391316</v>
      </c>
      <c r="M361" s="4">
        <v>2.8129347826086959</v>
      </c>
      <c r="N361" s="10">
        <v>6.4403017203835455E-2</v>
      </c>
      <c r="O361" s="4">
        <v>43.014021739130449</v>
      </c>
      <c r="P361" s="4">
        <v>2.8129347826086959</v>
      </c>
      <c r="Q361" s="8">
        <v>6.5395763262232467E-2</v>
      </c>
      <c r="R361" s="4">
        <v>0.66304347826086951</v>
      </c>
      <c r="S361" s="4">
        <v>0</v>
      </c>
      <c r="T361" s="10">
        <v>0</v>
      </c>
      <c r="U361" s="4">
        <v>0</v>
      </c>
      <c r="V361" s="4">
        <v>0</v>
      </c>
      <c r="W361" s="10" t="s">
        <v>1473</v>
      </c>
      <c r="X361" s="4">
        <v>103.30499999999999</v>
      </c>
      <c r="Y361" s="4">
        <v>19.401195652173922</v>
      </c>
      <c r="Z361" s="10">
        <v>0.18780500123105293</v>
      </c>
      <c r="AA361" s="4">
        <v>10.608695652173912</v>
      </c>
      <c r="AB361" s="4">
        <v>0</v>
      </c>
      <c r="AC361" s="10">
        <v>0</v>
      </c>
      <c r="AD361" s="4">
        <v>153.2641304347826</v>
      </c>
      <c r="AE361" s="4">
        <v>12.842934782608696</v>
      </c>
      <c r="AF361" s="10">
        <v>8.3796089444905436E-2</v>
      </c>
      <c r="AG361" s="4">
        <v>41.712391304347818</v>
      </c>
      <c r="AH361" s="4">
        <v>0</v>
      </c>
      <c r="AI361" s="10">
        <v>0</v>
      </c>
      <c r="AJ361" s="4">
        <v>0</v>
      </c>
      <c r="AK361" s="4">
        <v>0</v>
      </c>
      <c r="AL361" s="10" t="s">
        <v>1473</v>
      </c>
      <c r="AM361" s="1">
        <v>365192</v>
      </c>
      <c r="AN361" s="1">
        <v>5</v>
      </c>
      <c r="AX361"/>
      <c r="AY361"/>
    </row>
    <row r="362" spans="1:51" x14ac:dyDescent="0.25">
      <c r="A362" t="s">
        <v>964</v>
      </c>
      <c r="B362" t="s">
        <v>576</v>
      </c>
      <c r="C362" t="s">
        <v>1160</v>
      </c>
      <c r="D362" t="s">
        <v>1042</v>
      </c>
      <c r="E362" s="4">
        <v>34.326086956521742</v>
      </c>
      <c r="F362" s="4">
        <v>104.19717391304349</v>
      </c>
      <c r="G362" s="4">
        <v>0</v>
      </c>
      <c r="H362" s="10">
        <v>0</v>
      </c>
      <c r="I362" s="4">
        <v>102.45804347826086</v>
      </c>
      <c r="J362" s="4">
        <v>0</v>
      </c>
      <c r="K362" s="10">
        <v>0</v>
      </c>
      <c r="L362" s="4">
        <v>11.494565217391305</v>
      </c>
      <c r="M362" s="4">
        <v>0</v>
      </c>
      <c r="N362" s="10">
        <v>0</v>
      </c>
      <c r="O362" s="4">
        <v>11.494565217391305</v>
      </c>
      <c r="P362" s="4">
        <v>0</v>
      </c>
      <c r="Q362" s="8">
        <v>0</v>
      </c>
      <c r="R362" s="4">
        <v>0</v>
      </c>
      <c r="S362" s="4">
        <v>0</v>
      </c>
      <c r="T362" s="10" t="s">
        <v>1473</v>
      </c>
      <c r="U362" s="4">
        <v>0</v>
      </c>
      <c r="V362" s="4">
        <v>0</v>
      </c>
      <c r="W362" s="10" t="s">
        <v>1473</v>
      </c>
      <c r="X362" s="4">
        <v>30.04228260869565</v>
      </c>
      <c r="Y362" s="4">
        <v>0</v>
      </c>
      <c r="Z362" s="10">
        <v>0</v>
      </c>
      <c r="AA362" s="4">
        <v>1.7391304347826086</v>
      </c>
      <c r="AB362" s="4">
        <v>0</v>
      </c>
      <c r="AC362" s="10">
        <v>0</v>
      </c>
      <c r="AD362" s="4">
        <v>60.921195652173914</v>
      </c>
      <c r="AE362" s="4">
        <v>0</v>
      </c>
      <c r="AF362" s="10">
        <v>0</v>
      </c>
      <c r="AG362" s="4">
        <v>0</v>
      </c>
      <c r="AH362" s="4">
        <v>0</v>
      </c>
      <c r="AI362" s="10" t="s">
        <v>1473</v>
      </c>
      <c r="AJ362" s="4">
        <v>0</v>
      </c>
      <c r="AK362" s="4">
        <v>0</v>
      </c>
      <c r="AL362" s="10" t="s">
        <v>1473</v>
      </c>
      <c r="AM362" s="1">
        <v>366038</v>
      </c>
      <c r="AN362" s="1">
        <v>5</v>
      </c>
      <c r="AX362"/>
      <c r="AY362"/>
    </row>
    <row r="363" spans="1:51" x14ac:dyDescent="0.25">
      <c r="A363" t="s">
        <v>964</v>
      </c>
      <c r="B363" t="s">
        <v>245</v>
      </c>
      <c r="C363" t="s">
        <v>1075</v>
      </c>
      <c r="D363" t="s">
        <v>1033</v>
      </c>
      <c r="E363" s="4">
        <v>73.510869565217391</v>
      </c>
      <c r="F363" s="4">
        <v>229.36043478260871</v>
      </c>
      <c r="G363" s="4">
        <v>0</v>
      </c>
      <c r="H363" s="10">
        <v>0</v>
      </c>
      <c r="I363" s="4">
        <v>207.07326086956522</v>
      </c>
      <c r="J363" s="4">
        <v>0</v>
      </c>
      <c r="K363" s="10">
        <v>0</v>
      </c>
      <c r="L363" s="4">
        <v>21.32076086956522</v>
      </c>
      <c r="M363" s="4">
        <v>0</v>
      </c>
      <c r="N363" s="10">
        <v>0</v>
      </c>
      <c r="O363" s="4">
        <v>4.7727173913043481</v>
      </c>
      <c r="P363" s="4">
        <v>0</v>
      </c>
      <c r="Q363" s="8">
        <v>0</v>
      </c>
      <c r="R363" s="4">
        <v>10.374130434782609</v>
      </c>
      <c r="S363" s="4">
        <v>0</v>
      </c>
      <c r="T363" s="10">
        <v>0</v>
      </c>
      <c r="U363" s="4">
        <v>6.1739130434782608</v>
      </c>
      <c r="V363" s="4">
        <v>0</v>
      </c>
      <c r="W363" s="10">
        <v>0</v>
      </c>
      <c r="X363" s="4">
        <v>64.158260869565211</v>
      </c>
      <c r="Y363" s="4">
        <v>0</v>
      </c>
      <c r="Z363" s="10">
        <v>0</v>
      </c>
      <c r="AA363" s="4">
        <v>5.7391304347826084</v>
      </c>
      <c r="AB363" s="4">
        <v>0</v>
      </c>
      <c r="AC363" s="10">
        <v>0</v>
      </c>
      <c r="AD363" s="4">
        <v>138.14228260869567</v>
      </c>
      <c r="AE363" s="4">
        <v>0</v>
      </c>
      <c r="AF363" s="10">
        <v>0</v>
      </c>
      <c r="AG363" s="4">
        <v>0</v>
      </c>
      <c r="AH363" s="4">
        <v>0</v>
      </c>
      <c r="AI363" s="10" t="s">
        <v>1473</v>
      </c>
      <c r="AJ363" s="4">
        <v>0</v>
      </c>
      <c r="AK363" s="4">
        <v>0</v>
      </c>
      <c r="AL363" s="10" t="s">
        <v>1473</v>
      </c>
      <c r="AM363" s="1">
        <v>365532</v>
      </c>
      <c r="AN363" s="1">
        <v>5</v>
      </c>
      <c r="AX363"/>
      <c r="AY363"/>
    </row>
    <row r="364" spans="1:51" x14ac:dyDescent="0.25">
      <c r="A364" t="s">
        <v>964</v>
      </c>
      <c r="B364" t="s">
        <v>95</v>
      </c>
      <c r="C364" t="s">
        <v>1126</v>
      </c>
      <c r="D364" t="s">
        <v>1017</v>
      </c>
      <c r="E364" s="4">
        <v>56.891304347826086</v>
      </c>
      <c r="F364" s="4">
        <v>178.22836956521741</v>
      </c>
      <c r="G364" s="4">
        <v>33.744565217391305</v>
      </c>
      <c r="H364" s="10">
        <v>0.18933329918076525</v>
      </c>
      <c r="I364" s="4">
        <v>167.86967391304347</v>
      </c>
      <c r="J364" s="4">
        <v>33.744565217391305</v>
      </c>
      <c r="K364" s="10">
        <v>0.20101644585829717</v>
      </c>
      <c r="L364" s="4">
        <v>32.25</v>
      </c>
      <c r="M364" s="4">
        <v>2.0652173913043477</v>
      </c>
      <c r="N364" s="10">
        <v>6.4037748567576672E-2</v>
      </c>
      <c r="O364" s="4">
        <v>21.891304347826086</v>
      </c>
      <c r="P364" s="4">
        <v>2.0652173913043477</v>
      </c>
      <c r="Q364" s="8">
        <v>9.4339622641509427E-2</v>
      </c>
      <c r="R364" s="4">
        <v>10.358695652173912</v>
      </c>
      <c r="S364" s="4">
        <v>0</v>
      </c>
      <c r="T364" s="10">
        <v>0</v>
      </c>
      <c r="U364" s="4">
        <v>0</v>
      </c>
      <c r="V364" s="4">
        <v>0</v>
      </c>
      <c r="W364" s="10" t="s">
        <v>1473</v>
      </c>
      <c r="X364" s="4">
        <v>62.768804347826084</v>
      </c>
      <c r="Y364" s="4">
        <v>12.730978260869565</v>
      </c>
      <c r="Z364" s="10">
        <v>0.20282333546330306</v>
      </c>
      <c r="AA364" s="4">
        <v>0</v>
      </c>
      <c r="AB364" s="4">
        <v>0</v>
      </c>
      <c r="AC364" s="10" t="s">
        <v>1473</v>
      </c>
      <c r="AD364" s="4">
        <v>83.209565217391301</v>
      </c>
      <c r="AE364" s="4">
        <v>18.948369565217391</v>
      </c>
      <c r="AF364" s="10">
        <v>0.22771864647668014</v>
      </c>
      <c r="AG364" s="4">
        <v>0</v>
      </c>
      <c r="AH364" s="4">
        <v>0</v>
      </c>
      <c r="AI364" s="10" t="s">
        <v>1473</v>
      </c>
      <c r="AJ364" s="4">
        <v>0</v>
      </c>
      <c r="AK364" s="4">
        <v>0</v>
      </c>
      <c r="AL364" s="10" t="s">
        <v>1473</v>
      </c>
      <c r="AM364" s="1">
        <v>365291</v>
      </c>
      <c r="AN364" s="1">
        <v>5</v>
      </c>
      <c r="AX364"/>
      <c r="AY364"/>
    </row>
    <row r="365" spans="1:51" x14ac:dyDescent="0.25">
      <c r="A365" t="s">
        <v>964</v>
      </c>
      <c r="B365" t="s">
        <v>154</v>
      </c>
      <c r="C365" t="s">
        <v>1102</v>
      </c>
      <c r="D365" t="s">
        <v>1052</v>
      </c>
      <c r="E365" s="4">
        <v>14.956521739130435</v>
      </c>
      <c r="F365" s="4">
        <v>21.560217391304349</v>
      </c>
      <c r="G365" s="4">
        <v>0</v>
      </c>
      <c r="H365" s="10">
        <v>0</v>
      </c>
      <c r="I365" s="4">
        <v>19.125434782608693</v>
      </c>
      <c r="J365" s="4">
        <v>0</v>
      </c>
      <c r="K365" s="10">
        <v>0</v>
      </c>
      <c r="L365" s="4">
        <v>6.2333695652173908</v>
      </c>
      <c r="M365" s="4">
        <v>0</v>
      </c>
      <c r="N365" s="10">
        <v>0</v>
      </c>
      <c r="O365" s="4">
        <v>4.3203260869565208</v>
      </c>
      <c r="P365" s="4">
        <v>0</v>
      </c>
      <c r="Q365" s="8">
        <v>0</v>
      </c>
      <c r="R365" s="4">
        <v>0</v>
      </c>
      <c r="S365" s="4">
        <v>0</v>
      </c>
      <c r="T365" s="10" t="s">
        <v>1473</v>
      </c>
      <c r="U365" s="4">
        <v>1.9130434782608696</v>
      </c>
      <c r="V365" s="4">
        <v>0</v>
      </c>
      <c r="W365" s="10">
        <v>0</v>
      </c>
      <c r="X365" s="4">
        <v>4.0260869565217385</v>
      </c>
      <c r="Y365" s="4">
        <v>0</v>
      </c>
      <c r="Z365" s="10">
        <v>0</v>
      </c>
      <c r="AA365" s="4">
        <v>0.52173913043478259</v>
      </c>
      <c r="AB365" s="4">
        <v>0</v>
      </c>
      <c r="AC365" s="10">
        <v>0</v>
      </c>
      <c r="AD365" s="4">
        <v>10.779021739130435</v>
      </c>
      <c r="AE365" s="4">
        <v>0</v>
      </c>
      <c r="AF365" s="10">
        <v>0</v>
      </c>
      <c r="AG365" s="4">
        <v>0</v>
      </c>
      <c r="AH365" s="4">
        <v>0</v>
      </c>
      <c r="AI365" s="10" t="s">
        <v>1473</v>
      </c>
      <c r="AJ365" s="4">
        <v>0</v>
      </c>
      <c r="AK365" s="4">
        <v>0</v>
      </c>
      <c r="AL365" s="10" t="s">
        <v>1473</v>
      </c>
      <c r="AM365" s="1">
        <v>365390</v>
      </c>
      <c r="AN365" s="1">
        <v>5</v>
      </c>
      <c r="AX365"/>
      <c r="AY365"/>
    </row>
    <row r="366" spans="1:51" x14ac:dyDescent="0.25">
      <c r="A366" t="s">
        <v>964</v>
      </c>
      <c r="B366" t="s">
        <v>787</v>
      </c>
      <c r="C366" t="s">
        <v>1405</v>
      </c>
      <c r="D366" t="s">
        <v>1039</v>
      </c>
      <c r="E366" s="4">
        <v>50.934782608695649</v>
      </c>
      <c r="F366" s="4">
        <v>186.13043478260869</v>
      </c>
      <c r="G366" s="4">
        <v>0</v>
      </c>
      <c r="H366" s="10">
        <v>0</v>
      </c>
      <c r="I366" s="4">
        <v>181.18478260869566</v>
      </c>
      <c r="J366" s="4">
        <v>0</v>
      </c>
      <c r="K366" s="10">
        <v>0</v>
      </c>
      <c r="L366" s="4">
        <v>17.619565217391305</v>
      </c>
      <c r="M366" s="4">
        <v>0</v>
      </c>
      <c r="N366" s="10">
        <v>0</v>
      </c>
      <c r="O366" s="4">
        <v>12.673913043478262</v>
      </c>
      <c r="P366" s="4">
        <v>0</v>
      </c>
      <c r="Q366" s="8">
        <v>0</v>
      </c>
      <c r="R366" s="4">
        <v>4.9456521739130439</v>
      </c>
      <c r="S366" s="4">
        <v>0</v>
      </c>
      <c r="T366" s="10">
        <v>0</v>
      </c>
      <c r="U366" s="4">
        <v>0</v>
      </c>
      <c r="V366" s="4">
        <v>0</v>
      </c>
      <c r="W366" s="10" t="s">
        <v>1473</v>
      </c>
      <c r="X366" s="4">
        <v>65.682065217391298</v>
      </c>
      <c r="Y366" s="4">
        <v>0</v>
      </c>
      <c r="Z366" s="10">
        <v>0</v>
      </c>
      <c r="AA366" s="4">
        <v>0</v>
      </c>
      <c r="AB366" s="4">
        <v>0</v>
      </c>
      <c r="AC366" s="10" t="s">
        <v>1473</v>
      </c>
      <c r="AD366" s="4">
        <v>102.82880434782609</v>
      </c>
      <c r="AE366" s="4">
        <v>0</v>
      </c>
      <c r="AF366" s="10">
        <v>0</v>
      </c>
      <c r="AG366" s="4">
        <v>0</v>
      </c>
      <c r="AH366" s="4">
        <v>0</v>
      </c>
      <c r="AI366" s="10" t="s">
        <v>1473</v>
      </c>
      <c r="AJ366" s="4">
        <v>0</v>
      </c>
      <c r="AK366" s="4">
        <v>0</v>
      </c>
      <c r="AL366" s="10" t="s">
        <v>1473</v>
      </c>
      <c r="AM366" s="1">
        <v>366329</v>
      </c>
      <c r="AN366" s="1">
        <v>5</v>
      </c>
      <c r="AX366"/>
      <c r="AY366"/>
    </row>
    <row r="367" spans="1:51" x14ac:dyDescent="0.25">
      <c r="A367" t="s">
        <v>964</v>
      </c>
      <c r="B367" t="s">
        <v>583</v>
      </c>
      <c r="C367" t="s">
        <v>1129</v>
      </c>
      <c r="D367" t="s">
        <v>1032</v>
      </c>
      <c r="E367" s="4">
        <v>13.260869565217391</v>
      </c>
      <c r="F367" s="4">
        <v>122.83402173913043</v>
      </c>
      <c r="G367" s="4">
        <v>0</v>
      </c>
      <c r="H367" s="10">
        <v>0</v>
      </c>
      <c r="I367" s="4">
        <v>102.82206521739133</v>
      </c>
      <c r="J367" s="4">
        <v>0</v>
      </c>
      <c r="K367" s="10">
        <v>0</v>
      </c>
      <c r="L367" s="4">
        <v>79.35195652173914</v>
      </c>
      <c r="M367" s="4">
        <v>0</v>
      </c>
      <c r="N367" s="10">
        <v>0</v>
      </c>
      <c r="O367" s="4">
        <v>59.340000000000018</v>
      </c>
      <c r="P367" s="4">
        <v>0</v>
      </c>
      <c r="Q367" s="8">
        <v>0</v>
      </c>
      <c r="R367" s="4">
        <v>14.760869565217389</v>
      </c>
      <c r="S367" s="4">
        <v>0</v>
      </c>
      <c r="T367" s="10">
        <v>0</v>
      </c>
      <c r="U367" s="4">
        <v>5.2510869565217391</v>
      </c>
      <c r="V367" s="4">
        <v>0</v>
      </c>
      <c r="W367" s="10">
        <v>0</v>
      </c>
      <c r="X367" s="4">
        <v>3.625</v>
      </c>
      <c r="Y367" s="4">
        <v>0</v>
      </c>
      <c r="Z367" s="10">
        <v>0</v>
      </c>
      <c r="AA367" s="4">
        <v>0</v>
      </c>
      <c r="AB367" s="4">
        <v>0</v>
      </c>
      <c r="AC367" s="10" t="s">
        <v>1473</v>
      </c>
      <c r="AD367" s="4">
        <v>39.857065217391302</v>
      </c>
      <c r="AE367" s="4">
        <v>0</v>
      </c>
      <c r="AF367" s="10">
        <v>0</v>
      </c>
      <c r="AG367" s="4">
        <v>0</v>
      </c>
      <c r="AH367" s="4">
        <v>0</v>
      </c>
      <c r="AI367" s="10" t="s">
        <v>1473</v>
      </c>
      <c r="AJ367" s="4">
        <v>0</v>
      </c>
      <c r="AK367" s="4">
        <v>0</v>
      </c>
      <c r="AL367" s="10" t="s">
        <v>1473</v>
      </c>
      <c r="AM367" s="1">
        <v>366049</v>
      </c>
      <c r="AN367" s="1">
        <v>5</v>
      </c>
      <c r="AX367"/>
      <c r="AY367"/>
    </row>
    <row r="368" spans="1:51" x14ac:dyDescent="0.25">
      <c r="A368" t="s">
        <v>964</v>
      </c>
      <c r="B368" t="s">
        <v>96</v>
      </c>
      <c r="C368" t="s">
        <v>1238</v>
      </c>
      <c r="D368" t="s">
        <v>1017</v>
      </c>
      <c r="E368" s="4">
        <v>96.347826086956516</v>
      </c>
      <c r="F368" s="4">
        <v>287.16184782608696</v>
      </c>
      <c r="G368" s="4">
        <v>0</v>
      </c>
      <c r="H368" s="10">
        <v>0</v>
      </c>
      <c r="I368" s="4">
        <v>265.83076086956521</v>
      </c>
      <c r="J368" s="4">
        <v>0</v>
      </c>
      <c r="K368" s="10">
        <v>0</v>
      </c>
      <c r="L368" s="4">
        <v>35.457391304347816</v>
      </c>
      <c r="M368" s="4">
        <v>0</v>
      </c>
      <c r="N368" s="10">
        <v>0</v>
      </c>
      <c r="O368" s="4">
        <v>29.82695652173912</v>
      </c>
      <c r="P368" s="4">
        <v>0</v>
      </c>
      <c r="Q368" s="8">
        <v>0</v>
      </c>
      <c r="R368" s="4">
        <v>0.5</v>
      </c>
      <c r="S368" s="4">
        <v>0</v>
      </c>
      <c r="T368" s="10">
        <v>0</v>
      </c>
      <c r="U368" s="4">
        <v>5.1304347826086953</v>
      </c>
      <c r="V368" s="4">
        <v>0</v>
      </c>
      <c r="W368" s="10">
        <v>0</v>
      </c>
      <c r="X368" s="4">
        <v>73.919347826086963</v>
      </c>
      <c r="Y368" s="4">
        <v>0</v>
      </c>
      <c r="Z368" s="10">
        <v>0</v>
      </c>
      <c r="AA368" s="4">
        <v>15.700652173913042</v>
      </c>
      <c r="AB368" s="4">
        <v>0</v>
      </c>
      <c r="AC368" s="10">
        <v>0</v>
      </c>
      <c r="AD368" s="4">
        <v>143.24413043478262</v>
      </c>
      <c r="AE368" s="4">
        <v>0</v>
      </c>
      <c r="AF368" s="10">
        <v>0</v>
      </c>
      <c r="AG368" s="4">
        <v>18.840326086956519</v>
      </c>
      <c r="AH368" s="4">
        <v>0</v>
      </c>
      <c r="AI368" s="10">
        <v>0</v>
      </c>
      <c r="AJ368" s="4">
        <v>0</v>
      </c>
      <c r="AK368" s="4">
        <v>0</v>
      </c>
      <c r="AL368" s="10" t="s">
        <v>1473</v>
      </c>
      <c r="AM368" s="1">
        <v>365292</v>
      </c>
      <c r="AN368" s="1">
        <v>5</v>
      </c>
      <c r="AX368"/>
      <c r="AY368"/>
    </row>
    <row r="369" spans="1:51" x14ac:dyDescent="0.25">
      <c r="A369" t="s">
        <v>964</v>
      </c>
      <c r="B369" t="s">
        <v>263</v>
      </c>
      <c r="C369" t="s">
        <v>1292</v>
      </c>
      <c r="D369" t="s">
        <v>987</v>
      </c>
      <c r="E369" s="4">
        <v>95.478260869565219</v>
      </c>
      <c r="F369" s="4">
        <v>289.73195652173922</v>
      </c>
      <c r="G369" s="4">
        <v>19.703804347826086</v>
      </c>
      <c r="H369" s="10">
        <v>6.8007010977912841E-2</v>
      </c>
      <c r="I369" s="4">
        <v>268.48847826086967</v>
      </c>
      <c r="J369" s="4">
        <v>17.638586956521738</v>
      </c>
      <c r="K369" s="10">
        <v>6.5695880399693263E-2</v>
      </c>
      <c r="L369" s="4">
        <v>50.164565217391299</v>
      </c>
      <c r="M369" s="4">
        <v>2.4130434782608692</v>
      </c>
      <c r="N369" s="10">
        <v>4.8102549435120059E-2</v>
      </c>
      <c r="O369" s="4">
        <v>33.224347826086948</v>
      </c>
      <c r="P369" s="4">
        <v>0.34782608695652173</v>
      </c>
      <c r="Q369" s="8">
        <v>1.0469011725293135E-2</v>
      </c>
      <c r="R369" s="4">
        <v>12.690217391304348</v>
      </c>
      <c r="S369" s="4">
        <v>2.0652173913043477</v>
      </c>
      <c r="T369" s="10">
        <v>0.16274089935760169</v>
      </c>
      <c r="U369" s="4">
        <v>4.25</v>
      </c>
      <c r="V369" s="4">
        <v>0</v>
      </c>
      <c r="W369" s="10">
        <v>0</v>
      </c>
      <c r="X369" s="4">
        <v>67.91391304347826</v>
      </c>
      <c r="Y369" s="4">
        <v>0.51358695652173914</v>
      </c>
      <c r="Z369" s="10">
        <v>7.56232314567035E-3</v>
      </c>
      <c r="AA369" s="4">
        <v>4.3032608695652161</v>
      </c>
      <c r="AB369" s="4">
        <v>0</v>
      </c>
      <c r="AC369" s="10">
        <v>0</v>
      </c>
      <c r="AD369" s="4">
        <v>167.35021739130443</v>
      </c>
      <c r="AE369" s="4">
        <v>16.777173913043477</v>
      </c>
      <c r="AF369" s="10">
        <v>0.10025188000691074</v>
      </c>
      <c r="AG369" s="4">
        <v>0</v>
      </c>
      <c r="AH369" s="4">
        <v>0</v>
      </c>
      <c r="AI369" s="10" t="s">
        <v>1473</v>
      </c>
      <c r="AJ369" s="4">
        <v>0</v>
      </c>
      <c r="AK369" s="4">
        <v>0</v>
      </c>
      <c r="AL369" s="10" t="s">
        <v>1473</v>
      </c>
      <c r="AM369" s="1">
        <v>365564</v>
      </c>
      <c r="AN369" s="1">
        <v>5</v>
      </c>
      <c r="AX369"/>
      <c r="AY369"/>
    </row>
    <row r="370" spans="1:51" x14ac:dyDescent="0.25">
      <c r="A370" t="s">
        <v>964</v>
      </c>
      <c r="B370" t="s">
        <v>641</v>
      </c>
      <c r="C370" t="s">
        <v>1343</v>
      </c>
      <c r="D370" t="s">
        <v>1018</v>
      </c>
      <c r="E370" s="4">
        <v>54.402173913043477</v>
      </c>
      <c r="F370" s="4">
        <v>198.85347826086957</v>
      </c>
      <c r="G370" s="4">
        <v>0</v>
      </c>
      <c r="H370" s="10">
        <v>0</v>
      </c>
      <c r="I370" s="4">
        <v>189.81</v>
      </c>
      <c r="J370" s="4">
        <v>0</v>
      </c>
      <c r="K370" s="10">
        <v>0</v>
      </c>
      <c r="L370" s="4">
        <v>24.111956521739131</v>
      </c>
      <c r="M370" s="4">
        <v>0</v>
      </c>
      <c r="N370" s="10">
        <v>0</v>
      </c>
      <c r="O370" s="4">
        <v>15.068478260869567</v>
      </c>
      <c r="P370" s="4">
        <v>0</v>
      </c>
      <c r="Q370" s="8">
        <v>0</v>
      </c>
      <c r="R370" s="4">
        <v>4.6521739130434785</v>
      </c>
      <c r="S370" s="4">
        <v>0</v>
      </c>
      <c r="T370" s="10">
        <v>0</v>
      </c>
      <c r="U370" s="4">
        <v>4.3913043478260869</v>
      </c>
      <c r="V370" s="4">
        <v>0</v>
      </c>
      <c r="W370" s="10">
        <v>0</v>
      </c>
      <c r="X370" s="4">
        <v>50.727173913043465</v>
      </c>
      <c r="Y370" s="4">
        <v>0</v>
      </c>
      <c r="Z370" s="10">
        <v>0</v>
      </c>
      <c r="AA370" s="4">
        <v>0</v>
      </c>
      <c r="AB370" s="4">
        <v>0</v>
      </c>
      <c r="AC370" s="10" t="s">
        <v>1473</v>
      </c>
      <c r="AD370" s="4">
        <v>123.96434782608696</v>
      </c>
      <c r="AE370" s="4">
        <v>0</v>
      </c>
      <c r="AF370" s="10">
        <v>0</v>
      </c>
      <c r="AG370" s="4">
        <v>4.9999999999999996E-2</v>
      </c>
      <c r="AH370" s="4">
        <v>0</v>
      </c>
      <c r="AI370" s="10">
        <v>0</v>
      </c>
      <c r="AJ370" s="4">
        <v>0</v>
      </c>
      <c r="AK370" s="4">
        <v>0</v>
      </c>
      <c r="AL370" s="10" t="s">
        <v>1473</v>
      </c>
      <c r="AM370" s="1">
        <v>366134</v>
      </c>
      <c r="AN370" s="1">
        <v>5</v>
      </c>
      <c r="AX370"/>
      <c r="AY370"/>
    </row>
    <row r="371" spans="1:51" x14ac:dyDescent="0.25">
      <c r="A371" t="s">
        <v>964</v>
      </c>
      <c r="B371" t="s">
        <v>794</v>
      </c>
      <c r="C371" t="s">
        <v>1069</v>
      </c>
      <c r="D371" t="s">
        <v>989</v>
      </c>
      <c r="E371" s="4">
        <v>44.380434782608695</v>
      </c>
      <c r="F371" s="4">
        <v>129.90217391304347</v>
      </c>
      <c r="G371" s="4">
        <v>0</v>
      </c>
      <c r="H371" s="10">
        <v>0</v>
      </c>
      <c r="I371" s="4">
        <v>120.23097826086956</v>
      </c>
      <c r="J371" s="4">
        <v>0</v>
      </c>
      <c r="K371" s="10">
        <v>0</v>
      </c>
      <c r="L371" s="4">
        <v>14.464673913043478</v>
      </c>
      <c r="M371" s="4">
        <v>0</v>
      </c>
      <c r="N371" s="10">
        <v>0</v>
      </c>
      <c r="O371" s="4">
        <v>9.8125</v>
      </c>
      <c r="P371" s="4">
        <v>0</v>
      </c>
      <c r="Q371" s="8">
        <v>0</v>
      </c>
      <c r="R371" s="4">
        <v>0</v>
      </c>
      <c r="S371" s="4">
        <v>0</v>
      </c>
      <c r="T371" s="10" t="s">
        <v>1473</v>
      </c>
      <c r="U371" s="4">
        <v>4.6521739130434785</v>
      </c>
      <c r="V371" s="4">
        <v>0</v>
      </c>
      <c r="W371" s="10">
        <v>0</v>
      </c>
      <c r="X371" s="4">
        <v>33.766304347826086</v>
      </c>
      <c r="Y371" s="4">
        <v>0</v>
      </c>
      <c r="Z371" s="10">
        <v>0</v>
      </c>
      <c r="AA371" s="4">
        <v>5.0190217391304346</v>
      </c>
      <c r="AB371" s="4">
        <v>0</v>
      </c>
      <c r="AC371" s="10">
        <v>0</v>
      </c>
      <c r="AD371" s="4">
        <v>67.967391304347828</v>
      </c>
      <c r="AE371" s="4">
        <v>0</v>
      </c>
      <c r="AF371" s="10">
        <v>0</v>
      </c>
      <c r="AG371" s="4">
        <v>8.6847826086956523</v>
      </c>
      <c r="AH371" s="4">
        <v>0</v>
      </c>
      <c r="AI371" s="10">
        <v>0</v>
      </c>
      <c r="AJ371" s="4">
        <v>0</v>
      </c>
      <c r="AK371" s="4">
        <v>0</v>
      </c>
      <c r="AL371" s="10" t="s">
        <v>1473</v>
      </c>
      <c r="AM371" s="1">
        <v>366340</v>
      </c>
      <c r="AN371" s="1">
        <v>5</v>
      </c>
      <c r="AX371"/>
      <c r="AY371"/>
    </row>
    <row r="372" spans="1:51" x14ac:dyDescent="0.25">
      <c r="A372" t="s">
        <v>964</v>
      </c>
      <c r="B372" t="s">
        <v>550</v>
      </c>
      <c r="C372" t="s">
        <v>1117</v>
      </c>
      <c r="D372" t="s">
        <v>986</v>
      </c>
      <c r="E372" s="4">
        <v>66.608695652173907</v>
      </c>
      <c r="F372" s="4">
        <v>277.18141304347819</v>
      </c>
      <c r="G372" s="4">
        <v>21.649673913043479</v>
      </c>
      <c r="H372" s="10">
        <v>7.8106513980602116E-2</v>
      </c>
      <c r="I372" s="4">
        <v>256.42934782608688</v>
      </c>
      <c r="J372" s="4">
        <v>21.649673913043479</v>
      </c>
      <c r="K372" s="10">
        <v>8.4427442087192453E-2</v>
      </c>
      <c r="L372" s="4">
        <v>52.067826086956515</v>
      </c>
      <c r="M372" s="4">
        <v>0</v>
      </c>
      <c r="N372" s="10">
        <v>0</v>
      </c>
      <c r="O372" s="4">
        <v>31.31576086956521</v>
      </c>
      <c r="P372" s="4">
        <v>0</v>
      </c>
      <c r="Q372" s="8">
        <v>0</v>
      </c>
      <c r="R372" s="4">
        <v>15.273804347826088</v>
      </c>
      <c r="S372" s="4">
        <v>0</v>
      </c>
      <c r="T372" s="10">
        <v>0</v>
      </c>
      <c r="U372" s="4">
        <v>5.4782608695652177</v>
      </c>
      <c r="V372" s="4">
        <v>0</v>
      </c>
      <c r="W372" s="10">
        <v>0</v>
      </c>
      <c r="X372" s="4">
        <v>69.483586956521719</v>
      </c>
      <c r="Y372" s="4">
        <v>18.964891304347827</v>
      </c>
      <c r="Z372" s="10">
        <v>0.27294059122501568</v>
      </c>
      <c r="AA372" s="4">
        <v>0</v>
      </c>
      <c r="AB372" s="4">
        <v>0</v>
      </c>
      <c r="AC372" s="10" t="s">
        <v>1473</v>
      </c>
      <c r="AD372" s="4">
        <v>149.70271739130433</v>
      </c>
      <c r="AE372" s="4">
        <v>2.6847826086956523</v>
      </c>
      <c r="AF372" s="10">
        <v>1.793409401966942E-2</v>
      </c>
      <c r="AG372" s="4">
        <v>5.9272826086956529</v>
      </c>
      <c r="AH372" s="4">
        <v>0</v>
      </c>
      <c r="AI372" s="10">
        <v>0</v>
      </c>
      <c r="AJ372" s="4">
        <v>0</v>
      </c>
      <c r="AK372" s="4">
        <v>0</v>
      </c>
      <c r="AL372" s="10" t="s">
        <v>1473</v>
      </c>
      <c r="AM372" s="1">
        <v>366001</v>
      </c>
      <c r="AN372" s="1">
        <v>5</v>
      </c>
      <c r="AX372"/>
      <c r="AY372"/>
    </row>
    <row r="373" spans="1:51" x14ac:dyDescent="0.25">
      <c r="A373" t="s">
        <v>964</v>
      </c>
      <c r="B373" t="s">
        <v>290</v>
      </c>
      <c r="C373" t="s">
        <v>1215</v>
      </c>
      <c r="D373" t="s">
        <v>997</v>
      </c>
      <c r="E373" s="4">
        <v>65.010869565217391</v>
      </c>
      <c r="F373" s="4">
        <v>177.5126086956522</v>
      </c>
      <c r="G373" s="4">
        <v>83.923913043478251</v>
      </c>
      <c r="H373" s="10">
        <v>0.4727771940266336</v>
      </c>
      <c r="I373" s="4">
        <v>170.6376086956522</v>
      </c>
      <c r="J373" s="4">
        <v>83.222826086956516</v>
      </c>
      <c r="K373" s="10">
        <v>0.48771678601867918</v>
      </c>
      <c r="L373" s="4">
        <v>17.699565217391307</v>
      </c>
      <c r="M373" s="4">
        <v>7.8185869565217399</v>
      </c>
      <c r="N373" s="10">
        <v>0.44173892750988725</v>
      </c>
      <c r="O373" s="4">
        <v>10.824565217391307</v>
      </c>
      <c r="P373" s="4">
        <v>7.1175000000000006</v>
      </c>
      <c r="Q373" s="8">
        <v>0.65753218323860774</v>
      </c>
      <c r="R373" s="4">
        <v>2.2608695652173911</v>
      </c>
      <c r="S373" s="4">
        <v>0</v>
      </c>
      <c r="T373" s="10">
        <v>0</v>
      </c>
      <c r="U373" s="4">
        <v>4.6141304347826084</v>
      </c>
      <c r="V373" s="4">
        <v>0.70108695652173914</v>
      </c>
      <c r="W373" s="10">
        <v>0.1519434628975265</v>
      </c>
      <c r="X373" s="4">
        <v>64.319565217391315</v>
      </c>
      <c r="Y373" s="4">
        <v>29.484782608695649</v>
      </c>
      <c r="Z373" s="10">
        <v>0.45841078852198591</v>
      </c>
      <c r="AA373" s="4">
        <v>0</v>
      </c>
      <c r="AB373" s="4">
        <v>0</v>
      </c>
      <c r="AC373" s="10" t="s">
        <v>1473</v>
      </c>
      <c r="AD373" s="4">
        <v>95.49347826086958</v>
      </c>
      <c r="AE373" s="4">
        <v>46.620543478260863</v>
      </c>
      <c r="AF373" s="10">
        <v>0.4882065699911215</v>
      </c>
      <c r="AG373" s="4">
        <v>0</v>
      </c>
      <c r="AH373" s="4">
        <v>0</v>
      </c>
      <c r="AI373" s="10" t="s">
        <v>1473</v>
      </c>
      <c r="AJ373" s="4">
        <v>0</v>
      </c>
      <c r="AK373" s="4">
        <v>0</v>
      </c>
      <c r="AL373" s="10" t="s">
        <v>1473</v>
      </c>
      <c r="AM373" s="1">
        <v>365601</v>
      </c>
      <c r="AN373" s="1">
        <v>5</v>
      </c>
      <c r="AX373"/>
      <c r="AY373"/>
    </row>
    <row r="374" spans="1:51" x14ac:dyDescent="0.25">
      <c r="A374" t="s">
        <v>964</v>
      </c>
      <c r="B374" t="s">
        <v>701</v>
      </c>
      <c r="C374" t="s">
        <v>1213</v>
      </c>
      <c r="D374" t="s">
        <v>1008</v>
      </c>
      <c r="E374" s="4">
        <v>84.282608695652172</v>
      </c>
      <c r="F374" s="4">
        <v>324.22010869565219</v>
      </c>
      <c r="G374" s="4">
        <v>30.067934782608695</v>
      </c>
      <c r="H374" s="10">
        <v>9.2739265629059695E-2</v>
      </c>
      <c r="I374" s="4">
        <v>311.72010869565219</v>
      </c>
      <c r="J374" s="4">
        <v>30.067934782608695</v>
      </c>
      <c r="K374" s="10">
        <v>9.6458117214265157E-2</v>
      </c>
      <c r="L374" s="4">
        <v>20.997282608695652</v>
      </c>
      <c r="M374" s="4">
        <v>0</v>
      </c>
      <c r="N374" s="10">
        <v>0</v>
      </c>
      <c r="O374" s="4">
        <v>15.432065217391305</v>
      </c>
      <c r="P374" s="4">
        <v>0</v>
      </c>
      <c r="Q374" s="8">
        <v>0</v>
      </c>
      <c r="R374" s="4">
        <v>0</v>
      </c>
      <c r="S374" s="4">
        <v>0</v>
      </c>
      <c r="T374" s="10" t="s">
        <v>1473</v>
      </c>
      <c r="U374" s="4">
        <v>5.5652173913043477</v>
      </c>
      <c r="V374" s="4">
        <v>0</v>
      </c>
      <c r="W374" s="10">
        <v>0</v>
      </c>
      <c r="X374" s="4">
        <v>111.30163043478261</v>
      </c>
      <c r="Y374" s="4">
        <v>30.067934782608695</v>
      </c>
      <c r="Z374" s="10">
        <v>0.27014819697746528</v>
      </c>
      <c r="AA374" s="4">
        <v>6.9347826086956523</v>
      </c>
      <c r="AB374" s="4">
        <v>0</v>
      </c>
      <c r="AC374" s="10">
        <v>0</v>
      </c>
      <c r="AD374" s="4">
        <v>161.44021739130434</v>
      </c>
      <c r="AE374" s="4">
        <v>0</v>
      </c>
      <c r="AF374" s="10">
        <v>0</v>
      </c>
      <c r="AG374" s="4">
        <v>23.546195652173914</v>
      </c>
      <c r="AH374" s="4">
        <v>0</v>
      </c>
      <c r="AI374" s="10">
        <v>0</v>
      </c>
      <c r="AJ374" s="4">
        <v>0</v>
      </c>
      <c r="AK374" s="4">
        <v>0</v>
      </c>
      <c r="AL374" s="10" t="s">
        <v>1473</v>
      </c>
      <c r="AM374" s="1">
        <v>366220</v>
      </c>
      <c r="AN374" s="1">
        <v>5</v>
      </c>
      <c r="AX374"/>
      <c r="AY374"/>
    </row>
    <row r="375" spans="1:51" x14ac:dyDescent="0.25">
      <c r="A375" t="s">
        <v>964</v>
      </c>
      <c r="B375" t="s">
        <v>31</v>
      </c>
      <c r="C375" t="s">
        <v>1213</v>
      </c>
      <c r="D375" t="s">
        <v>1008</v>
      </c>
      <c r="E375" s="4">
        <v>76.5</v>
      </c>
      <c r="F375" s="4">
        <v>233.41097826086957</v>
      </c>
      <c r="G375" s="4">
        <v>38.749021739130434</v>
      </c>
      <c r="H375" s="10">
        <v>0.16601199321405935</v>
      </c>
      <c r="I375" s="4">
        <v>204.3104347826087</v>
      </c>
      <c r="J375" s="4">
        <v>38.564239130434785</v>
      </c>
      <c r="K375" s="10">
        <v>0.1887531548325864</v>
      </c>
      <c r="L375" s="4">
        <v>17.413043478260871</v>
      </c>
      <c r="M375" s="4">
        <v>0.18478260869565216</v>
      </c>
      <c r="N375" s="10">
        <v>1.0611735330836453E-2</v>
      </c>
      <c r="O375" s="4">
        <v>1.0978260869565217</v>
      </c>
      <c r="P375" s="4">
        <v>0</v>
      </c>
      <c r="Q375" s="8">
        <v>0</v>
      </c>
      <c r="R375" s="4">
        <v>11.619565217391305</v>
      </c>
      <c r="S375" s="4">
        <v>0.18478260869565216</v>
      </c>
      <c r="T375" s="10">
        <v>1.5902712815715619E-2</v>
      </c>
      <c r="U375" s="4">
        <v>4.6956521739130439</v>
      </c>
      <c r="V375" s="4">
        <v>0</v>
      </c>
      <c r="W375" s="10">
        <v>0</v>
      </c>
      <c r="X375" s="4">
        <v>74.333478260869569</v>
      </c>
      <c r="Y375" s="4">
        <v>19.654130434782608</v>
      </c>
      <c r="Z375" s="10">
        <v>0.26440482666245529</v>
      </c>
      <c r="AA375" s="4">
        <v>12.785326086956522</v>
      </c>
      <c r="AB375" s="4">
        <v>0</v>
      </c>
      <c r="AC375" s="10">
        <v>0</v>
      </c>
      <c r="AD375" s="4">
        <v>99.609782608695653</v>
      </c>
      <c r="AE375" s="4">
        <v>18.910108695652173</v>
      </c>
      <c r="AF375" s="10">
        <v>0.18984188299996727</v>
      </c>
      <c r="AG375" s="4">
        <v>29.26934782608696</v>
      </c>
      <c r="AH375" s="4">
        <v>0</v>
      </c>
      <c r="AI375" s="10">
        <v>0</v>
      </c>
      <c r="AJ375" s="4">
        <v>0</v>
      </c>
      <c r="AK375" s="4">
        <v>0</v>
      </c>
      <c r="AL375" s="10" t="s">
        <v>1473</v>
      </c>
      <c r="AM375" s="1">
        <v>365065</v>
      </c>
      <c r="AN375" s="1">
        <v>5</v>
      </c>
      <c r="AX375"/>
      <c r="AY375"/>
    </row>
    <row r="376" spans="1:51" x14ac:dyDescent="0.25">
      <c r="A376" t="s">
        <v>964</v>
      </c>
      <c r="B376" t="s">
        <v>923</v>
      </c>
      <c r="C376" t="s">
        <v>1079</v>
      </c>
      <c r="D376" t="s">
        <v>1008</v>
      </c>
      <c r="E376" s="4">
        <v>18.673913043478262</v>
      </c>
      <c r="F376" s="4">
        <v>100.96445652173914</v>
      </c>
      <c r="G376" s="4">
        <v>0</v>
      </c>
      <c r="H376" s="10">
        <v>0</v>
      </c>
      <c r="I376" s="4">
        <v>80.131739130434795</v>
      </c>
      <c r="J376" s="4">
        <v>0</v>
      </c>
      <c r="K376" s="10">
        <v>0</v>
      </c>
      <c r="L376" s="4">
        <v>24.215326086956519</v>
      </c>
      <c r="M376" s="4">
        <v>0</v>
      </c>
      <c r="N376" s="10">
        <v>0</v>
      </c>
      <c r="O376" s="4">
        <v>11.057391304347826</v>
      </c>
      <c r="P376" s="4">
        <v>0</v>
      </c>
      <c r="Q376" s="8">
        <v>0</v>
      </c>
      <c r="R376" s="4">
        <v>7.7666304347826083</v>
      </c>
      <c r="S376" s="4">
        <v>0</v>
      </c>
      <c r="T376" s="10">
        <v>0</v>
      </c>
      <c r="U376" s="4">
        <v>5.3913043478260869</v>
      </c>
      <c r="V376" s="4">
        <v>0</v>
      </c>
      <c r="W376" s="10">
        <v>0</v>
      </c>
      <c r="X376" s="4">
        <v>25.360869565217396</v>
      </c>
      <c r="Y376" s="4">
        <v>0</v>
      </c>
      <c r="Z376" s="10">
        <v>0</v>
      </c>
      <c r="AA376" s="4">
        <v>7.6747826086956517</v>
      </c>
      <c r="AB376" s="4">
        <v>0</v>
      </c>
      <c r="AC376" s="10">
        <v>0</v>
      </c>
      <c r="AD376" s="4">
        <v>43.713478260869572</v>
      </c>
      <c r="AE376" s="4">
        <v>0</v>
      </c>
      <c r="AF376" s="10">
        <v>0</v>
      </c>
      <c r="AG376" s="4">
        <v>0</v>
      </c>
      <c r="AH376" s="4">
        <v>0</v>
      </c>
      <c r="AI376" s="10" t="s">
        <v>1473</v>
      </c>
      <c r="AJ376" s="4">
        <v>0</v>
      </c>
      <c r="AK376" s="4">
        <v>0</v>
      </c>
      <c r="AL376" s="10" t="s">
        <v>1473</v>
      </c>
      <c r="AM376" s="1">
        <v>366483</v>
      </c>
      <c r="AN376" s="1">
        <v>5</v>
      </c>
      <c r="AX376"/>
      <c r="AY376"/>
    </row>
    <row r="377" spans="1:51" x14ac:dyDescent="0.25">
      <c r="A377" t="s">
        <v>964</v>
      </c>
      <c r="B377" t="s">
        <v>434</v>
      </c>
      <c r="C377" t="s">
        <v>1100</v>
      </c>
      <c r="D377" t="s">
        <v>991</v>
      </c>
      <c r="E377" s="4">
        <v>59.434782608695649</v>
      </c>
      <c r="F377" s="4">
        <v>180.62956521739127</v>
      </c>
      <c r="G377" s="4">
        <v>0.45652173913043476</v>
      </c>
      <c r="H377" s="10">
        <v>2.527392116462229E-3</v>
      </c>
      <c r="I377" s="4">
        <v>179.71380434782606</v>
      </c>
      <c r="J377" s="4">
        <v>0</v>
      </c>
      <c r="K377" s="10">
        <v>0</v>
      </c>
      <c r="L377" s="4">
        <v>9.9076086956521756</v>
      </c>
      <c r="M377" s="4">
        <v>0.45652173913043476</v>
      </c>
      <c r="N377" s="10">
        <v>4.6077893582007666E-2</v>
      </c>
      <c r="O377" s="4">
        <v>9.0190217391304355</v>
      </c>
      <c r="P377" s="4">
        <v>0</v>
      </c>
      <c r="Q377" s="8">
        <v>0</v>
      </c>
      <c r="R377" s="4">
        <v>0.45652173913043476</v>
      </c>
      <c r="S377" s="4">
        <v>0.45652173913043476</v>
      </c>
      <c r="T377" s="10">
        <v>1</v>
      </c>
      <c r="U377" s="4">
        <v>0.43206521739130432</v>
      </c>
      <c r="V377" s="4">
        <v>0</v>
      </c>
      <c r="W377" s="10">
        <v>0</v>
      </c>
      <c r="X377" s="4">
        <v>45.450760869565222</v>
      </c>
      <c r="Y377" s="4">
        <v>0</v>
      </c>
      <c r="Z377" s="10">
        <v>0</v>
      </c>
      <c r="AA377" s="4">
        <v>2.717391304347826E-2</v>
      </c>
      <c r="AB377" s="4">
        <v>0</v>
      </c>
      <c r="AC377" s="10">
        <v>0</v>
      </c>
      <c r="AD377" s="4">
        <v>125.2440217391304</v>
      </c>
      <c r="AE377" s="4">
        <v>0</v>
      </c>
      <c r="AF377" s="10">
        <v>0</v>
      </c>
      <c r="AG377" s="4">
        <v>0</v>
      </c>
      <c r="AH377" s="4">
        <v>0</v>
      </c>
      <c r="AI377" s="10" t="s">
        <v>1473</v>
      </c>
      <c r="AJ377" s="4">
        <v>0</v>
      </c>
      <c r="AK377" s="4">
        <v>0</v>
      </c>
      <c r="AL377" s="10" t="s">
        <v>1473</v>
      </c>
      <c r="AM377" s="1">
        <v>365813</v>
      </c>
      <c r="AN377" s="1">
        <v>5</v>
      </c>
      <c r="AX377"/>
      <c r="AY377"/>
    </row>
    <row r="378" spans="1:51" x14ac:dyDescent="0.25">
      <c r="A378" t="s">
        <v>964</v>
      </c>
      <c r="B378" t="s">
        <v>400</v>
      </c>
      <c r="C378" t="s">
        <v>1335</v>
      </c>
      <c r="D378" t="s">
        <v>1032</v>
      </c>
      <c r="E378" s="4">
        <v>75.978260869565219</v>
      </c>
      <c r="F378" s="4">
        <v>259.90489130434781</v>
      </c>
      <c r="G378" s="4">
        <v>67.059782608695642</v>
      </c>
      <c r="H378" s="10">
        <v>0.25801662397407077</v>
      </c>
      <c r="I378" s="4">
        <v>236.14673913043475</v>
      </c>
      <c r="J378" s="4">
        <v>67.059782608695642</v>
      </c>
      <c r="K378" s="10">
        <v>0.28397505235782833</v>
      </c>
      <c r="L378" s="4">
        <v>47.192934782608695</v>
      </c>
      <c r="M378" s="4">
        <v>4.3478260869565215</v>
      </c>
      <c r="N378" s="10">
        <v>9.2128749928024403E-2</v>
      </c>
      <c r="O378" s="4">
        <v>35.888586956521742</v>
      </c>
      <c r="P378" s="4">
        <v>4.3478260869565215</v>
      </c>
      <c r="Q378" s="8">
        <v>0.12114787612629664</v>
      </c>
      <c r="R378" s="4">
        <v>5.6521739130434785</v>
      </c>
      <c r="S378" s="4">
        <v>0</v>
      </c>
      <c r="T378" s="10">
        <v>0</v>
      </c>
      <c r="U378" s="4">
        <v>5.6521739130434785</v>
      </c>
      <c r="V378" s="4">
        <v>0</v>
      </c>
      <c r="W378" s="10">
        <v>0</v>
      </c>
      <c r="X378" s="4">
        <v>54.892173913043464</v>
      </c>
      <c r="Y378" s="4">
        <v>22.354130434782608</v>
      </c>
      <c r="Z378" s="10">
        <v>0.40723711307543653</v>
      </c>
      <c r="AA378" s="4">
        <v>12.453804347826088</v>
      </c>
      <c r="AB378" s="4">
        <v>0</v>
      </c>
      <c r="AC378" s="10">
        <v>0</v>
      </c>
      <c r="AD378" s="4">
        <v>145.36597826086955</v>
      </c>
      <c r="AE378" s="4">
        <v>40.357826086956514</v>
      </c>
      <c r="AF378" s="10">
        <v>0.27762910255748791</v>
      </c>
      <c r="AG378" s="4">
        <v>0</v>
      </c>
      <c r="AH378" s="4">
        <v>0</v>
      </c>
      <c r="AI378" s="10" t="s">
        <v>1473</v>
      </c>
      <c r="AJ378" s="4">
        <v>0</v>
      </c>
      <c r="AK378" s="4">
        <v>0</v>
      </c>
      <c r="AL378" s="10" t="s">
        <v>1473</v>
      </c>
      <c r="AM378" s="1">
        <v>365759</v>
      </c>
      <c r="AN378" s="1">
        <v>5</v>
      </c>
      <c r="AX378"/>
      <c r="AY378"/>
    </row>
    <row r="379" spans="1:51" x14ac:dyDescent="0.25">
      <c r="A379" t="s">
        <v>964</v>
      </c>
      <c r="B379" t="s">
        <v>428</v>
      </c>
      <c r="C379" t="s">
        <v>1324</v>
      </c>
      <c r="D379" t="s">
        <v>1063</v>
      </c>
      <c r="E379" s="4">
        <v>137.56521739130434</v>
      </c>
      <c r="F379" s="4">
        <v>499.74282608695648</v>
      </c>
      <c r="G379" s="4">
        <v>82.237391304347824</v>
      </c>
      <c r="H379" s="10">
        <v>0.16455942339037863</v>
      </c>
      <c r="I379" s="4">
        <v>483.48195652173911</v>
      </c>
      <c r="J379" s="4">
        <v>82.237391304347824</v>
      </c>
      <c r="K379" s="10">
        <v>0.17009402356187026</v>
      </c>
      <c r="L379" s="4">
        <v>75.43010869565218</v>
      </c>
      <c r="M379" s="4">
        <v>3.783369565217392</v>
      </c>
      <c r="N379" s="10">
        <v>5.0157286402471628E-2</v>
      </c>
      <c r="O379" s="4">
        <v>59.169239130434782</v>
      </c>
      <c r="P379" s="4">
        <v>3.783369565217392</v>
      </c>
      <c r="Q379" s="8">
        <v>6.3941494276733846E-2</v>
      </c>
      <c r="R379" s="4">
        <v>10.782608695652174</v>
      </c>
      <c r="S379" s="4">
        <v>0</v>
      </c>
      <c r="T379" s="10">
        <v>0</v>
      </c>
      <c r="U379" s="4">
        <v>5.4782608695652177</v>
      </c>
      <c r="V379" s="4">
        <v>0</v>
      </c>
      <c r="W379" s="10">
        <v>0</v>
      </c>
      <c r="X379" s="4">
        <v>168.12923913043483</v>
      </c>
      <c r="Y379" s="4">
        <v>28.134673913043468</v>
      </c>
      <c r="Z379" s="10">
        <v>0.16733956603001432</v>
      </c>
      <c r="AA379" s="4">
        <v>0</v>
      </c>
      <c r="AB379" s="4">
        <v>0</v>
      </c>
      <c r="AC379" s="10" t="s">
        <v>1473</v>
      </c>
      <c r="AD379" s="4">
        <v>256.18347826086949</v>
      </c>
      <c r="AE379" s="4">
        <v>50.319347826086968</v>
      </c>
      <c r="AF379" s="10">
        <v>0.19641917647338364</v>
      </c>
      <c r="AG379" s="4">
        <v>0</v>
      </c>
      <c r="AH379" s="4">
        <v>0</v>
      </c>
      <c r="AI379" s="10" t="s">
        <v>1473</v>
      </c>
      <c r="AJ379" s="4">
        <v>0</v>
      </c>
      <c r="AK379" s="4">
        <v>0</v>
      </c>
      <c r="AL379" s="10" t="s">
        <v>1473</v>
      </c>
      <c r="AM379" s="1">
        <v>365800</v>
      </c>
      <c r="AN379" s="1">
        <v>5</v>
      </c>
      <c r="AX379"/>
      <c r="AY379"/>
    </row>
    <row r="380" spans="1:51" x14ac:dyDescent="0.25">
      <c r="A380" t="s">
        <v>964</v>
      </c>
      <c r="B380" t="s">
        <v>384</v>
      </c>
      <c r="C380" t="s">
        <v>1309</v>
      </c>
      <c r="D380" t="s">
        <v>1034</v>
      </c>
      <c r="E380" s="4">
        <v>103.89130434782609</v>
      </c>
      <c r="F380" s="4">
        <v>315.12163043478267</v>
      </c>
      <c r="G380" s="4">
        <v>41.733369565217394</v>
      </c>
      <c r="H380" s="10">
        <v>0.13243575030897314</v>
      </c>
      <c r="I380" s="4">
        <v>304.11456521739137</v>
      </c>
      <c r="J380" s="4">
        <v>41.733369565217394</v>
      </c>
      <c r="K380" s="10">
        <v>0.13722910487823881</v>
      </c>
      <c r="L380" s="4">
        <v>43.252826086956524</v>
      </c>
      <c r="M380" s="4">
        <v>1.278695652173913</v>
      </c>
      <c r="N380" s="10">
        <v>2.9563285636022774E-2</v>
      </c>
      <c r="O380" s="4">
        <v>37.513695652173915</v>
      </c>
      <c r="P380" s="4">
        <v>1.278695652173913</v>
      </c>
      <c r="Q380" s="8">
        <v>3.4086101887426619E-2</v>
      </c>
      <c r="R380" s="4">
        <v>0</v>
      </c>
      <c r="S380" s="4">
        <v>0</v>
      </c>
      <c r="T380" s="10" t="s">
        <v>1473</v>
      </c>
      <c r="U380" s="4">
        <v>5.7391304347826084</v>
      </c>
      <c r="V380" s="4">
        <v>0</v>
      </c>
      <c r="W380" s="10">
        <v>0</v>
      </c>
      <c r="X380" s="4">
        <v>92.831847826086943</v>
      </c>
      <c r="Y380" s="4">
        <v>2.0420652173913045</v>
      </c>
      <c r="Z380" s="10">
        <v>2.1997463857629448E-2</v>
      </c>
      <c r="AA380" s="4">
        <v>5.2679347826086946</v>
      </c>
      <c r="AB380" s="4">
        <v>0</v>
      </c>
      <c r="AC380" s="10">
        <v>0</v>
      </c>
      <c r="AD380" s="4">
        <v>173.76902173913049</v>
      </c>
      <c r="AE380" s="4">
        <v>38.412608695652175</v>
      </c>
      <c r="AF380" s="10">
        <v>0.22105556163698056</v>
      </c>
      <c r="AG380" s="4">
        <v>0</v>
      </c>
      <c r="AH380" s="4">
        <v>0</v>
      </c>
      <c r="AI380" s="10" t="s">
        <v>1473</v>
      </c>
      <c r="AJ380" s="4">
        <v>0</v>
      </c>
      <c r="AK380" s="4">
        <v>0</v>
      </c>
      <c r="AL380" s="10" t="s">
        <v>1473</v>
      </c>
      <c r="AM380" s="1">
        <v>365739</v>
      </c>
      <c r="AN380" s="1">
        <v>5</v>
      </c>
      <c r="AX380"/>
      <c r="AY380"/>
    </row>
    <row r="381" spans="1:51" x14ac:dyDescent="0.25">
      <c r="A381" t="s">
        <v>964</v>
      </c>
      <c r="B381" t="s">
        <v>382</v>
      </c>
      <c r="C381" t="s">
        <v>1140</v>
      </c>
      <c r="D381" t="s">
        <v>1026</v>
      </c>
      <c r="E381" s="4">
        <v>51.217391304347828</v>
      </c>
      <c r="F381" s="4">
        <v>147.07652173913044</v>
      </c>
      <c r="G381" s="4">
        <v>24.611847826086958</v>
      </c>
      <c r="H381" s="10">
        <v>0.16734042616088637</v>
      </c>
      <c r="I381" s="4">
        <v>135.25043478260869</v>
      </c>
      <c r="J381" s="4">
        <v>21.133586956521739</v>
      </c>
      <c r="K381" s="10">
        <v>0.15625522380382931</v>
      </c>
      <c r="L381" s="4">
        <v>13.478260869565217</v>
      </c>
      <c r="M381" s="4">
        <v>3.4782608695652177</v>
      </c>
      <c r="N381" s="10">
        <v>0.25806451612903231</v>
      </c>
      <c r="O381" s="4">
        <v>6.9429347826086953</v>
      </c>
      <c r="P381" s="4">
        <v>0</v>
      </c>
      <c r="Q381" s="8">
        <v>0</v>
      </c>
      <c r="R381" s="4">
        <v>1.5652173913043479</v>
      </c>
      <c r="S381" s="4">
        <v>1.5652173913043479</v>
      </c>
      <c r="T381" s="10">
        <v>1</v>
      </c>
      <c r="U381" s="4">
        <v>4.9701086956521738</v>
      </c>
      <c r="V381" s="4">
        <v>1.9130434782608696</v>
      </c>
      <c r="W381" s="10">
        <v>0.38490978676872611</v>
      </c>
      <c r="X381" s="4">
        <v>51.787065217391294</v>
      </c>
      <c r="Y381" s="4">
        <v>13.471847826086957</v>
      </c>
      <c r="Z381" s="10">
        <v>0.26013924074544387</v>
      </c>
      <c r="AA381" s="4">
        <v>5.2907608695652177</v>
      </c>
      <c r="AB381" s="4">
        <v>0</v>
      </c>
      <c r="AC381" s="10">
        <v>0</v>
      </c>
      <c r="AD381" s="4">
        <v>76.520434782608703</v>
      </c>
      <c r="AE381" s="4">
        <v>7.6617391304347828</v>
      </c>
      <c r="AF381" s="10">
        <v>0.10012670670522793</v>
      </c>
      <c r="AG381" s="4">
        <v>0</v>
      </c>
      <c r="AH381" s="4">
        <v>0</v>
      </c>
      <c r="AI381" s="10" t="s">
        <v>1473</v>
      </c>
      <c r="AJ381" s="4">
        <v>0</v>
      </c>
      <c r="AK381" s="4">
        <v>0</v>
      </c>
      <c r="AL381" s="10" t="s">
        <v>1473</v>
      </c>
      <c r="AM381" s="1">
        <v>365737</v>
      </c>
      <c r="AN381" s="1">
        <v>5</v>
      </c>
      <c r="AX381"/>
      <c r="AY381"/>
    </row>
    <row r="382" spans="1:51" x14ac:dyDescent="0.25">
      <c r="A382" t="s">
        <v>964</v>
      </c>
      <c r="B382" t="s">
        <v>329</v>
      </c>
      <c r="C382" t="s">
        <v>1315</v>
      </c>
      <c r="D382" t="s">
        <v>1032</v>
      </c>
      <c r="E382" s="4">
        <v>125.33695652173913</v>
      </c>
      <c r="F382" s="4">
        <v>371.27749999999992</v>
      </c>
      <c r="G382" s="4">
        <v>72.365434782608688</v>
      </c>
      <c r="H382" s="10">
        <v>0.19490929232880716</v>
      </c>
      <c r="I382" s="4">
        <v>350.23619565217382</v>
      </c>
      <c r="J382" s="4">
        <v>72.365434782608688</v>
      </c>
      <c r="K382" s="10">
        <v>0.20661894938601996</v>
      </c>
      <c r="L382" s="4">
        <v>41.11586956521738</v>
      </c>
      <c r="M382" s="4">
        <v>0.44521739130434784</v>
      </c>
      <c r="N382" s="10">
        <v>1.0828358879730141E-2</v>
      </c>
      <c r="O382" s="4">
        <v>20.074565217391303</v>
      </c>
      <c r="P382" s="4">
        <v>0.44521739130434784</v>
      </c>
      <c r="Q382" s="8">
        <v>2.2178183511473531E-2</v>
      </c>
      <c r="R382" s="4">
        <v>15.563043478260862</v>
      </c>
      <c r="S382" s="4">
        <v>0</v>
      </c>
      <c r="T382" s="10">
        <v>0</v>
      </c>
      <c r="U382" s="4">
        <v>5.4782608695652177</v>
      </c>
      <c r="V382" s="4">
        <v>0</v>
      </c>
      <c r="W382" s="10">
        <v>0</v>
      </c>
      <c r="X382" s="4">
        <v>98.048478260869558</v>
      </c>
      <c r="Y382" s="4">
        <v>43.709021739130428</v>
      </c>
      <c r="Z382" s="10">
        <v>0.44578990428426041</v>
      </c>
      <c r="AA382" s="4">
        <v>0</v>
      </c>
      <c r="AB382" s="4">
        <v>0</v>
      </c>
      <c r="AC382" s="10" t="s">
        <v>1473</v>
      </c>
      <c r="AD382" s="4">
        <v>232.11315217391297</v>
      </c>
      <c r="AE382" s="4">
        <v>28.21119565217391</v>
      </c>
      <c r="AF382" s="10">
        <v>0.12154070283374725</v>
      </c>
      <c r="AG382" s="4">
        <v>0</v>
      </c>
      <c r="AH382" s="4">
        <v>0</v>
      </c>
      <c r="AI382" s="10" t="s">
        <v>1473</v>
      </c>
      <c r="AJ382" s="4">
        <v>0</v>
      </c>
      <c r="AK382" s="4">
        <v>0</v>
      </c>
      <c r="AL382" s="10" t="s">
        <v>1473</v>
      </c>
      <c r="AM382" s="1">
        <v>365661</v>
      </c>
      <c r="AN382" s="1">
        <v>5</v>
      </c>
      <c r="AX382"/>
      <c r="AY382"/>
    </row>
    <row r="383" spans="1:51" x14ac:dyDescent="0.25">
      <c r="A383" t="s">
        <v>964</v>
      </c>
      <c r="B383" t="s">
        <v>690</v>
      </c>
      <c r="C383" t="s">
        <v>1198</v>
      </c>
      <c r="D383" t="s">
        <v>1040</v>
      </c>
      <c r="E383" s="4">
        <v>86.25</v>
      </c>
      <c r="F383" s="4">
        <v>386.83967391304344</v>
      </c>
      <c r="G383" s="4">
        <v>0</v>
      </c>
      <c r="H383" s="10">
        <v>0</v>
      </c>
      <c r="I383" s="4">
        <v>365.41163043478258</v>
      </c>
      <c r="J383" s="4">
        <v>0</v>
      </c>
      <c r="K383" s="10">
        <v>0</v>
      </c>
      <c r="L383" s="4">
        <v>102.20532608695655</v>
      </c>
      <c r="M383" s="4">
        <v>0</v>
      </c>
      <c r="N383" s="10">
        <v>0</v>
      </c>
      <c r="O383" s="4">
        <v>84.444021739130463</v>
      </c>
      <c r="P383" s="4">
        <v>0</v>
      </c>
      <c r="Q383" s="8">
        <v>0</v>
      </c>
      <c r="R383" s="4">
        <v>12.552934782608695</v>
      </c>
      <c r="S383" s="4">
        <v>0</v>
      </c>
      <c r="T383" s="10">
        <v>0</v>
      </c>
      <c r="U383" s="4">
        <v>5.2083695652173914</v>
      </c>
      <c r="V383" s="4">
        <v>0</v>
      </c>
      <c r="W383" s="10">
        <v>0</v>
      </c>
      <c r="X383" s="4">
        <v>53.835543478260867</v>
      </c>
      <c r="Y383" s="4">
        <v>0</v>
      </c>
      <c r="Z383" s="10">
        <v>0</v>
      </c>
      <c r="AA383" s="4">
        <v>3.6667391304347823</v>
      </c>
      <c r="AB383" s="4">
        <v>0</v>
      </c>
      <c r="AC383" s="10">
        <v>0</v>
      </c>
      <c r="AD383" s="4">
        <v>206.12391304347815</v>
      </c>
      <c r="AE383" s="4">
        <v>0</v>
      </c>
      <c r="AF383" s="10">
        <v>0</v>
      </c>
      <c r="AG383" s="4">
        <v>21.008152173913043</v>
      </c>
      <c r="AH383" s="4">
        <v>0</v>
      </c>
      <c r="AI383" s="10">
        <v>0</v>
      </c>
      <c r="AJ383" s="4">
        <v>0</v>
      </c>
      <c r="AK383" s="4">
        <v>0</v>
      </c>
      <c r="AL383" s="10" t="s">
        <v>1473</v>
      </c>
      <c r="AM383" s="1">
        <v>366200</v>
      </c>
      <c r="AN383" s="1">
        <v>5</v>
      </c>
      <c r="AX383"/>
      <c r="AY383"/>
    </row>
    <row r="384" spans="1:51" x14ac:dyDescent="0.25">
      <c r="A384" t="s">
        <v>964</v>
      </c>
      <c r="B384" t="s">
        <v>453</v>
      </c>
      <c r="C384" t="s">
        <v>1108</v>
      </c>
      <c r="D384" t="s">
        <v>1040</v>
      </c>
      <c r="E384" s="4">
        <v>74.163043478260875</v>
      </c>
      <c r="F384" s="4">
        <v>323.79152173913042</v>
      </c>
      <c r="G384" s="4">
        <v>0</v>
      </c>
      <c r="H384" s="10">
        <v>0</v>
      </c>
      <c r="I384" s="4">
        <v>292.89380434782606</v>
      </c>
      <c r="J384" s="4">
        <v>0</v>
      </c>
      <c r="K384" s="10">
        <v>0</v>
      </c>
      <c r="L384" s="4">
        <v>90.569782608695661</v>
      </c>
      <c r="M384" s="4">
        <v>0</v>
      </c>
      <c r="N384" s="10">
        <v>0</v>
      </c>
      <c r="O384" s="4">
        <v>68.922282608695667</v>
      </c>
      <c r="P384" s="4">
        <v>0</v>
      </c>
      <c r="Q384" s="8">
        <v>0</v>
      </c>
      <c r="R384" s="4">
        <v>14.685543478260872</v>
      </c>
      <c r="S384" s="4">
        <v>0</v>
      </c>
      <c r="T384" s="10">
        <v>0</v>
      </c>
      <c r="U384" s="4">
        <v>6.9619565217391308</v>
      </c>
      <c r="V384" s="4">
        <v>0</v>
      </c>
      <c r="W384" s="10">
        <v>0</v>
      </c>
      <c r="X384" s="4">
        <v>40.974239130434782</v>
      </c>
      <c r="Y384" s="4">
        <v>0</v>
      </c>
      <c r="Z384" s="10">
        <v>0</v>
      </c>
      <c r="AA384" s="4">
        <v>9.2502173913043482</v>
      </c>
      <c r="AB384" s="4">
        <v>0</v>
      </c>
      <c r="AC384" s="10">
        <v>0</v>
      </c>
      <c r="AD384" s="4">
        <v>158.15380434782605</v>
      </c>
      <c r="AE384" s="4">
        <v>0</v>
      </c>
      <c r="AF384" s="10">
        <v>0</v>
      </c>
      <c r="AG384" s="4">
        <v>24.843478260869563</v>
      </c>
      <c r="AH384" s="4">
        <v>0</v>
      </c>
      <c r="AI384" s="10">
        <v>0</v>
      </c>
      <c r="AJ384" s="4">
        <v>0</v>
      </c>
      <c r="AK384" s="4">
        <v>0</v>
      </c>
      <c r="AL384" s="10" t="s">
        <v>1473</v>
      </c>
      <c r="AM384" s="1">
        <v>365838</v>
      </c>
      <c r="AN384" s="1">
        <v>5</v>
      </c>
      <c r="AX384"/>
      <c r="AY384"/>
    </row>
    <row r="385" spans="1:51" x14ac:dyDescent="0.25">
      <c r="A385" t="s">
        <v>964</v>
      </c>
      <c r="B385" t="s">
        <v>264</v>
      </c>
      <c r="C385" t="s">
        <v>1293</v>
      </c>
      <c r="D385" t="s">
        <v>1043</v>
      </c>
      <c r="E385" s="4">
        <v>41.021739130434781</v>
      </c>
      <c r="F385" s="4">
        <v>146.57250000000002</v>
      </c>
      <c r="G385" s="4">
        <v>0</v>
      </c>
      <c r="H385" s="10">
        <v>0</v>
      </c>
      <c r="I385" s="4">
        <v>134.59543478260872</v>
      </c>
      <c r="J385" s="4">
        <v>0</v>
      </c>
      <c r="K385" s="10">
        <v>0</v>
      </c>
      <c r="L385" s="4">
        <v>12.373478260869565</v>
      </c>
      <c r="M385" s="4">
        <v>0</v>
      </c>
      <c r="N385" s="10">
        <v>0</v>
      </c>
      <c r="O385" s="4">
        <v>0.39641304347826084</v>
      </c>
      <c r="P385" s="4">
        <v>0</v>
      </c>
      <c r="Q385" s="8">
        <v>0</v>
      </c>
      <c r="R385" s="4">
        <v>3.7477173913043487</v>
      </c>
      <c r="S385" s="4">
        <v>0</v>
      </c>
      <c r="T385" s="10">
        <v>0</v>
      </c>
      <c r="U385" s="4">
        <v>8.2293478260869559</v>
      </c>
      <c r="V385" s="4">
        <v>0</v>
      </c>
      <c r="W385" s="10">
        <v>0</v>
      </c>
      <c r="X385" s="4">
        <v>42.591304347826103</v>
      </c>
      <c r="Y385" s="4">
        <v>0</v>
      </c>
      <c r="Z385" s="10">
        <v>0</v>
      </c>
      <c r="AA385" s="4">
        <v>0</v>
      </c>
      <c r="AB385" s="4">
        <v>0</v>
      </c>
      <c r="AC385" s="10" t="s">
        <v>1473</v>
      </c>
      <c r="AD385" s="4">
        <v>91.607717391304348</v>
      </c>
      <c r="AE385" s="4">
        <v>0</v>
      </c>
      <c r="AF385" s="10">
        <v>0</v>
      </c>
      <c r="AG385" s="4">
        <v>0</v>
      </c>
      <c r="AH385" s="4">
        <v>0</v>
      </c>
      <c r="AI385" s="10" t="s">
        <v>1473</v>
      </c>
      <c r="AJ385" s="4">
        <v>0</v>
      </c>
      <c r="AK385" s="4">
        <v>0</v>
      </c>
      <c r="AL385" s="10" t="s">
        <v>1473</v>
      </c>
      <c r="AM385" s="1">
        <v>365566</v>
      </c>
      <c r="AN385" s="1">
        <v>5</v>
      </c>
      <c r="AX385"/>
      <c r="AY385"/>
    </row>
    <row r="386" spans="1:51" x14ac:dyDescent="0.25">
      <c r="A386" t="s">
        <v>964</v>
      </c>
      <c r="B386" t="s">
        <v>0</v>
      </c>
      <c r="C386" t="s">
        <v>499</v>
      </c>
      <c r="D386" t="s">
        <v>1032</v>
      </c>
      <c r="E386" s="4">
        <v>49.684782608695649</v>
      </c>
      <c r="F386" s="4">
        <v>81.138586956521735</v>
      </c>
      <c r="G386" s="4">
        <v>0</v>
      </c>
      <c r="H386" s="10">
        <v>0</v>
      </c>
      <c r="I386" s="4">
        <v>73.654891304347828</v>
      </c>
      <c r="J386" s="4">
        <v>0</v>
      </c>
      <c r="K386" s="10">
        <v>0</v>
      </c>
      <c r="L386" s="4">
        <v>9.6820652173913047</v>
      </c>
      <c r="M386" s="4">
        <v>0</v>
      </c>
      <c r="N386" s="10">
        <v>0</v>
      </c>
      <c r="O386" s="4">
        <v>4.5516304347826084</v>
      </c>
      <c r="P386" s="4">
        <v>0</v>
      </c>
      <c r="Q386" s="8">
        <v>0</v>
      </c>
      <c r="R386" s="4">
        <v>0</v>
      </c>
      <c r="S386" s="4">
        <v>0</v>
      </c>
      <c r="T386" s="10" t="s">
        <v>1473</v>
      </c>
      <c r="U386" s="4">
        <v>5.1304347826086953</v>
      </c>
      <c r="V386" s="4">
        <v>0</v>
      </c>
      <c r="W386" s="10">
        <v>0</v>
      </c>
      <c r="X386" s="4">
        <v>20.831521739130434</v>
      </c>
      <c r="Y386" s="4">
        <v>0</v>
      </c>
      <c r="Z386" s="10">
        <v>0</v>
      </c>
      <c r="AA386" s="4">
        <v>2.3532608695652173</v>
      </c>
      <c r="AB386" s="4">
        <v>0</v>
      </c>
      <c r="AC386" s="10">
        <v>0</v>
      </c>
      <c r="AD386" s="4">
        <v>48.271739130434781</v>
      </c>
      <c r="AE386" s="4">
        <v>0</v>
      </c>
      <c r="AF386" s="10">
        <v>0</v>
      </c>
      <c r="AG386" s="4">
        <v>0</v>
      </c>
      <c r="AH386" s="4">
        <v>0</v>
      </c>
      <c r="AI386" s="10" t="s">
        <v>1473</v>
      </c>
      <c r="AJ386" s="4">
        <v>0</v>
      </c>
      <c r="AK386" s="4">
        <v>0</v>
      </c>
      <c r="AL386" s="10" t="s">
        <v>1473</v>
      </c>
      <c r="AM386" s="1">
        <v>365401</v>
      </c>
      <c r="AN386" s="1">
        <v>5</v>
      </c>
      <c r="AX386"/>
      <c r="AY386"/>
    </row>
    <row r="387" spans="1:51" x14ac:dyDescent="0.25">
      <c r="A387" t="s">
        <v>964</v>
      </c>
      <c r="B387" t="s">
        <v>43</v>
      </c>
      <c r="C387" t="s">
        <v>1222</v>
      </c>
      <c r="D387" t="s">
        <v>1039</v>
      </c>
      <c r="E387" s="4">
        <v>52.902173913043477</v>
      </c>
      <c r="F387" s="4">
        <v>231.15847826086957</v>
      </c>
      <c r="G387" s="4">
        <v>0</v>
      </c>
      <c r="H387" s="10">
        <v>0</v>
      </c>
      <c r="I387" s="4">
        <v>213.85413043478263</v>
      </c>
      <c r="J387" s="4">
        <v>0</v>
      </c>
      <c r="K387" s="10">
        <v>0</v>
      </c>
      <c r="L387" s="4">
        <v>54.573369565217391</v>
      </c>
      <c r="M387" s="4">
        <v>0</v>
      </c>
      <c r="N387" s="10">
        <v>0</v>
      </c>
      <c r="O387" s="4">
        <v>42.573369565217391</v>
      </c>
      <c r="P387" s="4">
        <v>0</v>
      </c>
      <c r="Q387" s="8">
        <v>0</v>
      </c>
      <c r="R387" s="4">
        <v>0</v>
      </c>
      <c r="S387" s="4">
        <v>0</v>
      </c>
      <c r="T387" s="10" t="s">
        <v>1473</v>
      </c>
      <c r="U387" s="4">
        <v>12</v>
      </c>
      <c r="V387" s="4">
        <v>0</v>
      </c>
      <c r="W387" s="10">
        <v>0</v>
      </c>
      <c r="X387" s="4">
        <v>45.399456521739133</v>
      </c>
      <c r="Y387" s="4">
        <v>0</v>
      </c>
      <c r="Z387" s="10">
        <v>0</v>
      </c>
      <c r="AA387" s="4">
        <v>5.3043478260869561</v>
      </c>
      <c r="AB387" s="4">
        <v>0</v>
      </c>
      <c r="AC387" s="10">
        <v>0</v>
      </c>
      <c r="AD387" s="4">
        <v>125.88130434782609</v>
      </c>
      <c r="AE387" s="4">
        <v>0</v>
      </c>
      <c r="AF387" s="10">
        <v>0</v>
      </c>
      <c r="AG387" s="4">
        <v>0</v>
      </c>
      <c r="AH387" s="4">
        <v>0</v>
      </c>
      <c r="AI387" s="10" t="s">
        <v>1473</v>
      </c>
      <c r="AJ387" s="4">
        <v>0</v>
      </c>
      <c r="AK387" s="4">
        <v>0</v>
      </c>
      <c r="AL387" s="10" t="s">
        <v>1473</v>
      </c>
      <c r="AM387" s="1">
        <v>365114</v>
      </c>
      <c r="AN387" s="1">
        <v>5</v>
      </c>
      <c r="AX387"/>
      <c r="AY387"/>
    </row>
    <row r="388" spans="1:51" x14ac:dyDescent="0.25">
      <c r="A388" t="s">
        <v>964</v>
      </c>
      <c r="B388" t="s">
        <v>442</v>
      </c>
      <c r="C388" t="s">
        <v>499</v>
      </c>
      <c r="D388" t="s">
        <v>1032</v>
      </c>
      <c r="E388" s="4">
        <v>48.717391304347828</v>
      </c>
      <c r="F388" s="4">
        <v>116.64402173913044</v>
      </c>
      <c r="G388" s="4">
        <v>0</v>
      </c>
      <c r="H388" s="10">
        <v>0</v>
      </c>
      <c r="I388" s="4">
        <v>110.38315217391303</v>
      </c>
      <c r="J388" s="4">
        <v>0</v>
      </c>
      <c r="K388" s="10">
        <v>0</v>
      </c>
      <c r="L388" s="4">
        <v>7.0788043478260869</v>
      </c>
      <c r="M388" s="4">
        <v>0</v>
      </c>
      <c r="N388" s="10">
        <v>0</v>
      </c>
      <c r="O388" s="4">
        <v>0.81793478260869568</v>
      </c>
      <c r="P388" s="4">
        <v>0</v>
      </c>
      <c r="Q388" s="8">
        <v>0</v>
      </c>
      <c r="R388" s="4">
        <v>0</v>
      </c>
      <c r="S388" s="4">
        <v>0</v>
      </c>
      <c r="T388" s="10" t="s">
        <v>1473</v>
      </c>
      <c r="U388" s="4">
        <v>6.2608695652173916</v>
      </c>
      <c r="V388" s="4">
        <v>0</v>
      </c>
      <c r="W388" s="10">
        <v>0</v>
      </c>
      <c r="X388" s="4">
        <v>29.331521739130434</v>
      </c>
      <c r="Y388" s="4">
        <v>0</v>
      </c>
      <c r="Z388" s="10">
        <v>0</v>
      </c>
      <c r="AA388" s="4">
        <v>0</v>
      </c>
      <c r="AB388" s="4">
        <v>0</v>
      </c>
      <c r="AC388" s="10" t="s">
        <v>1473</v>
      </c>
      <c r="AD388" s="4">
        <v>80.233695652173907</v>
      </c>
      <c r="AE388" s="4">
        <v>0</v>
      </c>
      <c r="AF388" s="10">
        <v>0</v>
      </c>
      <c r="AG388" s="4">
        <v>0</v>
      </c>
      <c r="AH388" s="4">
        <v>0</v>
      </c>
      <c r="AI388" s="10" t="s">
        <v>1473</v>
      </c>
      <c r="AJ388" s="4">
        <v>0</v>
      </c>
      <c r="AK388" s="4">
        <v>0</v>
      </c>
      <c r="AL388" s="10" t="s">
        <v>1473</v>
      </c>
      <c r="AM388" s="1">
        <v>365825</v>
      </c>
      <c r="AN388" s="1">
        <v>5</v>
      </c>
      <c r="AX388"/>
      <c r="AY388"/>
    </row>
    <row r="389" spans="1:51" x14ac:dyDescent="0.25">
      <c r="A389" t="s">
        <v>964</v>
      </c>
      <c r="B389" t="s">
        <v>848</v>
      </c>
      <c r="C389" t="s">
        <v>1112</v>
      </c>
      <c r="D389" t="s">
        <v>1034</v>
      </c>
      <c r="E389" s="4">
        <v>77.663043478260875</v>
      </c>
      <c r="F389" s="4">
        <v>208.61760869565217</v>
      </c>
      <c r="G389" s="4">
        <v>16.38663043478261</v>
      </c>
      <c r="H389" s="10">
        <v>7.8548644753610994E-2</v>
      </c>
      <c r="I389" s="4">
        <v>187.33500000000001</v>
      </c>
      <c r="J389" s="4">
        <v>16.38663043478261</v>
      </c>
      <c r="K389" s="10">
        <v>8.7472337976259695E-2</v>
      </c>
      <c r="L389" s="4">
        <v>45.097826086956523</v>
      </c>
      <c r="M389" s="4">
        <v>3.964673913043478</v>
      </c>
      <c r="N389" s="10">
        <v>8.7912750060255479E-2</v>
      </c>
      <c r="O389" s="4">
        <v>30.076086956521738</v>
      </c>
      <c r="P389" s="4">
        <v>3.964673913043478</v>
      </c>
      <c r="Q389" s="8">
        <v>0.13182146729309721</v>
      </c>
      <c r="R389" s="4">
        <v>9.5434782608695645</v>
      </c>
      <c r="S389" s="4">
        <v>0</v>
      </c>
      <c r="T389" s="10">
        <v>0</v>
      </c>
      <c r="U389" s="4">
        <v>5.4782608695652177</v>
      </c>
      <c r="V389" s="4">
        <v>0</v>
      </c>
      <c r="W389" s="10">
        <v>0</v>
      </c>
      <c r="X389" s="4">
        <v>50.592826086956521</v>
      </c>
      <c r="Y389" s="4">
        <v>1.9080434782608695</v>
      </c>
      <c r="Z389" s="10">
        <v>3.7713716070761023E-2</v>
      </c>
      <c r="AA389" s="4">
        <v>6.2608695652173916</v>
      </c>
      <c r="AB389" s="4">
        <v>0</v>
      </c>
      <c r="AC389" s="10">
        <v>0</v>
      </c>
      <c r="AD389" s="4">
        <v>98.073695652173939</v>
      </c>
      <c r="AE389" s="4">
        <v>10.513913043478261</v>
      </c>
      <c r="AF389" s="10">
        <v>0.10720420978900071</v>
      </c>
      <c r="AG389" s="4">
        <v>8.5923913043478262</v>
      </c>
      <c r="AH389" s="4">
        <v>0</v>
      </c>
      <c r="AI389" s="10">
        <v>0</v>
      </c>
      <c r="AJ389" s="4">
        <v>0</v>
      </c>
      <c r="AK389" s="4">
        <v>0</v>
      </c>
      <c r="AL389" s="10" t="s">
        <v>1473</v>
      </c>
      <c r="AM389" s="1">
        <v>366404</v>
      </c>
      <c r="AN389" s="1">
        <v>5</v>
      </c>
      <c r="AX389"/>
      <c r="AY389"/>
    </row>
    <row r="390" spans="1:51" x14ac:dyDescent="0.25">
      <c r="A390" t="s">
        <v>964</v>
      </c>
      <c r="B390" t="s">
        <v>249</v>
      </c>
      <c r="C390" t="s">
        <v>1249</v>
      </c>
      <c r="D390" t="s">
        <v>1011</v>
      </c>
      <c r="E390" s="4">
        <v>70.717391304347828</v>
      </c>
      <c r="F390" s="4">
        <v>198.40076086956532</v>
      </c>
      <c r="G390" s="4">
        <v>0</v>
      </c>
      <c r="H390" s="10">
        <v>0</v>
      </c>
      <c r="I390" s="4">
        <v>177.25521739130446</v>
      </c>
      <c r="J390" s="4">
        <v>0</v>
      </c>
      <c r="K390" s="10">
        <v>0</v>
      </c>
      <c r="L390" s="4">
        <v>44.381739130434781</v>
      </c>
      <c r="M390" s="4">
        <v>0</v>
      </c>
      <c r="N390" s="10">
        <v>0</v>
      </c>
      <c r="O390" s="4">
        <v>24.496956521739129</v>
      </c>
      <c r="P390" s="4">
        <v>0</v>
      </c>
      <c r="Q390" s="8">
        <v>0</v>
      </c>
      <c r="R390" s="4">
        <v>16.134782608695655</v>
      </c>
      <c r="S390" s="4">
        <v>0</v>
      </c>
      <c r="T390" s="10">
        <v>0</v>
      </c>
      <c r="U390" s="4">
        <v>3.75</v>
      </c>
      <c r="V390" s="4">
        <v>0</v>
      </c>
      <c r="W390" s="10">
        <v>0</v>
      </c>
      <c r="X390" s="4">
        <v>20.733369565217391</v>
      </c>
      <c r="Y390" s="4">
        <v>0</v>
      </c>
      <c r="Z390" s="10">
        <v>0</v>
      </c>
      <c r="AA390" s="4">
        <v>1.2607608695652173</v>
      </c>
      <c r="AB390" s="4">
        <v>0</v>
      </c>
      <c r="AC390" s="10">
        <v>0</v>
      </c>
      <c r="AD390" s="4">
        <v>121.61032608695663</v>
      </c>
      <c r="AE390" s="4">
        <v>0</v>
      </c>
      <c r="AF390" s="10">
        <v>0</v>
      </c>
      <c r="AG390" s="4">
        <v>0.92739130434782613</v>
      </c>
      <c r="AH390" s="4">
        <v>0</v>
      </c>
      <c r="AI390" s="10">
        <v>0</v>
      </c>
      <c r="AJ390" s="4">
        <v>9.4871739130434811</v>
      </c>
      <c r="AK390" s="4">
        <v>0</v>
      </c>
      <c r="AL390" s="10" t="s">
        <v>1473</v>
      </c>
      <c r="AM390" s="1">
        <v>365541</v>
      </c>
      <c r="AN390" s="1">
        <v>5</v>
      </c>
      <c r="AX390"/>
      <c r="AY390"/>
    </row>
    <row r="391" spans="1:51" x14ac:dyDescent="0.25">
      <c r="A391" t="s">
        <v>964</v>
      </c>
      <c r="B391" t="s">
        <v>766</v>
      </c>
      <c r="C391" t="s">
        <v>1371</v>
      </c>
      <c r="D391" t="s">
        <v>991</v>
      </c>
      <c r="E391" s="4">
        <v>125.89130434782609</v>
      </c>
      <c r="F391" s="4">
        <v>427.9338043478262</v>
      </c>
      <c r="G391" s="4">
        <v>0</v>
      </c>
      <c r="H391" s="10">
        <v>0</v>
      </c>
      <c r="I391" s="4">
        <v>372.2695652173914</v>
      </c>
      <c r="J391" s="4">
        <v>0</v>
      </c>
      <c r="K391" s="10">
        <v>0</v>
      </c>
      <c r="L391" s="4">
        <v>84.081847826086957</v>
      </c>
      <c r="M391" s="4">
        <v>0</v>
      </c>
      <c r="N391" s="10">
        <v>0</v>
      </c>
      <c r="O391" s="4">
        <v>52.780760869565228</v>
      </c>
      <c r="P391" s="4">
        <v>0</v>
      </c>
      <c r="Q391" s="8">
        <v>0</v>
      </c>
      <c r="R391" s="4">
        <v>24.154565217391298</v>
      </c>
      <c r="S391" s="4">
        <v>0</v>
      </c>
      <c r="T391" s="10">
        <v>0</v>
      </c>
      <c r="U391" s="4">
        <v>7.1465217391304341</v>
      </c>
      <c r="V391" s="4">
        <v>0</v>
      </c>
      <c r="W391" s="10">
        <v>0</v>
      </c>
      <c r="X391" s="4">
        <v>90.019021739130451</v>
      </c>
      <c r="Y391" s="4">
        <v>0</v>
      </c>
      <c r="Z391" s="10">
        <v>0</v>
      </c>
      <c r="AA391" s="4">
        <v>24.363152173913043</v>
      </c>
      <c r="AB391" s="4">
        <v>0</v>
      </c>
      <c r="AC391" s="10">
        <v>0</v>
      </c>
      <c r="AD391" s="4">
        <v>224.84967391304355</v>
      </c>
      <c r="AE391" s="4">
        <v>0</v>
      </c>
      <c r="AF391" s="10">
        <v>0</v>
      </c>
      <c r="AG391" s="4">
        <v>4.6201086956521742</v>
      </c>
      <c r="AH391" s="4">
        <v>0</v>
      </c>
      <c r="AI391" s="10">
        <v>0</v>
      </c>
      <c r="AJ391" s="4">
        <v>0</v>
      </c>
      <c r="AK391" s="4">
        <v>0</v>
      </c>
      <c r="AL391" s="10" t="s">
        <v>1473</v>
      </c>
      <c r="AM391" s="1">
        <v>366301</v>
      </c>
      <c r="AN391" s="1">
        <v>5</v>
      </c>
      <c r="AX391"/>
      <c r="AY391"/>
    </row>
    <row r="392" spans="1:51" x14ac:dyDescent="0.25">
      <c r="A392" t="s">
        <v>964</v>
      </c>
      <c r="B392" t="s">
        <v>282</v>
      </c>
      <c r="C392" t="s">
        <v>1301</v>
      </c>
      <c r="D392" t="s">
        <v>1062</v>
      </c>
      <c r="E392" s="4">
        <v>83.163043478260875</v>
      </c>
      <c r="F392" s="4">
        <v>264.429347826087</v>
      </c>
      <c r="G392" s="4">
        <v>0</v>
      </c>
      <c r="H392" s="10">
        <v>0</v>
      </c>
      <c r="I392" s="4">
        <v>242.1983695652174</v>
      </c>
      <c r="J392" s="4">
        <v>0</v>
      </c>
      <c r="K392" s="10">
        <v>0</v>
      </c>
      <c r="L392" s="4">
        <v>19.059782608695652</v>
      </c>
      <c r="M392" s="4">
        <v>0</v>
      </c>
      <c r="N392" s="10">
        <v>0</v>
      </c>
      <c r="O392" s="4">
        <v>13.766304347826088</v>
      </c>
      <c r="P392" s="4">
        <v>0</v>
      </c>
      <c r="Q392" s="8">
        <v>0</v>
      </c>
      <c r="R392" s="4">
        <v>7.6086956521739135E-2</v>
      </c>
      <c r="S392" s="4">
        <v>0</v>
      </c>
      <c r="T392" s="10">
        <v>0</v>
      </c>
      <c r="U392" s="4">
        <v>5.2173913043478262</v>
      </c>
      <c r="V392" s="4">
        <v>0</v>
      </c>
      <c r="W392" s="10">
        <v>0</v>
      </c>
      <c r="X392" s="4">
        <v>76.274456521739125</v>
      </c>
      <c r="Y392" s="4">
        <v>0</v>
      </c>
      <c r="Z392" s="10">
        <v>0</v>
      </c>
      <c r="AA392" s="4">
        <v>16.9375</v>
      </c>
      <c r="AB392" s="4">
        <v>0</v>
      </c>
      <c r="AC392" s="10">
        <v>0</v>
      </c>
      <c r="AD392" s="4">
        <v>152.15760869565219</v>
      </c>
      <c r="AE392" s="4">
        <v>0</v>
      </c>
      <c r="AF392" s="10">
        <v>0</v>
      </c>
      <c r="AG392" s="4">
        <v>0</v>
      </c>
      <c r="AH392" s="4">
        <v>0</v>
      </c>
      <c r="AI392" s="10" t="s">
        <v>1473</v>
      </c>
      <c r="AJ392" s="4">
        <v>0</v>
      </c>
      <c r="AK392" s="4">
        <v>0</v>
      </c>
      <c r="AL392" s="10" t="s">
        <v>1473</v>
      </c>
      <c r="AM392" s="1">
        <v>365589</v>
      </c>
      <c r="AN392" s="1">
        <v>5</v>
      </c>
      <c r="AX392"/>
      <c r="AY392"/>
    </row>
    <row r="393" spans="1:51" x14ac:dyDescent="0.25">
      <c r="A393" t="s">
        <v>964</v>
      </c>
      <c r="B393" t="s">
        <v>47</v>
      </c>
      <c r="C393" t="s">
        <v>1096</v>
      </c>
      <c r="D393" t="s">
        <v>1034</v>
      </c>
      <c r="E393" s="4">
        <v>148.35869565217391</v>
      </c>
      <c r="F393" s="4">
        <v>425.62336956521727</v>
      </c>
      <c r="G393" s="4">
        <v>108.71195652173913</v>
      </c>
      <c r="H393" s="10">
        <v>0.25541820373442031</v>
      </c>
      <c r="I393" s="4">
        <v>407.48532608695638</v>
      </c>
      <c r="J393" s="4">
        <v>108.71195652173913</v>
      </c>
      <c r="K393" s="10">
        <v>0.26678741432406883</v>
      </c>
      <c r="L393" s="4">
        <v>46.183695652173924</v>
      </c>
      <c r="M393" s="4">
        <v>0</v>
      </c>
      <c r="N393" s="10">
        <v>0</v>
      </c>
      <c r="O393" s="4">
        <v>35.87934782608697</v>
      </c>
      <c r="P393" s="4">
        <v>0</v>
      </c>
      <c r="Q393" s="8">
        <v>0</v>
      </c>
      <c r="R393" s="4">
        <v>5.3043478260869561</v>
      </c>
      <c r="S393" s="4">
        <v>0</v>
      </c>
      <c r="T393" s="10">
        <v>0</v>
      </c>
      <c r="U393" s="4">
        <v>5</v>
      </c>
      <c r="V393" s="4">
        <v>0</v>
      </c>
      <c r="W393" s="10">
        <v>0</v>
      </c>
      <c r="X393" s="4">
        <v>127.94076086956521</v>
      </c>
      <c r="Y393" s="4">
        <v>27.228260869565219</v>
      </c>
      <c r="Z393" s="10">
        <v>0.21281928202165576</v>
      </c>
      <c r="AA393" s="4">
        <v>7.8336956521739127</v>
      </c>
      <c r="AB393" s="4">
        <v>0</v>
      </c>
      <c r="AC393" s="10">
        <v>0</v>
      </c>
      <c r="AD393" s="4">
        <v>229.54891304347814</v>
      </c>
      <c r="AE393" s="4">
        <v>81.483695652173907</v>
      </c>
      <c r="AF393" s="10">
        <v>0.35497312782631357</v>
      </c>
      <c r="AG393" s="4">
        <v>14.116304347826086</v>
      </c>
      <c r="AH393" s="4">
        <v>0</v>
      </c>
      <c r="AI393" s="10">
        <v>0</v>
      </c>
      <c r="AJ393" s="4">
        <v>0</v>
      </c>
      <c r="AK393" s="4">
        <v>0</v>
      </c>
      <c r="AL393" s="10" t="s">
        <v>1473</v>
      </c>
      <c r="AM393" s="1">
        <v>365134</v>
      </c>
      <c r="AN393" s="1">
        <v>5</v>
      </c>
      <c r="AX393"/>
      <c r="AY393"/>
    </row>
    <row r="394" spans="1:51" x14ac:dyDescent="0.25">
      <c r="A394" t="s">
        <v>964</v>
      </c>
      <c r="B394" t="s">
        <v>768</v>
      </c>
      <c r="C394" t="s">
        <v>1116</v>
      </c>
      <c r="D394" t="s">
        <v>980</v>
      </c>
      <c r="E394" s="4">
        <v>50</v>
      </c>
      <c r="F394" s="4">
        <v>143.0292391304348</v>
      </c>
      <c r="G394" s="4">
        <v>11.459891304347824</v>
      </c>
      <c r="H394" s="10">
        <v>8.0122717382961353E-2</v>
      </c>
      <c r="I394" s="4">
        <v>135.89880434782611</v>
      </c>
      <c r="J394" s="4">
        <v>11.459891304347824</v>
      </c>
      <c r="K394" s="10">
        <v>8.432665290429496E-2</v>
      </c>
      <c r="L394" s="4">
        <v>17.498043478260865</v>
      </c>
      <c r="M394" s="4">
        <v>2.2181521739130439</v>
      </c>
      <c r="N394" s="10">
        <v>0.12676572536059938</v>
      </c>
      <c r="O394" s="4">
        <v>15.324130434782605</v>
      </c>
      <c r="P394" s="4">
        <v>2.2181521739130439</v>
      </c>
      <c r="Q394" s="8">
        <v>0.14474897504645989</v>
      </c>
      <c r="R394" s="4">
        <v>0</v>
      </c>
      <c r="S394" s="4">
        <v>0</v>
      </c>
      <c r="T394" s="10" t="s">
        <v>1473</v>
      </c>
      <c r="U394" s="4">
        <v>2.1739130434782608</v>
      </c>
      <c r="V394" s="4">
        <v>0</v>
      </c>
      <c r="W394" s="10">
        <v>0</v>
      </c>
      <c r="X394" s="4">
        <v>38.366739130434794</v>
      </c>
      <c r="Y394" s="4">
        <v>3.9982608695652164</v>
      </c>
      <c r="Z394" s="10">
        <v>0.10421164165065977</v>
      </c>
      <c r="AA394" s="4">
        <v>4.9565217391304346</v>
      </c>
      <c r="AB394" s="4">
        <v>0</v>
      </c>
      <c r="AC394" s="10">
        <v>0</v>
      </c>
      <c r="AD394" s="4">
        <v>77.789456521739154</v>
      </c>
      <c r="AE394" s="4">
        <v>5.2434782608695638</v>
      </c>
      <c r="AF394" s="10">
        <v>6.7406027697393844E-2</v>
      </c>
      <c r="AG394" s="4">
        <v>4.4184782608695654</v>
      </c>
      <c r="AH394" s="4">
        <v>0</v>
      </c>
      <c r="AI394" s="10">
        <v>0</v>
      </c>
      <c r="AJ394" s="4">
        <v>0</v>
      </c>
      <c r="AK394" s="4">
        <v>0</v>
      </c>
      <c r="AL394" s="10" t="s">
        <v>1473</v>
      </c>
      <c r="AM394" s="1">
        <v>366303</v>
      </c>
      <c r="AN394" s="1">
        <v>5</v>
      </c>
      <c r="AX394"/>
      <c r="AY394"/>
    </row>
    <row r="395" spans="1:51" x14ac:dyDescent="0.25">
      <c r="A395" t="s">
        <v>964</v>
      </c>
      <c r="B395" t="s">
        <v>48</v>
      </c>
      <c r="C395" t="s">
        <v>1223</v>
      </c>
      <c r="D395" t="s">
        <v>983</v>
      </c>
      <c r="E395" s="4">
        <v>64.413043478260875</v>
      </c>
      <c r="F395" s="4">
        <v>175.77750000000003</v>
      </c>
      <c r="G395" s="4">
        <v>0</v>
      </c>
      <c r="H395" s="10">
        <v>0</v>
      </c>
      <c r="I395" s="4">
        <v>157.52119565217393</v>
      </c>
      <c r="J395" s="4">
        <v>0</v>
      </c>
      <c r="K395" s="10">
        <v>0</v>
      </c>
      <c r="L395" s="4">
        <v>28.647717391304351</v>
      </c>
      <c r="M395" s="4">
        <v>0</v>
      </c>
      <c r="N395" s="10">
        <v>0</v>
      </c>
      <c r="O395" s="4">
        <v>13.221304347826088</v>
      </c>
      <c r="P395" s="4">
        <v>0</v>
      </c>
      <c r="Q395" s="8">
        <v>0</v>
      </c>
      <c r="R395" s="4">
        <v>10.616630434782611</v>
      </c>
      <c r="S395" s="4">
        <v>0</v>
      </c>
      <c r="T395" s="10">
        <v>0</v>
      </c>
      <c r="U395" s="4">
        <v>4.8097826086956523</v>
      </c>
      <c r="V395" s="4">
        <v>0</v>
      </c>
      <c r="W395" s="10">
        <v>0</v>
      </c>
      <c r="X395" s="4">
        <v>54.558804347826076</v>
      </c>
      <c r="Y395" s="4">
        <v>0</v>
      </c>
      <c r="Z395" s="10">
        <v>0</v>
      </c>
      <c r="AA395" s="4">
        <v>2.8298913043478255</v>
      </c>
      <c r="AB395" s="4">
        <v>0</v>
      </c>
      <c r="AC395" s="10">
        <v>0</v>
      </c>
      <c r="AD395" s="4">
        <v>85.929456521739155</v>
      </c>
      <c r="AE395" s="4">
        <v>0</v>
      </c>
      <c r="AF395" s="10">
        <v>0</v>
      </c>
      <c r="AG395" s="4">
        <v>3.8116304347826087</v>
      </c>
      <c r="AH395" s="4">
        <v>0</v>
      </c>
      <c r="AI395" s="10">
        <v>0</v>
      </c>
      <c r="AJ395" s="4">
        <v>0</v>
      </c>
      <c r="AK395" s="4">
        <v>0</v>
      </c>
      <c r="AL395" s="10" t="s">
        <v>1473</v>
      </c>
      <c r="AM395" s="1">
        <v>365147</v>
      </c>
      <c r="AN395" s="1">
        <v>5</v>
      </c>
      <c r="AX395"/>
      <c r="AY395"/>
    </row>
    <row r="396" spans="1:51" x14ac:dyDescent="0.25">
      <c r="A396" t="s">
        <v>964</v>
      </c>
      <c r="B396" t="s">
        <v>882</v>
      </c>
      <c r="C396" t="s">
        <v>1418</v>
      </c>
      <c r="D396" t="s">
        <v>1032</v>
      </c>
      <c r="E396" s="4">
        <v>45.054347826086953</v>
      </c>
      <c r="F396" s="4">
        <v>186.87945652173912</v>
      </c>
      <c r="G396" s="4">
        <v>11.537065217391305</v>
      </c>
      <c r="H396" s="10">
        <v>6.1735331598897464E-2</v>
      </c>
      <c r="I396" s="4">
        <v>173.82510869565218</v>
      </c>
      <c r="J396" s="4">
        <v>7.6077173913043472</v>
      </c>
      <c r="K396" s="10">
        <v>4.3766504438806871E-2</v>
      </c>
      <c r="L396" s="4">
        <v>32.084239130434781</v>
      </c>
      <c r="M396" s="4">
        <v>3.9293478260869565</v>
      </c>
      <c r="N396" s="10">
        <v>0.1224697213517405</v>
      </c>
      <c r="O396" s="4">
        <v>19.029891304347824</v>
      </c>
      <c r="P396" s="4">
        <v>0</v>
      </c>
      <c r="Q396" s="8">
        <v>0</v>
      </c>
      <c r="R396" s="4">
        <v>6.0815217391304346</v>
      </c>
      <c r="S396" s="4">
        <v>0</v>
      </c>
      <c r="T396" s="10">
        <v>0</v>
      </c>
      <c r="U396" s="4">
        <v>6.9728260869565215</v>
      </c>
      <c r="V396" s="4">
        <v>3.9293478260869565</v>
      </c>
      <c r="W396" s="10">
        <v>0.56352299298519093</v>
      </c>
      <c r="X396" s="4">
        <v>47.257173913043474</v>
      </c>
      <c r="Y396" s="4">
        <v>0.99086956521739122</v>
      </c>
      <c r="Z396" s="10">
        <v>2.0967600962356763E-2</v>
      </c>
      <c r="AA396" s="4">
        <v>0</v>
      </c>
      <c r="AB396" s="4">
        <v>0</v>
      </c>
      <c r="AC396" s="10" t="s">
        <v>1473</v>
      </c>
      <c r="AD396" s="4">
        <v>56.201086956521742</v>
      </c>
      <c r="AE396" s="4">
        <v>6.5516304347826084</v>
      </c>
      <c r="AF396" s="10">
        <v>0.11657479934242335</v>
      </c>
      <c r="AG396" s="4">
        <v>51.336956521739133</v>
      </c>
      <c r="AH396" s="4">
        <v>6.5217391304347824E-2</v>
      </c>
      <c r="AI396" s="10">
        <v>1.2703789964005929E-3</v>
      </c>
      <c r="AJ396" s="4">
        <v>0</v>
      </c>
      <c r="AK396" s="4">
        <v>0</v>
      </c>
      <c r="AL396" s="10" t="s">
        <v>1473</v>
      </c>
      <c r="AM396" s="1">
        <v>366440</v>
      </c>
      <c r="AN396" s="1">
        <v>5</v>
      </c>
      <c r="AX396"/>
      <c r="AY396"/>
    </row>
    <row r="397" spans="1:51" x14ac:dyDescent="0.25">
      <c r="A397" t="s">
        <v>964</v>
      </c>
      <c r="B397" t="s">
        <v>109</v>
      </c>
      <c r="C397" t="s">
        <v>1096</v>
      </c>
      <c r="D397" t="s">
        <v>1034</v>
      </c>
      <c r="E397" s="4">
        <v>75.228260869565219</v>
      </c>
      <c r="F397" s="4">
        <v>261.80478260869569</v>
      </c>
      <c r="G397" s="4">
        <v>1.2010869565217392</v>
      </c>
      <c r="H397" s="10">
        <v>4.5877196915723797E-3</v>
      </c>
      <c r="I397" s="4">
        <v>252.04391304347828</v>
      </c>
      <c r="J397" s="4">
        <v>1.2010869565217392</v>
      </c>
      <c r="K397" s="10">
        <v>4.7653876739905572E-3</v>
      </c>
      <c r="L397" s="4">
        <v>37.426304347826083</v>
      </c>
      <c r="M397" s="4">
        <v>0</v>
      </c>
      <c r="N397" s="10">
        <v>0</v>
      </c>
      <c r="O397" s="4">
        <v>31.774130434782606</v>
      </c>
      <c r="P397" s="4">
        <v>0</v>
      </c>
      <c r="Q397" s="8">
        <v>0</v>
      </c>
      <c r="R397" s="4">
        <v>0</v>
      </c>
      <c r="S397" s="4">
        <v>0</v>
      </c>
      <c r="T397" s="10" t="s">
        <v>1473</v>
      </c>
      <c r="U397" s="4">
        <v>5.6521739130434785</v>
      </c>
      <c r="V397" s="4">
        <v>0</v>
      </c>
      <c r="W397" s="10">
        <v>0</v>
      </c>
      <c r="X397" s="4">
        <v>59.782173913043486</v>
      </c>
      <c r="Y397" s="4">
        <v>0.875</v>
      </c>
      <c r="Z397" s="10">
        <v>1.4636470083418786E-2</v>
      </c>
      <c r="AA397" s="4">
        <v>4.1086956521739131</v>
      </c>
      <c r="AB397" s="4">
        <v>0</v>
      </c>
      <c r="AC397" s="10">
        <v>0</v>
      </c>
      <c r="AD397" s="4">
        <v>160.4876086956522</v>
      </c>
      <c r="AE397" s="4">
        <v>0.32608695652173914</v>
      </c>
      <c r="AF397" s="10">
        <v>2.0318513009943877E-3</v>
      </c>
      <c r="AG397" s="4">
        <v>0</v>
      </c>
      <c r="AH397" s="4">
        <v>0</v>
      </c>
      <c r="AI397" s="10" t="s">
        <v>1473</v>
      </c>
      <c r="AJ397" s="4">
        <v>0</v>
      </c>
      <c r="AK397" s="4">
        <v>0</v>
      </c>
      <c r="AL397" s="10" t="s">
        <v>1473</v>
      </c>
      <c r="AM397" s="1">
        <v>365316</v>
      </c>
      <c r="AN397" s="1">
        <v>5</v>
      </c>
      <c r="AX397"/>
      <c r="AY397"/>
    </row>
    <row r="398" spans="1:51" x14ac:dyDescent="0.25">
      <c r="A398" t="s">
        <v>964</v>
      </c>
      <c r="B398" t="s">
        <v>220</v>
      </c>
      <c r="C398" t="s">
        <v>1180</v>
      </c>
      <c r="D398" t="s">
        <v>1008</v>
      </c>
      <c r="E398" s="4">
        <v>50.673913043478258</v>
      </c>
      <c r="F398" s="4">
        <v>158.96097826086961</v>
      </c>
      <c r="G398" s="4">
        <v>0</v>
      </c>
      <c r="H398" s="10">
        <v>0</v>
      </c>
      <c r="I398" s="4">
        <v>139.4589130434783</v>
      </c>
      <c r="J398" s="4">
        <v>0</v>
      </c>
      <c r="K398" s="10">
        <v>0</v>
      </c>
      <c r="L398" s="4">
        <v>17.041195652173915</v>
      </c>
      <c r="M398" s="4">
        <v>0</v>
      </c>
      <c r="N398" s="10">
        <v>0</v>
      </c>
      <c r="O398" s="4">
        <v>14.743586956521741</v>
      </c>
      <c r="P398" s="4">
        <v>0</v>
      </c>
      <c r="Q398" s="8">
        <v>0</v>
      </c>
      <c r="R398" s="4">
        <v>0</v>
      </c>
      <c r="S398" s="4">
        <v>0</v>
      </c>
      <c r="T398" s="10" t="s">
        <v>1473</v>
      </c>
      <c r="U398" s="4">
        <v>2.297608695652174</v>
      </c>
      <c r="V398" s="4">
        <v>0</v>
      </c>
      <c r="W398" s="10">
        <v>0</v>
      </c>
      <c r="X398" s="4">
        <v>36.346739130434784</v>
      </c>
      <c r="Y398" s="4">
        <v>0</v>
      </c>
      <c r="Z398" s="10">
        <v>0</v>
      </c>
      <c r="AA398" s="4">
        <v>17.204456521739129</v>
      </c>
      <c r="AB398" s="4">
        <v>0</v>
      </c>
      <c r="AC398" s="10">
        <v>0</v>
      </c>
      <c r="AD398" s="4">
        <v>88.368586956521781</v>
      </c>
      <c r="AE398" s="4">
        <v>0</v>
      </c>
      <c r="AF398" s="10">
        <v>0</v>
      </c>
      <c r="AG398" s="4">
        <v>0</v>
      </c>
      <c r="AH398" s="4">
        <v>0</v>
      </c>
      <c r="AI398" s="10" t="s">
        <v>1473</v>
      </c>
      <c r="AJ398" s="4">
        <v>0</v>
      </c>
      <c r="AK398" s="4">
        <v>0</v>
      </c>
      <c r="AL398" s="10" t="s">
        <v>1473</v>
      </c>
      <c r="AM398" s="1">
        <v>365490</v>
      </c>
      <c r="AN398" s="1">
        <v>5</v>
      </c>
      <c r="AX398"/>
      <c r="AY398"/>
    </row>
    <row r="399" spans="1:51" x14ac:dyDescent="0.25">
      <c r="A399" t="s">
        <v>964</v>
      </c>
      <c r="B399" t="s">
        <v>190</v>
      </c>
      <c r="C399" t="s">
        <v>1206</v>
      </c>
      <c r="D399" t="s">
        <v>1048</v>
      </c>
      <c r="E399" s="4">
        <v>44.815217391304351</v>
      </c>
      <c r="F399" s="4">
        <v>209.6141304347826</v>
      </c>
      <c r="G399" s="4">
        <v>1.5407608695652175</v>
      </c>
      <c r="H399" s="10">
        <v>7.3504628069174733E-3</v>
      </c>
      <c r="I399" s="4">
        <v>185.26086956521738</v>
      </c>
      <c r="J399" s="4">
        <v>1.5407608695652175</v>
      </c>
      <c r="K399" s="10">
        <v>8.3167096925604329E-3</v>
      </c>
      <c r="L399" s="4">
        <v>35.695652173913039</v>
      </c>
      <c r="M399" s="4">
        <v>0</v>
      </c>
      <c r="N399" s="10">
        <v>0</v>
      </c>
      <c r="O399" s="4">
        <v>11.342391304347826</v>
      </c>
      <c r="P399" s="4">
        <v>0</v>
      </c>
      <c r="Q399" s="8">
        <v>0</v>
      </c>
      <c r="R399" s="4">
        <v>19.048913043478262</v>
      </c>
      <c r="S399" s="4">
        <v>0</v>
      </c>
      <c r="T399" s="10">
        <v>0</v>
      </c>
      <c r="U399" s="4">
        <v>5.3043478260869561</v>
      </c>
      <c r="V399" s="4">
        <v>0</v>
      </c>
      <c r="W399" s="10">
        <v>0</v>
      </c>
      <c r="X399" s="4">
        <v>60.144021739130437</v>
      </c>
      <c r="Y399" s="4">
        <v>1.0217391304347827</v>
      </c>
      <c r="Z399" s="10">
        <v>1.6988207653729725E-2</v>
      </c>
      <c r="AA399" s="4">
        <v>0</v>
      </c>
      <c r="AB399" s="4">
        <v>0</v>
      </c>
      <c r="AC399" s="10" t="s">
        <v>1473</v>
      </c>
      <c r="AD399" s="4">
        <v>113.77445652173913</v>
      </c>
      <c r="AE399" s="4">
        <v>0.51902173913043481</v>
      </c>
      <c r="AF399" s="10">
        <v>4.561847667725525E-3</v>
      </c>
      <c r="AG399" s="4">
        <v>0</v>
      </c>
      <c r="AH399" s="4">
        <v>0</v>
      </c>
      <c r="AI399" s="10" t="s">
        <v>1473</v>
      </c>
      <c r="AJ399" s="4">
        <v>0</v>
      </c>
      <c r="AK399" s="4">
        <v>0</v>
      </c>
      <c r="AL399" s="10" t="s">
        <v>1473</v>
      </c>
      <c r="AM399" s="1">
        <v>365444</v>
      </c>
      <c r="AN399" s="1">
        <v>5</v>
      </c>
      <c r="AX399"/>
      <c r="AY399"/>
    </row>
    <row r="400" spans="1:51" x14ac:dyDescent="0.25">
      <c r="A400" t="s">
        <v>964</v>
      </c>
      <c r="B400" t="s">
        <v>578</v>
      </c>
      <c r="C400" t="s">
        <v>1073</v>
      </c>
      <c r="D400" t="s">
        <v>991</v>
      </c>
      <c r="E400" s="4">
        <v>67.717391304347828</v>
      </c>
      <c r="F400" s="4">
        <v>260.84260869565219</v>
      </c>
      <c r="G400" s="4">
        <v>7.5192391304347854</v>
      </c>
      <c r="H400" s="10">
        <v>2.8826728761972079E-2</v>
      </c>
      <c r="I400" s="4">
        <v>236.30880434782608</v>
      </c>
      <c r="J400" s="4">
        <v>4.9175000000000004</v>
      </c>
      <c r="K400" s="10">
        <v>2.0809635144875376E-2</v>
      </c>
      <c r="L400" s="4">
        <v>39.025978260869572</v>
      </c>
      <c r="M400" s="4">
        <v>4.4036956521739157</v>
      </c>
      <c r="N400" s="10">
        <v>0.1128401092917483</v>
      </c>
      <c r="O400" s="4">
        <v>20.231304347826089</v>
      </c>
      <c r="P400" s="4">
        <v>1.8019565217391305</v>
      </c>
      <c r="Q400" s="8">
        <v>8.9067738330611185E-2</v>
      </c>
      <c r="R400" s="4">
        <v>13.033804347826093</v>
      </c>
      <c r="S400" s="4">
        <v>2.601739130434785</v>
      </c>
      <c r="T400" s="10">
        <v>0.19961471424639951</v>
      </c>
      <c r="U400" s="4">
        <v>5.7608695652173916</v>
      </c>
      <c r="V400" s="4">
        <v>0</v>
      </c>
      <c r="W400" s="10">
        <v>0</v>
      </c>
      <c r="X400" s="4">
        <v>97.096630434782625</v>
      </c>
      <c r="Y400" s="4">
        <v>1.6047826086956523</v>
      </c>
      <c r="Z400" s="10">
        <v>1.6527685888889261E-2</v>
      </c>
      <c r="AA400" s="4">
        <v>5.7391304347826084</v>
      </c>
      <c r="AB400" s="4">
        <v>0</v>
      </c>
      <c r="AC400" s="10">
        <v>0</v>
      </c>
      <c r="AD400" s="4">
        <v>118.98086956521739</v>
      </c>
      <c r="AE400" s="4">
        <v>1.5107608695652173</v>
      </c>
      <c r="AF400" s="10">
        <v>1.269751074341509E-2</v>
      </c>
      <c r="AG400" s="4">
        <v>0</v>
      </c>
      <c r="AH400" s="4">
        <v>0</v>
      </c>
      <c r="AI400" s="10" t="s">
        <v>1473</v>
      </c>
      <c r="AJ400" s="4">
        <v>0</v>
      </c>
      <c r="AK400" s="4">
        <v>0</v>
      </c>
      <c r="AL400" s="10" t="s">
        <v>1473</v>
      </c>
      <c r="AM400" s="1">
        <v>366040</v>
      </c>
      <c r="AN400" s="1">
        <v>5</v>
      </c>
      <c r="AX400"/>
      <c r="AY400"/>
    </row>
    <row r="401" spans="1:51" x14ac:dyDescent="0.25">
      <c r="A401" t="s">
        <v>964</v>
      </c>
      <c r="B401" t="s">
        <v>26</v>
      </c>
      <c r="C401" t="s">
        <v>1213</v>
      </c>
      <c r="D401" t="s">
        <v>1008</v>
      </c>
      <c r="E401" s="4">
        <v>77.945652173913047</v>
      </c>
      <c r="F401" s="4">
        <v>297.25641304347829</v>
      </c>
      <c r="G401" s="4">
        <v>94.228260869565219</v>
      </c>
      <c r="H401" s="10">
        <v>0.31699319757243688</v>
      </c>
      <c r="I401" s="4">
        <v>286.16945652173916</v>
      </c>
      <c r="J401" s="4">
        <v>94.097826086956516</v>
      </c>
      <c r="K401" s="10">
        <v>0.32881855118527742</v>
      </c>
      <c r="L401" s="4">
        <v>35.006195652173915</v>
      </c>
      <c r="M401" s="4">
        <v>4.6086956521739131</v>
      </c>
      <c r="N401" s="10">
        <v>0.13165371347308086</v>
      </c>
      <c r="O401" s="4">
        <v>23.919239130434786</v>
      </c>
      <c r="P401" s="4">
        <v>4.4782608695652177</v>
      </c>
      <c r="Q401" s="8">
        <v>0.18722421917957618</v>
      </c>
      <c r="R401" s="4">
        <v>0.13043478260869565</v>
      </c>
      <c r="S401" s="4">
        <v>0.13043478260869565</v>
      </c>
      <c r="T401" s="10">
        <v>1</v>
      </c>
      <c r="U401" s="4">
        <v>10.956521739130435</v>
      </c>
      <c r="V401" s="4">
        <v>0</v>
      </c>
      <c r="W401" s="10">
        <v>0</v>
      </c>
      <c r="X401" s="4">
        <v>93.903369565217403</v>
      </c>
      <c r="Y401" s="4">
        <v>37.619565217391305</v>
      </c>
      <c r="Z401" s="10">
        <v>0.40061997127018867</v>
      </c>
      <c r="AA401" s="4">
        <v>0</v>
      </c>
      <c r="AB401" s="4">
        <v>0</v>
      </c>
      <c r="AC401" s="10" t="s">
        <v>1473</v>
      </c>
      <c r="AD401" s="4">
        <v>167.65119565217393</v>
      </c>
      <c r="AE401" s="4">
        <v>51.304347826086953</v>
      </c>
      <c r="AF401" s="10">
        <v>0.30601838314668584</v>
      </c>
      <c r="AG401" s="4">
        <v>0.69565217391304346</v>
      </c>
      <c r="AH401" s="4">
        <v>0.69565217391304346</v>
      </c>
      <c r="AI401" s="10">
        <v>1</v>
      </c>
      <c r="AJ401" s="4">
        <v>0</v>
      </c>
      <c r="AK401" s="4">
        <v>0</v>
      </c>
      <c r="AL401" s="10" t="s">
        <v>1473</v>
      </c>
      <c r="AM401" s="1">
        <v>365045</v>
      </c>
      <c r="AN401" s="1">
        <v>5</v>
      </c>
      <c r="AX401"/>
      <c r="AY401"/>
    </row>
    <row r="402" spans="1:51" x14ac:dyDescent="0.25">
      <c r="A402" t="s">
        <v>964</v>
      </c>
      <c r="B402" t="s">
        <v>18</v>
      </c>
      <c r="C402" t="s">
        <v>1129</v>
      </c>
      <c r="D402" t="s">
        <v>1032</v>
      </c>
      <c r="E402" s="4">
        <v>36.706521739130437</v>
      </c>
      <c r="F402" s="4">
        <v>129.7361956521739</v>
      </c>
      <c r="G402" s="4">
        <v>12.031739130434783</v>
      </c>
      <c r="H402" s="10">
        <v>9.2740033496066021E-2</v>
      </c>
      <c r="I402" s="4">
        <v>112.72489130434781</v>
      </c>
      <c r="J402" s="4">
        <v>11.071630434782609</v>
      </c>
      <c r="K402" s="10">
        <v>9.8218151347692406E-2</v>
      </c>
      <c r="L402" s="4">
        <v>26.841195652173916</v>
      </c>
      <c r="M402" s="4">
        <v>2.8983695652173918</v>
      </c>
      <c r="N402" s="10">
        <v>0.10798213323938301</v>
      </c>
      <c r="O402" s="4">
        <v>10.277934782608696</v>
      </c>
      <c r="P402" s="4">
        <v>1.9382608695652177</v>
      </c>
      <c r="Q402" s="8">
        <v>0.18858466321901077</v>
      </c>
      <c r="R402" s="4">
        <v>12.992608695652171</v>
      </c>
      <c r="S402" s="4">
        <v>0.96010869565217416</v>
      </c>
      <c r="T402" s="10">
        <v>7.3896529799551622E-2</v>
      </c>
      <c r="U402" s="4">
        <v>3.5706521739130466</v>
      </c>
      <c r="V402" s="4">
        <v>0</v>
      </c>
      <c r="W402" s="10">
        <v>0</v>
      </c>
      <c r="X402" s="4">
        <v>32.999673913043459</v>
      </c>
      <c r="Y402" s="4">
        <v>2.9839130434782599</v>
      </c>
      <c r="Z402" s="10">
        <v>9.0422500881102277E-2</v>
      </c>
      <c r="AA402" s="4">
        <v>0.44804347826086954</v>
      </c>
      <c r="AB402" s="4">
        <v>0</v>
      </c>
      <c r="AC402" s="10">
        <v>0</v>
      </c>
      <c r="AD402" s="4">
        <v>69.447282608695659</v>
      </c>
      <c r="AE402" s="4">
        <v>6.1494565217391308</v>
      </c>
      <c r="AF402" s="10">
        <v>8.8548554972101137E-2</v>
      </c>
      <c r="AG402" s="4">
        <v>0</v>
      </c>
      <c r="AH402" s="4">
        <v>0</v>
      </c>
      <c r="AI402" s="10" t="s">
        <v>1473</v>
      </c>
      <c r="AJ402" s="4">
        <v>0</v>
      </c>
      <c r="AK402" s="4">
        <v>0</v>
      </c>
      <c r="AL402" s="10" t="s">
        <v>1473</v>
      </c>
      <c r="AM402" s="1">
        <v>365006</v>
      </c>
      <c r="AN402" s="1">
        <v>5</v>
      </c>
      <c r="AX402"/>
      <c r="AY402"/>
    </row>
    <row r="403" spans="1:51" x14ac:dyDescent="0.25">
      <c r="A403" t="s">
        <v>964</v>
      </c>
      <c r="B403" t="s">
        <v>676</v>
      </c>
      <c r="C403" t="s">
        <v>1384</v>
      </c>
      <c r="D403" t="s">
        <v>1010</v>
      </c>
      <c r="E403" s="4">
        <v>114.17391304347827</v>
      </c>
      <c r="F403" s="4">
        <v>355.25804347826084</v>
      </c>
      <c r="G403" s="4">
        <v>0</v>
      </c>
      <c r="H403" s="10">
        <v>0</v>
      </c>
      <c r="I403" s="4">
        <v>316.82489130434783</v>
      </c>
      <c r="J403" s="4">
        <v>0</v>
      </c>
      <c r="K403" s="10">
        <v>0</v>
      </c>
      <c r="L403" s="4">
        <v>64.76945652173913</v>
      </c>
      <c r="M403" s="4">
        <v>0</v>
      </c>
      <c r="N403" s="10">
        <v>0</v>
      </c>
      <c r="O403" s="4">
        <v>33.148478260869567</v>
      </c>
      <c r="P403" s="4">
        <v>0</v>
      </c>
      <c r="Q403" s="8">
        <v>0</v>
      </c>
      <c r="R403" s="4">
        <v>26.074456521739126</v>
      </c>
      <c r="S403" s="4">
        <v>0</v>
      </c>
      <c r="T403" s="10">
        <v>0</v>
      </c>
      <c r="U403" s="4">
        <v>5.5465217391304344</v>
      </c>
      <c r="V403" s="4">
        <v>0</v>
      </c>
      <c r="W403" s="10">
        <v>0</v>
      </c>
      <c r="X403" s="4">
        <v>90.360108695652201</v>
      </c>
      <c r="Y403" s="4">
        <v>0</v>
      </c>
      <c r="Z403" s="10">
        <v>0</v>
      </c>
      <c r="AA403" s="4">
        <v>6.8121739130434795</v>
      </c>
      <c r="AB403" s="4">
        <v>0</v>
      </c>
      <c r="AC403" s="10">
        <v>0</v>
      </c>
      <c r="AD403" s="4">
        <v>187.54271739130431</v>
      </c>
      <c r="AE403" s="4">
        <v>0</v>
      </c>
      <c r="AF403" s="10">
        <v>0</v>
      </c>
      <c r="AG403" s="4">
        <v>5.773586956521739</v>
      </c>
      <c r="AH403" s="4">
        <v>0</v>
      </c>
      <c r="AI403" s="10">
        <v>0</v>
      </c>
      <c r="AJ403" s="4">
        <v>0</v>
      </c>
      <c r="AK403" s="4">
        <v>0</v>
      </c>
      <c r="AL403" s="10" t="s">
        <v>1473</v>
      </c>
      <c r="AM403" s="1">
        <v>366185</v>
      </c>
      <c r="AN403" s="1">
        <v>5</v>
      </c>
      <c r="AX403"/>
      <c r="AY403"/>
    </row>
    <row r="404" spans="1:51" x14ac:dyDescent="0.25">
      <c r="A404" t="s">
        <v>964</v>
      </c>
      <c r="B404" t="s">
        <v>571</v>
      </c>
      <c r="C404" t="s">
        <v>1365</v>
      </c>
      <c r="D404" t="s">
        <v>1007</v>
      </c>
      <c r="E404" s="4">
        <v>36.108695652173914</v>
      </c>
      <c r="F404" s="4">
        <v>155.44347826086957</v>
      </c>
      <c r="G404" s="4">
        <v>48.723369565217382</v>
      </c>
      <c r="H404" s="10">
        <v>0.31344749944059069</v>
      </c>
      <c r="I404" s="4">
        <v>142.92989130434785</v>
      </c>
      <c r="J404" s="4">
        <v>48.723369565217382</v>
      </c>
      <c r="K404" s="10">
        <v>0.34088999243320101</v>
      </c>
      <c r="L404" s="4">
        <v>20.191304347826087</v>
      </c>
      <c r="M404" s="4">
        <v>0.92934782608695654</v>
      </c>
      <c r="N404" s="10">
        <v>4.6027131782945735E-2</v>
      </c>
      <c r="O404" s="4">
        <v>7.6777173913043493</v>
      </c>
      <c r="P404" s="4">
        <v>0.92934782608695654</v>
      </c>
      <c r="Q404" s="8">
        <v>0.12104480781482266</v>
      </c>
      <c r="R404" s="4">
        <v>7.1005434782608683</v>
      </c>
      <c r="S404" s="4">
        <v>0</v>
      </c>
      <c r="T404" s="10">
        <v>0</v>
      </c>
      <c r="U404" s="4">
        <v>5.4130434782608692</v>
      </c>
      <c r="V404" s="4">
        <v>0</v>
      </c>
      <c r="W404" s="10">
        <v>0</v>
      </c>
      <c r="X404" s="4">
        <v>29.629347826086953</v>
      </c>
      <c r="Y404" s="4">
        <v>17.551630434782609</v>
      </c>
      <c r="Z404" s="10">
        <v>0.59237316115778282</v>
      </c>
      <c r="AA404" s="4">
        <v>0</v>
      </c>
      <c r="AB404" s="4">
        <v>0</v>
      </c>
      <c r="AC404" s="10" t="s">
        <v>1473</v>
      </c>
      <c r="AD404" s="4">
        <v>105.62282608695654</v>
      </c>
      <c r="AE404" s="4">
        <v>30.242391304347819</v>
      </c>
      <c r="AF404" s="10">
        <v>0.2863243905200003</v>
      </c>
      <c r="AG404" s="4">
        <v>0</v>
      </c>
      <c r="AH404" s="4">
        <v>0</v>
      </c>
      <c r="AI404" s="10" t="s">
        <v>1473</v>
      </c>
      <c r="AJ404" s="4">
        <v>0</v>
      </c>
      <c r="AK404" s="4">
        <v>0</v>
      </c>
      <c r="AL404" s="10" t="s">
        <v>1473</v>
      </c>
      <c r="AM404" s="1">
        <v>366032</v>
      </c>
      <c r="AN404" s="1">
        <v>5</v>
      </c>
      <c r="AX404"/>
      <c r="AY404"/>
    </row>
    <row r="405" spans="1:51" x14ac:dyDescent="0.25">
      <c r="A405" t="s">
        <v>964</v>
      </c>
      <c r="B405" t="s">
        <v>460</v>
      </c>
      <c r="C405" t="s">
        <v>1140</v>
      </c>
      <c r="D405" t="s">
        <v>1026</v>
      </c>
      <c r="E405" s="4">
        <v>51.413043478260867</v>
      </c>
      <c r="F405" s="4">
        <v>141.99565217391302</v>
      </c>
      <c r="G405" s="4">
        <v>0.90760869565217384</v>
      </c>
      <c r="H405" s="10">
        <v>6.3918062402400569E-3</v>
      </c>
      <c r="I405" s="4">
        <v>134.06380434782608</v>
      </c>
      <c r="J405" s="4">
        <v>0.2608695652173913</v>
      </c>
      <c r="K405" s="10">
        <v>1.9458612746850745E-3</v>
      </c>
      <c r="L405" s="4">
        <v>18.551413043478259</v>
      </c>
      <c r="M405" s="4">
        <v>0.90760869565217384</v>
      </c>
      <c r="N405" s="10">
        <v>4.8923965712209895E-2</v>
      </c>
      <c r="O405" s="4">
        <v>12.619565217391301</v>
      </c>
      <c r="P405" s="4">
        <v>0.2608695652173913</v>
      </c>
      <c r="Q405" s="8">
        <v>2.0671834625323002E-2</v>
      </c>
      <c r="R405" s="4">
        <v>0.64673913043478259</v>
      </c>
      <c r="S405" s="4">
        <v>0.64673913043478259</v>
      </c>
      <c r="T405" s="10">
        <v>1</v>
      </c>
      <c r="U405" s="4">
        <v>5.2851086956521751</v>
      </c>
      <c r="V405" s="4">
        <v>0</v>
      </c>
      <c r="W405" s="10">
        <v>0</v>
      </c>
      <c r="X405" s="4">
        <v>52.421847826086953</v>
      </c>
      <c r="Y405" s="4">
        <v>0</v>
      </c>
      <c r="Z405" s="10">
        <v>0</v>
      </c>
      <c r="AA405" s="4">
        <v>2</v>
      </c>
      <c r="AB405" s="4">
        <v>0</v>
      </c>
      <c r="AC405" s="10">
        <v>0</v>
      </c>
      <c r="AD405" s="4">
        <v>69.022391304347806</v>
      </c>
      <c r="AE405" s="4">
        <v>0</v>
      </c>
      <c r="AF405" s="10">
        <v>0</v>
      </c>
      <c r="AG405" s="4">
        <v>0</v>
      </c>
      <c r="AH405" s="4">
        <v>0</v>
      </c>
      <c r="AI405" s="10" t="s">
        <v>1473</v>
      </c>
      <c r="AJ405" s="4">
        <v>0</v>
      </c>
      <c r="AK405" s="4">
        <v>0</v>
      </c>
      <c r="AL405" s="10" t="s">
        <v>1473</v>
      </c>
      <c r="AM405" s="1">
        <v>365849</v>
      </c>
      <c r="AN405" s="1">
        <v>5</v>
      </c>
      <c r="AX405"/>
      <c r="AY405"/>
    </row>
    <row r="406" spans="1:51" x14ac:dyDescent="0.25">
      <c r="A406" t="s">
        <v>964</v>
      </c>
      <c r="B406" t="s">
        <v>548</v>
      </c>
      <c r="C406" t="s">
        <v>1299</v>
      </c>
      <c r="D406" t="s">
        <v>1050</v>
      </c>
      <c r="E406" s="4">
        <v>38.576086956521742</v>
      </c>
      <c r="F406" s="4">
        <v>147.82478260869564</v>
      </c>
      <c r="G406" s="4">
        <v>12.758152173913043</v>
      </c>
      <c r="H406" s="10">
        <v>8.6305908581546312E-2</v>
      </c>
      <c r="I406" s="4">
        <v>132.93347826086955</v>
      </c>
      <c r="J406" s="4">
        <v>12.758152173913043</v>
      </c>
      <c r="K406" s="10">
        <v>9.5973958861411565E-2</v>
      </c>
      <c r="L406" s="4">
        <v>22.604239130434781</v>
      </c>
      <c r="M406" s="4">
        <v>3.8777173913043477</v>
      </c>
      <c r="N406" s="10">
        <v>0.17154823787381168</v>
      </c>
      <c r="O406" s="4">
        <v>12.84336956521739</v>
      </c>
      <c r="P406" s="4">
        <v>3.8777173913043477</v>
      </c>
      <c r="Q406" s="8">
        <v>0.30192367911035134</v>
      </c>
      <c r="R406" s="4">
        <v>4.7173913043478262</v>
      </c>
      <c r="S406" s="4">
        <v>0</v>
      </c>
      <c r="T406" s="10">
        <v>0</v>
      </c>
      <c r="U406" s="4">
        <v>5.0434782608695654</v>
      </c>
      <c r="V406" s="4">
        <v>0</v>
      </c>
      <c r="W406" s="10">
        <v>0</v>
      </c>
      <c r="X406" s="4">
        <v>36.447391304347818</v>
      </c>
      <c r="Y406" s="4">
        <v>8.8804347826086953</v>
      </c>
      <c r="Z406" s="10">
        <v>0.24365076524830315</v>
      </c>
      <c r="AA406" s="4">
        <v>5.1304347826086953</v>
      </c>
      <c r="AB406" s="4">
        <v>0</v>
      </c>
      <c r="AC406" s="10">
        <v>0</v>
      </c>
      <c r="AD406" s="4">
        <v>75.302282608695663</v>
      </c>
      <c r="AE406" s="4">
        <v>0</v>
      </c>
      <c r="AF406" s="10">
        <v>0</v>
      </c>
      <c r="AG406" s="4">
        <v>8.3404347826086944</v>
      </c>
      <c r="AH406" s="4">
        <v>0</v>
      </c>
      <c r="AI406" s="10">
        <v>0</v>
      </c>
      <c r="AJ406" s="4">
        <v>0</v>
      </c>
      <c r="AK406" s="4">
        <v>0</v>
      </c>
      <c r="AL406" s="10" t="s">
        <v>1473</v>
      </c>
      <c r="AM406" s="1">
        <v>365998</v>
      </c>
      <c r="AN406" s="1">
        <v>5</v>
      </c>
      <c r="AX406"/>
      <c r="AY406"/>
    </row>
    <row r="407" spans="1:51" x14ac:dyDescent="0.25">
      <c r="A407" t="s">
        <v>964</v>
      </c>
      <c r="B407" t="s">
        <v>726</v>
      </c>
      <c r="C407" t="s">
        <v>1213</v>
      </c>
      <c r="D407" t="s">
        <v>1008</v>
      </c>
      <c r="E407" s="4">
        <v>85.032608695652172</v>
      </c>
      <c r="F407" s="4">
        <v>313.37619565217392</v>
      </c>
      <c r="G407" s="4">
        <v>12.269021739130435</v>
      </c>
      <c r="H407" s="10">
        <v>3.9151096698959893E-2</v>
      </c>
      <c r="I407" s="4">
        <v>292.88586956521738</v>
      </c>
      <c r="J407" s="4">
        <v>12.269021739130435</v>
      </c>
      <c r="K407" s="10">
        <v>4.1890111521404323E-2</v>
      </c>
      <c r="L407" s="4">
        <v>36.285326086956523</v>
      </c>
      <c r="M407" s="4">
        <v>2.75</v>
      </c>
      <c r="N407" s="10">
        <v>7.5788212386729573E-2</v>
      </c>
      <c r="O407" s="4">
        <v>27.690217391304348</v>
      </c>
      <c r="P407" s="4">
        <v>2.75</v>
      </c>
      <c r="Q407" s="8">
        <v>9.9313052011776246E-2</v>
      </c>
      <c r="R407" s="4">
        <v>3.9293478260869565</v>
      </c>
      <c r="S407" s="4">
        <v>0</v>
      </c>
      <c r="T407" s="10">
        <v>0</v>
      </c>
      <c r="U407" s="4">
        <v>4.6657608695652177</v>
      </c>
      <c r="V407" s="4">
        <v>0</v>
      </c>
      <c r="W407" s="10">
        <v>0</v>
      </c>
      <c r="X407" s="4">
        <v>65.247282608695656</v>
      </c>
      <c r="Y407" s="4">
        <v>9.5190217391304355</v>
      </c>
      <c r="Z407" s="10">
        <v>0.14589146641122819</v>
      </c>
      <c r="AA407" s="4">
        <v>11.89521739130435</v>
      </c>
      <c r="AB407" s="4">
        <v>0</v>
      </c>
      <c r="AC407" s="10">
        <v>0</v>
      </c>
      <c r="AD407" s="4">
        <v>199.9483695652174</v>
      </c>
      <c r="AE407" s="4">
        <v>0</v>
      </c>
      <c r="AF407" s="10">
        <v>0</v>
      </c>
      <c r="AG407" s="4">
        <v>0</v>
      </c>
      <c r="AH407" s="4">
        <v>0</v>
      </c>
      <c r="AI407" s="10" t="s">
        <v>1473</v>
      </c>
      <c r="AJ407" s="4">
        <v>0</v>
      </c>
      <c r="AK407" s="4">
        <v>0</v>
      </c>
      <c r="AL407" s="10" t="s">
        <v>1473</v>
      </c>
      <c r="AM407" s="1">
        <v>366251</v>
      </c>
      <c r="AN407" s="1">
        <v>5</v>
      </c>
      <c r="AX407"/>
      <c r="AY407"/>
    </row>
    <row r="408" spans="1:51" x14ac:dyDescent="0.25">
      <c r="A408" t="s">
        <v>964</v>
      </c>
      <c r="B408" t="s">
        <v>789</v>
      </c>
      <c r="C408" t="s">
        <v>1213</v>
      </c>
      <c r="D408" t="s">
        <v>1008</v>
      </c>
      <c r="E408" s="4">
        <v>72.978260869565219</v>
      </c>
      <c r="F408" s="4">
        <v>244.78913043478258</v>
      </c>
      <c r="G408" s="4">
        <v>6.2429347826086961</v>
      </c>
      <c r="H408" s="10">
        <v>2.5503316963135979E-2</v>
      </c>
      <c r="I408" s="4">
        <v>222.81630434782608</v>
      </c>
      <c r="J408" s="4">
        <v>6.2429347826086961</v>
      </c>
      <c r="K408" s="10">
        <v>2.8018303242581383E-2</v>
      </c>
      <c r="L408" s="4">
        <v>18.83967391304348</v>
      </c>
      <c r="M408" s="4">
        <v>0</v>
      </c>
      <c r="N408" s="10">
        <v>0</v>
      </c>
      <c r="O408" s="4">
        <v>7.7961956521739131</v>
      </c>
      <c r="P408" s="4">
        <v>0</v>
      </c>
      <c r="Q408" s="8">
        <v>0</v>
      </c>
      <c r="R408" s="4">
        <v>5.5652173913043477</v>
      </c>
      <c r="S408" s="4">
        <v>0</v>
      </c>
      <c r="T408" s="10">
        <v>0</v>
      </c>
      <c r="U408" s="4">
        <v>5.4782608695652177</v>
      </c>
      <c r="V408" s="4">
        <v>0</v>
      </c>
      <c r="W408" s="10">
        <v>0</v>
      </c>
      <c r="X408" s="4">
        <v>73.711956521739125</v>
      </c>
      <c r="Y408" s="4">
        <v>0.25</v>
      </c>
      <c r="Z408" s="10">
        <v>3.3915800339158007E-3</v>
      </c>
      <c r="AA408" s="4">
        <v>10.929347826086957</v>
      </c>
      <c r="AB408" s="4">
        <v>0</v>
      </c>
      <c r="AC408" s="10">
        <v>0</v>
      </c>
      <c r="AD408" s="4">
        <v>121.47282608695652</v>
      </c>
      <c r="AE408" s="4">
        <v>3.3233695652173911</v>
      </c>
      <c r="AF408" s="10">
        <v>2.7358954856605968E-2</v>
      </c>
      <c r="AG408" s="4">
        <v>19.83532608695652</v>
      </c>
      <c r="AH408" s="4">
        <v>2.6695652173913045</v>
      </c>
      <c r="AI408" s="10">
        <v>0.13458640436200237</v>
      </c>
      <c r="AJ408" s="4">
        <v>0</v>
      </c>
      <c r="AK408" s="4">
        <v>0</v>
      </c>
      <c r="AL408" s="10" t="s">
        <v>1473</v>
      </c>
      <c r="AM408" s="1">
        <v>366332</v>
      </c>
      <c r="AN408" s="1">
        <v>5</v>
      </c>
      <c r="AX408"/>
      <c r="AY408"/>
    </row>
    <row r="409" spans="1:51" x14ac:dyDescent="0.25">
      <c r="A409" t="s">
        <v>964</v>
      </c>
      <c r="B409" t="s">
        <v>70</v>
      </c>
      <c r="C409" t="s">
        <v>1229</v>
      </c>
      <c r="D409" t="s">
        <v>1003</v>
      </c>
      <c r="E409" s="4">
        <v>40.336956521739133</v>
      </c>
      <c r="F409" s="4">
        <v>121.95652173913044</v>
      </c>
      <c r="G409" s="4">
        <v>0</v>
      </c>
      <c r="H409" s="10">
        <v>0</v>
      </c>
      <c r="I409" s="4">
        <v>110.36141304347827</v>
      </c>
      <c r="J409" s="4">
        <v>0</v>
      </c>
      <c r="K409" s="10">
        <v>0</v>
      </c>
      <c r="L409" s="4">
        <v>14.084239130434783</v>
      </c>
      <c r="M409" s="4">
        <v>0</v>
      </c>
      <c r="N409" s="10">
        <v>0</v>
      </c>
      <c r="O409" s="4">
        <v>8.4320652173913047</v>
      </c>
      <c r="P409" s="4">
        <v>0</v>
      </c>
      <c r="Q409" s="8">
        <v>0</v>
      </c>
      <c r="R409" s="4">
        <v>0</v>
      </c>
      <c r="S409" s="4">
        <v>0</v>
      </c>
      <c r="T409" s="10" t="s">
        <v>1473</v>
      </c>
      <c r="U409" s="4">
        <v>5.6521739130434785</v>
      </c>
      <c r="V409" s="4">
        <v>0</v>
      </c>
      <c r="W409" s="10">
        <v>0</v>
      </c>
      <c r="X409" s="4">
        <v>39.828804347826086</v>
      </c>
      <c r="Y409" s="4">
        <v>0</v>
      </c>
      <c r="Z409" s="10">
        <v>0</v>
      </c>
      <c r="AA409" s="4">
        <v>5.9429347826086953</v>
      </c>
      <c r="AB409" s="4">
        <v>0</v>
      </c>
      <c r="AC409" s="10">
        <v>0</v>
      </c>
      <c r="AD409" s="4">
        <v>62.051630434782609</v>
      </c>
      <c r="AE409" s="4">
        <v>0</v>
      </c>
      <c r="AF409" s="10">
        <v>0</v>
      </c>
      <c r="AG409" s="4">
        <v>4.8913043478260872E-2</v>
      </c>
      <c r="AH409" s="4">
        <v>0</v>
      </c>
      <c r="AI409" s="10">
        <v>0</v>
      </c>
      <c r="AJ409" s="4">
        <v>0</v>
      </c>
      <c r="AK409" s="4">
        <v>0</v>
      </c>
      <c r="AL409" s="10" t="s">
        <v>1473</v>
      </c>
      <c r="AM409" s="1">
        <v>365236</v>
      </c>
      <c r="AN409" s="1">
        <v>5</v>
      </c>
      <c r="AX409"/>
      <c r="AY409"/>
    </row>
    <row r="410" spans="1:51" x14ac:dyDescent="0.25">
      <c r="A410" t="s">
        <v>964</v>
      </c>
      <c r="B410" t="s">
        <v>21</v>
      </c>
      <c r="C410" t="s">
        <v>1215</v>
      </c>
      <c r="D410" t="s">
        <v>997</v>
      </c>
      <c r="E410" s="4">
        <v>66.163043478260875</v>
      </c>
      <c r="F410" s="4">
        <v>193.34141304347833</v>
      </c>
      <c r="G410" s="4">
        <v>77.704347826086945</v>
      </c>
      <c r="H410" s="10">
        <v>0.40190224434023819</v>
      </c>
      <c r="I410" s="4">
        <v>180.42293478260876</v>
      </c>
      <c r="J410" s="4">
        <v>76.052173913043475</v>
      </c>
      <c r="K410" s="10">
        <v>0.42152165413271098</v>
      </c>
      <c r="L410" s="4">
        <v>36.575978260869569</v>
      </c>
      <c r="M410" s="4">
        <v>11.782391304347826</v>
      </c>
      <c r="N410" s="10">
        <v>0.32213468687871283</v>
      </c>
      <c r="O410" s="4">
        <v>25.537934782608698</v>
      </c>
      <c r="P410" s="4">
        <v>11.782391304347826</v>
      </c>
      <c r="Q410" s="8">
        <v>0.46136821182469384</v>
      </c>
      <c r="R410" s="4">
        <v>5.2119565217391308</v>
      </c>
      <c r="S410" s="4">
        <v>0</v>
      </c>
      <c r="T410" s="10">
        <v>0</v>
      </c>
      <c r="U410" s="4">
        <v>5.8260869565217392</v>
      </c>
      <c r="V410" s="4">
        <v>0</v>
      </c>
      <c r="W410" s="10">
        <v>0</v>
      </c>
      <c r="X410" s="4">
        <v>56.929239130434802</v>
      </c>
      <c r="Y410" s="4">
        <v>24.513152173913046</v>
      </c>
      <c r="Z410" s="10">
        <v>0.43058984360829317</v>
      </c>
      <c r="AA410" s="4">
        <v>1.8804347826086956</v>
      </c>
      <c r="AB410" s="4">
        <v>1.6521739130434783</v>
      </c>
      <c r="AC410" s="10">
        <v>0.87861271676300579</v>
      </c>
      <c r="AD410" s="4">
        <v>97.87423913043483</v>
      </c>
      <c r="AE410" s="4">
        <v>39.67510869565217</v>
      </c>
      <c r="AF410" s="10">
        <v>0.40536824651865783</v>
      </c>
      <c r="AG410" s="4">
        <v>8.1521739130434784E-2</v>
      </c>
      <c r="AH410" s="4">
        <v>8.1521739130434784E-2</v>
      </c>
      <c r="AI410" s="10">
        <v>1</v>
      </c>
      <c r="AJ410" s="4">
        <v>0</v>
      </c>
      <c r="AK410" s="4">
        <v>0</v>
      </c>
      <c r="AL410" s="10" t="s">
        <v>1473</v>
      </c>
      <c r="AM410" s="1">
        <v>365022</v>
      </c>
      <c r="AN410" s="1">
        <v>5</v>
      </c>
      <c r="AX410"/>
      <c r="AY410"/>
    </row>
    <row r="411" spans="1:51" x14ac:dyDescent="0.25">
      <c r="A411" t="s">
        <v>964</v>
      </c>
      <c r="B411" t="s">
        <v>472</v>
      </c>
      <c r="C411" t="s">
        <v>1112</v>
      </c>
      <c r="D411" t="s">
        <v>1034</v>
      </c>
      <c r="E411" s="4">
        <v>28.282608695652176</v>
      </c>
      <c r="F411" s="4">
        <v>86.261521739130416</v>
      </c>
      <c r="G411" s="4">
        <v>61.60173913043478</v>
      </c>
      <c r="H411" s="10">
        <v>0.71412766536543337</v>
      </c>
      <c r="I411" s="4">
        <v>80.435434782608681</v>
      </c>
      <c r="J411" s="4">
        <v>61.60173913043478</v>
      </c>
      <c r="K411" s="10">
        <v>0.76585324983851488</v>
      </c>
      <c r="L411" s="4">
        <v>13.249130434782609</v>
      </c>
      <c r="M411" s="4">
        <v>2.2926086956521736</v>
      </c>
      <c r="N411" s="10">
        <v>0.17303842746037473</v>
      </c>
      <c r="O411" s="4">
        <v>7.423043478260869</v>
      </c>
      <c r="P411" s="4">
        <v>2.2926086956521736</v>
      </c>
      <c r="Q411" s="8">
        <v>0.30885023135945644</v>
      </c>
      <c r="R411" s="4">
        <v>0.60869565217391308</v>
      </c>
      <c r="S411" s="4">
        <v>0</v>
      </c>
      <c r="T411" s="10">
        <v>0</v>
      </c>
      <c r="U411" s="4">
        <v>5.2173913043478262</v>
      </c>
      <c r="V411" s="4">
        <v>0</v>
      </c>
      <c r="W411" s="10">
        <v>0</v>
      </c>
      <c r="X411" s="4">
        <v>22.227826086956519</v>
      </c>
      <c r="Y411" s="4">
        <v>19.489673913043479</v>
      </c>
      <c r="Z411" s="10">
        <v>0.87681421641499113</v>
      </c>
      <c r="AA411" s="4">
        <v>0</v>
      </c>
      <c r="AB411" s="4">
        <v>0</v>
      </c>
      <c r="AC411" s="10" t="s">
        <v>1473</v>
      </c>
      <c r="AD411" s="4">
        <v>50.784565217391297</v>
      </c>
      <c r="AE411" s="4">
        <v>39.819456521739127</v>
      </c>
      <c r="AF411" s="10">
        <v>0.78408580148881257</v>
      </c>
      <c r="AG411" s="4">
        <v>0</v>
      </c>
      <c r="AH411" s="4">
        <v>0</v>
      </c>
      <c r="AI411" s="10" t="s">
        <v>1473</v>
      </c>
      <c r="AJ411" s="4">
        <v>0</v>
      </c>
      <c r="AK411" s="4">
        <v>0</v>
      </c>
      <c r="AL411" s="10" t="s">
        <v>1473</v>
      </c>
      <c r="AM411" s="1">
        <v>365874</v>
      </c>
      <c r="AN411" s="1">
        <v>5</v>
      </c>
      <c r="AX411"/>
      <c r="AY411"/>
    </row>
    <row r="412" spans="1:51" x14ac:dyDescent="0.25">
      <c r="A412" t="s">
        <v>964</v>
      </c>
      <c r="B412" t="s">
        <v>677</v>
      </c>
      <c r="C412" t="s">
        <v>1314</v>
      </c>
      <c r="D412" t="s">
        <v>1039</v>
      </c>
      <c r="E412" s="4">
        <v>48.119565217391305</v>
      </c>
      <c r="F412" s="4">
        <v>236.30956521739128</v>
      </c>
      <c r="G412" s="4">
        <v>3.2608695652173911</v>
      </c>
      <c r="H412" s="10">
        <v>1.3799143349180884E-2</v>
      </c>
      <c r="I412" s="4">
        <v>226.27152173913041</v>
      </c>
      <c r="J412" s="4">
        <v>3.2608695652173911</v>
      </c>
      <c r="K412" s="10">
        <v>1.4411312303705919E-2</v>
      </c>
      <c r="L412" s="4">
        <v>33.467173913043482</v>
      </c>
      <c r="M412" s="4">
        <v>0</v>
      </c>
      <c r="N412" s="10">
        <v>0</v>
      </c>
      <c r="O412" s="4">
        <v>23.429130434782611</v>
      </c>
      <c r="P412" s="4">
        <v>0</v>
      </c>
      <c r="Q412" s="8">
        <v>0</v>
      </c>
      <c r="R412" s="4">
        <v>4.9728260869565215</v>
      </c>
      <c r="S412" s="4">
        <v>0</v>
      </c>
      <c r="T412" s="10">
        <v>0</v>
      </c>
      <c r="U412" s="4">
        <v>5.0652173913043477</v>
      </c>
      <c r="V412" s="4">
        <v>0</v>
      </c>
      <c r="W412" s="10">
        <v>0</v>
      </c>
      <c r="X412" s="4">
        <v>59.910434782608696</v>
      </c>
      <c r="Y412" s="4">
        <v>3.2608695652173911</v>
      </c>
      <c r="Z412" s="10">
        <v>5.4429075286296931E-2</v>
      </c>
      <c r="AA412" s="4">
        <v>0</v>
      </c>
      <c r="AB412" s="4">
        <v>0</v>
      </c>
      <c r="AC412" s="10" t="s">
        <v>1473</v>
      </c>
      <c r="AD412" s="4">
        <v>142.15749999999997</v>
      </c>
      <c r="AE412" s="4">
        <v>0</v>
      </c>
      <c r="AF412" s="10">
        <v>0</v>
      </c>
      <c r="AG412" s="4">
        <v>0.77445652173913049</v>
      </c>
      <c r="AH412" s="4">
        <v>0</v>
      </c>
      <c r="AI412" s="10">
        <v>0</v>
      </c>
      <c r="AJ412" s="4">
        <v>0</v>
      </c>
      <c r="AK412" s="4">
        <v>0</v>
      </c>
      <c r="AL412" s="10" t="s">
        <v>1473</v>
      </c>
      <c r="AM412" s="1">
        <v>366186</v>
      </c>
      <c r="AN412" s="1">
        <v>5</v>
      </c>
      <c r="AX412"/>
      <c r="AY412"/>
    </row>
    <row r="413" spans="1:51" x14ac:dyDescent="0.25">
      <c r="A413" t="s">
        <v>964</v>
      </c>
      <c r="B413" t="s">
        <v>811</v>
      </c>
      <c r="C413" t="s">
        <v>1214</v>
      </c>
      <c r="D413" t="s">
        <v>1032</v>
      </c>
      <c r="E413" s="4">
        <v>74.434782608695656</v>
      </c>
      <c r="F413" s="4">
        <v>229.19826086956522</v>
      </c>
      <c r="G413" s="4">
        <v>2.0786956521739128</v>
      </c>
      <c r="H413" s="10">
        <v>9.069421575397035E-3</v>
      </c>
      <c r="I413" s="4">
        <v>212.6221739130435</v>
      </c>
      <c r="J413" s="4">
        <v>2.0786956521739128</v>
      </c>
      <c r="K413" s="10">
        <v>9.776476337900868E-3</v>
      </c>
      <c r="L413" s="4">
        <v>30.539891304347826</v>
      </c>
      <c r="M413" s="4">
        <v>0.77902173913043482</v>
      </c>
      <c r="N413" s="10">
        <v>2.5508333718906491E-2</v>
      </c>
      <c r="O413" s="4">
        <v>14.039891304347828</v>
      </c>
      <c r="P413" s="4">
        <v>0.77902173913043482</v>
      </c>
      <c r="Q413" s="8">
        <v>5.5486308422429874E-2</v>
      </c>
      <c r="R413" s="4">
        <v>11.630434782608695</v>
      </c>
      <c r="S413" s="4">
        <v>0</v>
      </c>
      <c r="T413" s="10">
        <v>0</v>
      </c>
      <c r="U413" s="4">
        <v>4.8695652173913047</v>
      </c>
      <c r="V413" s="4">
        <v>0</v>
      </c>
      <c r="W413" s="10">
        <v>0</v>
      </c>
      <c r="X413" s="4">
        <v>61.80217391304349</v>
      </c>
      <c r="Y413" s="4">
        <v>0.38369565217391299</v>
      </c>
      <c r="Z413" s="10">
        <v>6.2084491188575024E-3</v>
      </c>
      <c r="AA413" s="4">
        <v>7.6086956521739135E-2</v>
      </c>
      <c r="AB413" s="4">
        <v>0</v>
      </c>
      <c r="AC413" s="10">
        <v>0</v>
      </c>
      <c r="AD413" s="4">
        <v>114.85619565217392</v>
      </c>
      <c r="AE413" s="4">
        <v>0.91597826086956513</v>
      </c>
      <c r="AF413" s="10">
        <v>7.9750008753857599E-3</v>
      </c>
      <c r="AG413" s="4">
        <v>21.923913043478262</v>
      </c>
      <c r="AH413" s="4">
        <v>0</v>
      </c>
      <c r="AI413" s="10">
        <v>0</v>
      </c>
      <c r="AJ413" s="4">
        <v>0</v>
      </c>
      <c r="AK413" s="4">
        <v>0</v>
      </c>
      <c r="AL413" s="10" t="s">
        <v>1473</v>
      </c>
      <c r="AM413" s="1">
        <v>366362</v>
      </c>
      <c r="AN413" s="1">
        <v>5</v>
      </c>
      <c r="AX413"/>
      <c r="AY413"/>
    </row>
    <row r="414" spans="1:51" x14ac:dyDescent="0.25">
      <c r="A414" t="s">
        <v>964</v>
      </c>
      <c r="B414" t="s">
        <v>25</v>
      </c>
      <c r="C414" t="s">
        <v>1213</v>
      </c>
      <c r="D414" t="s">
        <v>1008</v>
      </c>
      <c r="E414" s="4">
        <v>91.989130434782609</v>
      </c>
      <c r="F414" s="4">
        <v>357.55597826086967</v>
      </c>
      <c r="G414" s="4">
        <v>23.793478260869566</v>
      </c>
      <c r="H414" s="10">
        <v>6.6544764197761661E-2</v>
      </c>
      <c r="I414" s="4">
        <v>322.20032608695658</v>
      </c>
      <c r="J414" s="4">
        <v>23.793478260869566</v>
      </c>
      <c r="K414" s="10">
        <v>7.3846847238907193E-2</v>
      </c>
      <c r="L414" s="4">
        <v>35.69</v>
      </c>
      <c r="M414" s="4">
        <v>0</v>
      </c>
      <c r="N414" s="10">
        <v>0</v>
      </c>
      <c r="O414" s="4">
        <v>19.227065217391299</v>
      </c>
      <c r="P414" s="4">
        <v>0</v>
      </c>
      <c r="Q414" s="8">
        <v>0</v>
      </c>
      <c r="R414" s="4">
        <v>11.96836956521739</v>
      </c>
      <c r="S414" s="4">
        <v>0</v>
      </c>
      <c r="T414" s="10">
        <v>0</v>
      </c>
      <c r="U414" s="4">
        <v>4.4945652173913047</v>
      </c>
      <c r="V414" s="4">
        <v>0</v>
      </c>
      <c r="W414" s="10">
        <v>0</v>
      </c>
      <c r="X414" s="4">
        <v>85.635652173913073</v>
      </c>
      <c r="Y414" s="4">
        <v>23.793478260869566</v>
      </c>
      <c r="Z414" s="10">
        <v>0.27784547273078047</v>
      </c>
      <c r="AA414" s="4">
        <v>18.892717391304345</v>
      </c>
      <c r="AB414" s="4">
        <v>0</v>
      </c>
      <c r="AC414" s="10">
        <v>0</v>
      </c>
      <c r="AD414" s="4">
        <v>211.57195652173917</v>
      </c>
      <c r="AE414" s="4">
        <v>0</v>
      </c>
      <c r="AF414" s="10">
        <v>0</v>
      </c>
      <c r="AG414" s="4">
        <v>0</v>
      </c>
      <c r="AH414" s="4">
        <v>0</v>
      </c>
      <c r="AI414" s="10" t="s">
        <v>1473</v>
      </c>
      <c r="AJ414" s="4">
        <v>5.7656521739130424</v>
      </c>
      <c r="AK414" s="4">
        <v>0</v>
      </c>
      <c r="AL414" s="10" t="s">
        <v>1473</v>
      </c>
      <c r="AM414" s="1">
        <v>365044</v>
      </c>
      <c r="AN414" s="1">
        <v>5</v>
      </c>
      <c r="AX414"/>
      <c r="AY414"/>
    </row>
    <row r="415" spans="1:51" x14ac:dyDescent="0.25">
      <c r="A415" t="s">
        <v>964</v>
      </c>
      <c r="B415" t="s">
        <v>466</v>
      </c>
      <c r="C415" t="s">
        <v>1296</v>
      </c>
      <c r="D415" t="s">
        <v>1011</v>
      </c>
      <c r="E415" s="4">
        <v>32.847826086956523</v>
      </c>
      <c r="F415" s="4">
        <v>142.54782608695655</v>
      </c>
      <c r="G415" s="4">
        <v>6.7880434782608692</v>
      </c>
      <c r="H415" s="10">
        <v>4.7619410724089539E-2</v>
      </c>
      <c r="I415" s="4">
        <v>132.20000000000002</v>
      </c>
      <c r="J415" s="4">
        <v>6.7880434782608692</v>
      </c>
      <c r="K415" s="10">
        <v>5.1346773663092801E-2</v>
      </c>
      <c r="L415" s="4">
        <v>36.247282608695649</v>
      </c>
      <c r="M415" s="4">
        <v>0.42391304347826086</v>
      </c>
      <c r="N415" s="10">
        <v>1.1695029612414724E-2</v>
      </c>
      <c r="O415" s="4">
        <v>25.899456521739125</v>
      </c>
      <c r="P415" s="4">
        <v>0.42391304347826086</v>
      </c>
      <c r="Q415" s="8">
        <v>1.6367642429965377E-2</v>
      </c>
      <c r="R415" s="4">
        <v>5.2173913043478262</v>
      </c>
      <c r="S415" s="4">
        <v>0</v>
      </c>
      <c r="T415" s="10">
        <v>0</v>
      </c>
      <c r="U415" s="4">
        <v>5.1304347826086953</v>
      </c>
      <c r="V415" s="4">
        <v>0</v>
      </c>
      <c r="W415" s="10">
        <v>0</v>
      </c>
      <c r="X415" s="4">
        <v>16.936413043478261</v>
      </c>
      <c r="Y415" s="4">
        <v>0</v>
      </c>
      <c r="Z415" s="10">
        <v>0</v>
      </c>
      <c r="AA415" s="4">
        <v>0</v>
      </c>
      <c r="AB415" s="4">
        <v>0</v>
      </c>
      <c r="AC415" s="10" t="s">
        <v>1473</v>
      </c>
      <c r="AD415" s="4">
        <v>65.222826086956545</v>
      </c>
      <c r="AE415" s="4">
        <v>0.83152173913043481</v>
      </c>
      <c r="AF415" s="10">
        <v>1.2748937588534284E-2</v>
      </c>
      <c r="AG415" s="4">
        <v>17.819565217391304</v>
      </c>
      <c r="AH415" s="4">
        <v>5.5326086956521738</v>
      </c>
      <c r="AI415" s="10">
        <v>0.31047944369891423</v>
      </c>
      <c r="AJ415" s="4">
        <v>6.321739130434783</v>
      </c>
      <c r="AK415" s="4">
        <v>0</v>
      </c>
      <c r="AL415" s="10" t="s">
        <v>1473</v>
      </c>
      <c r="AM415" s="1">
        <v>365860</v>
      </c>
      <c r="AN415" s="1">
        <v>5</v>
      </c>
      <c r="AX415"/>
      <c r="AY415"/>
    </row>
    <row r="416" spans="1:51" x14ac:dyDescent="0.25">
      <c r="A416" t="s">
        <v>964</v>
      </c>
      <c r="B416" t="s">
        <v>332</v>
      </c>
      <c r="C416" t="s">
        <v>1188</v>
      </c>
      <c r="D416" t="s">
        <v>1002</v>
      </c>
      <c r="E416" s="4">
        <v>32.826086956521742</v>
      </c>
      <c r="F416" s="4">
        <v>106.95923913043477</v>
      </c>
      <c r="G416" s="4">
        <v>1.2092391304347827</v>
      </c>
      <c r="H416" s="10">
        <v>1.1305607072991034E-2</v>
      </c>
      <c r="I416" s="4">
        <v>95.323369565217376</v>
      </c>
      <c r="J416" s="4">
        <v>0.86141304347826086</v>
      </c>
      <c r="K416" s="10">
        <v>9.0367456312893772E-3</v>
      </c>
      <c r="L416" s="4">
        <v>25.461956521739129</v>
      </c>
      <c r="M416" s="4">
        <v>1</v>
      </c>
      <c r="N416" s="10">
        <v>3.9274279615795091E-2</v>
      </c>
      <c r="O416" s="4">
        <v>19.130434782608695</v>
      </c>
      <c r="P416" s="4">
        <v>0.65217391304347827</v>
      </c>
      <c r="Q416" s="8">
        <v>3.4090909090909095E-2</v>
      </c>
      <c r="R416" s="4">
        <v>0.76086956521739135</v>
      </c>
      <c r="S416" s="4">
        <v>0</v>
      </c>
      <c r="T416" s="10">
        <v>0</v>
      </c>
      <c r="U416" s="4">
        <v>5.5706521739130439</v>
      </c>
      <c r="V416" s="4">
        <v>0.34782608695652173</v>
      </c>
      <c r="W416" s="10">
        <v>6.2439024390243895E-2</v>
      </c>
      <c r="X416" s="4">
        <v>19.459239130434781</v>
      </c>
      <c r="Y416" s="4">
        <v>0</v>
      </c>
      <c r="Z416" s="10">
        <v>0</v>
      </c>
      <c r="AA416" s="4">
        <v>5.3043478260869561</v>
      </c>
      <c r="AB416" s="4">
        <v>0</v>
      </c>
      <c r="AC416" s="10">
        <v>0</v>
      </c>
      <c r="AD416" s="4">
        <v>49.396739130434781</v>
      </c>
      <c r="AE416" s="4">
        <v>0.20923913043478262</v>
      </c>
      <c r="AF416" s="10">
        <v>4.2358895368027286E-3</v>
      </c>
      <c r="AG416" s="4">
        <v>7.3369565217391308</v>
      </c>
      <c r="AH416" s="4">
        <v>0</v>
      </c>
      <c r="AI416" s="10">
        <v>0</v>
      </c>
      <c r="AJ416" s="4">
        <v>0</v>
      </c>
      <c r="AK416" s="4">
        <v>0</v>
      </c>
      <c r="AL416" s="10" t="s">
        <v>1473</v>
      </c>
      <c r="AM416" s="1">
        <v>365666</v>
      </c>
      <c r="AN416" s="1">
        <v>5</v>
      </c>
      <c r="AX416"/>
      <c r="AY416"/>
    </row>
    <row r="417" spans="1:51" x14ac:dyDescent="0.25">
      <c r="A417" t="s">
        <v>964</v>
      </c>
      <c r="B417" t="s">
        <v>828</v>
      </c>
      <c r="C417" t="s">
        <v>1213</v>
      </c>
      <c r="D417" t="s">
        <v>1008</v>
      </c>
      <c r="E417" s="4">
        <v>96.793478260869563</v>
      </c>
      <c r="F417" s="4">
        <v>350.59586956521736</v>
      </c>
      <c r="G417" s="4">
        <v>0</v>
      </c>
      <c r="H417" s="10">
        <v>0</v>
      </c>
      <c r="I417" s="4">
        <v>294.89923913043475</v>
      </c>
      <c r="J417" s="4">
        <v>0</v>
      </c>
      <c r="K417" s="10">
        <v>0</v>
      </c>
      <c r="L417" s="4">
        <v>50.332934782608696</v>
      </c>
      <c r="M417" s="4">
        <v>0</v>
      </c>
      <c r="N417" s="10">
        <v>0</v>
      </c>
      <c r="O417" s="4">
        <v>11.99652173913044</v>
      </c>
      <c r="P417" s="4">
        <v>0</v>
      </c>
      <c r="Q417" s="8">
        <v>0</v>
      </c>
      <c r="R417" s="4">
        <v>31.617826086956512</v>
      </c>
      <c r="S417" s="4">
        <v>0</v>
      </c>
      <c r="T417" s="10">
        <v>0</v>
      </c>
      <c r="U417" s="4">
        <v>6.7185869565217393</v>
      </c>
      <c r="V417" s="4">
        <v>0</v>
      </c>
      <c r="W417" s="10">
        <v>0</v>
      </c>
      <c r="X417" s="4">
        <v>81.747826086956536</v>
      </c>
      <c r="Y417" s="4">
        <v>0</v>
      </c>
      <c r="Z417" s="10">
        <v>0</v>
      </c>
      <c r="AA417" s="4">
        <v>17.360217391304342</v>
      </c>
      <c r="AB417" s="4">
        <v>0</v>
      </c>
      <c r="AC417" s="10">
        <v>0</v>
      </c>
      <c r="AD417" s="4">
        <v>196.8535869565217</v>
      </c>
      <c r="AE417" s="4">
        <v>0</v>
      </c>
      <c r="AF417" s="10">
        <v>0</v>
      </c>
      <c r="AG417" s="4">
        <v>4.3013043478260853</v>
      </c>
      <c r="AH417" s="4">
        <v>0</v>
      </c>
      <c r="AI417" s="10">
        <v>0</v>
      </c>
      <c r="AJ417" s="4">
        <v>0</v>
      </c>
      <c r="AK417" s="4">
        <v>0</v>
      </c>
      <c r="AL417" s="10" t="s">
        <v>1473</v>
      </c>
      <c r="AM417" s="1">
        <v>366380</v>
      </c>
      <c r="AN417" s="1">
        <v>5</v>
      </c>
      <c r="AX417"/>
      <c r="AY417"/>
    </row>
    <row r="418" spans="1:51" x14ac:dyDescent="0.25">
      <c r="A418" t="s">
        <v>964</v>
      </c>
      <c r="B418" t="s">
        <v>361</v>
      </c>
      <c r="C418" t="s">
        <v>1323</v>
      </c>
      <c r="D418" t="s">
        <v>1039</v>
      </c>
      <c r="E418" s="4">
        <v>86.173913043478265</v>
      </c>
      <c r="F418" s="4">
        <v>233.00413043478258</v>
      </c>
      <c r="G418" s="4">
        <v>59.768152173913037</v>
      </c>
      <c r="H418" s="10">
        <v>0.25651112734519543</v>
      </c>
      <c r="I418" s="4">
        <v>218.96065217391302</v>
      </c>
      <c r="J418" s="4">
        <v>59.768152173913037</v>
      </c>
      <c r="K418" s="10">
        <v>0.27296298024560695</v>
      </c>
      <c r="L418" s="4">
        <v>29.532717391304342</v>
      </c>
      <c r="M418" s="4">
        <v>9.3278260869565219</v>
      </c>
      <c r="N418" s="10">
        <v>0.31584719967905905</v>
      </c>
      <c r="O418" s="4">
        <v>15.489239130434775</v>
      </c>
      <c r="P418" s="4">
        <v>9.3278260869565219</v>
      </c>
      <c r="Q418" s="8">
        <v>0.60221331780127885</v>
      </c>
      <c r="R418" s="4">
        <v>9.3478260869565215</v>
      </c>
      <c r="S418" s="4">
        <v>0</v>
      </c>
      <c r="T418" s="10">
        <v>0</v>
      </c>
      <c r="U418" s="4">
        <v>4.6956521739130439</v>
      </c>
      <c r="V418" s="4">
        <v>0</v>
      </c>
      <c r="W418" s="10">
        <v>0</v>
      </c>
      <c r="X418" s="4">
        <v>63.209782608695647</v>
      </c>
      <c r="Y418" s="4">
        <v>18.547391304347826</v>
      </c>
      <c r="Z418" s="10">
        <v>0.29342596254707415</v>
      </c>
      <c r="AA418" s="4">
        <v>0</v>
      </c>
      <c r="AB418" s="4">
        <v>0</v>
      </c>
      <c r="AC418" s="10" t="s">
        <v>1473</v>
      </c>
      <c r="AD418" s="4">
        <v>134.45728260869564</v>
      </c>
      <c r="AE418" s="4">
        <v>31.892934782608691</v>
      </c>
      <c r="AF418" s="10">
        <v>0.23719752596387894</v>
      </c>
      <c r="AG418" s="4">
        <v>5.8043478260869561</v>
      </c>
      <c r="AH418" s="4">
        <v>0</v>
      </c>
      <c r="AI418" s="10">
        <v>0</v>
      </c>
      <c r="AJ418" s="4">
        <v>0</v>
      </c>
      <c r="AK418" s="4">
        <v>0</v>
      </c>
      <c r="AL418" s="10" t="s">
        <v>1473</v>
      </c>
      <c r="AM418" s="1">
        <v>365708</v>
      </c>
      <c r="AN418" s="1">
        <v>5</v>
      </c>
      <c r="AX418"/>
      <c r="AY418"/>
    </row>
    <row r="419" spans="1:51" x14ac:dyDescent="0.25">
      <c r="A419" t="s">
        <v>964</v>
      </c>
      <c r="B419" t="s">
        <v>199</v>
      </c>
      <c r="C419" t="s">
        <v>1213</v>
      </c>
      <c r="D419" t="s">
        <v>1008</v>
      </c>
      <c r="E419" s="4">
        <v>49.010869565217391</v>
      </c>
      <c r="F419" s="4">
        <v>137.9078260869565</v>
      </c>
      <c r="G419" s="4">
        <v>15.102173913043478</v>
      </c>
      <c r="H419" s="10">
        <v>0.10950918698059196</v>
      </c>
      <c r="I419" s="4">
        <v>127.70673913043477</v>
      </c>
      <c r="J419" s="4">
        <v>13.161956521739128</v>
      </c>
      <c r="K419" s="10">
        <v>0.10306391511802686</v>
      </c>
      <c r="L419" s="4">
        <v>9.9259782608695648</v>
      </c>
      <c r="M419" s="4">
        <v>4.1216304347826087</v>
      </c>
      <c r="N419" s="10">
        <v>0.41523669772993571</v>
      </c>
      <c r="O419" s="4">
        <v>7.8064130434782601</v>
      </c>
      <c r="P419" s="4">
        <v>2.1814130434782606</v>
      </c>
      <c r="Q419" s="8">
        <v>0.27943858867430621</v>
      </c>
      <c r="R419" s="4">
        <v>0.17934782608695651</v>
      </c>
      <c r="S419" s="4">
        <v>0</v>
      </c>
      <c r="T419" s="10">
        <v>0</v>
      </c>
      <c r="U419" s="4">
        <v>1.9402173913043479</v>
      </c>
      <c r="V419" s="4">
        <v>1.9402173913043479</v>
      </c>
      <c r="W419" s="10">
        <v>1</v>
      </c>
      <c r="X419" s="4">
        <v>41.233913043478253</v>
      </c>
      <c r="Y419" s="4">
        <v>3.8589130434782608</v>
      </c>
      <c r="Z419" s="10">
        <v>9.3585904384318533E-2</v>
      </c>
      <c r="AA419" s="4">
        <v>8.0815217391304355</v>
      </c>
      <c r="AB419" s="4">
        <v>0</v>
      </c>
      <c r="AC419" s="10">
        <v>0</v>
      </c>
      <c r="AD419" s="4">
        <v>78.666413043478258</v>
      </c>
      <c r="AE419" s="4">
        <v>7.1216304347826078</v>
      </c>
      <c r="AF419" s="10">
        <v>9.0529492311369822E-2</v>
      </c>
      <c r="AG419" s="4">
        <v>0</v>
      </c>
      <c r="AH419" s="4">
        <v>0</v>
      </c>
      <c r="AI419" s="10" t="s">
        <v>1473</v>
      </c>
      <c r="AJ419" s="4">
        <v>0</v>
      </c>
      <c r="AK419" s="4">
        <v>0</v>
      </c>
      <c r="AL419" s="10" t="s">
        <v>1473</v>
      </c>
      <c r="AM419" s="1">
        <v>365455</v>
      </c>
      <c r="AN419" s="1">
        <v>5</v>
      </c>
      <c r="AX419"/>
      <c r="AY419"/>
    </row>
    <row r="420" spans="1:51" x14ac:dyDescent="0.25">
      <c r="A420" t="s">
        <v>964</v>
      </c>
      <c r="B420" t="s">
        <v>156</v>
      </c>
      <c r="C420" t="s">
        <v>1074</v>
      </c>
      <c r="D420" t="s">
        <v>992</v>
      </c>
      <c r="E420" s="4">
        <v>64.641304347826093</v>
      </c>
      <c r="F420" s="4">
        <v>216.6469565217391</v>
      </c>
      <c r="G420" s="4">
        <v>0</v>
      </c>
      <c r="H420" s="10">
        <v>0</v>
      </c>
      <c r="I420" s="4">
        <v>194.31217391304347</v>
      </c>
      <c r="J420" s="4">
        <v>0</v>
      </c>
      <c r="K420" s="10">
        <v>0</v>
      </c>
      <c r="L420" s="4">
        <v>47.670217391304334</v>
      </c>
      <c r="M420" s="4">
        <v>0</v>
      </c>
      <c r="N420" s="10">
        <v>0</v>
      </c>
      <c r="O420" s="4">
        <v>41.931086956521725</v>
      </c>
      <c r="P420" s="4">
        <v>0</v>
      </c>
      <c r="Q420" s="8">
        <v>0</v>
      </c>
      <c r="R420" s="4">
        <v>0</v>
      </c>
      <c r="S420" s="4">
        <v>0</v>
      </c>
      <c r="T420" s="10" t="s">
        <v>1473</v>
      </c>
      <c r="U420" s="4">
        <v>5.7391304347826084</v>
      </c>
      <c r="V420" s="4">
        <v>0</v>
      </c>
      <c r="W420" s="10">
        <v>0</v>
      </c>
      <c r="X420" s="4">
        <v>24.837608695652172</v>
      </c>
      <c r="Y420" s="4">
        <v>0</v>
      </c>
      <c r="Z420" s="10">
        <v>0</v>
      </c>
      <c r="AA420" s="4">
        <v>16.595652173913045</v>
      </c>
      <c r="AB420" s="4">
        <v>0</v>
      </c>
      <c r="AC420" s="10">
        <v>0</v>
      </c>
      <c r="AD420" s="4">
        <v>127.54347826086956</v>
      </c>
      <c r="AE420" s="4">
        <v>0</v>
      </c>
      <c r="AF420" s="10">
        <v>0</v>
      </c>
      <c r="AG420" s="4">
        <v>0</v>
      </c>
      <c r="AH420" s="4">
        <v>0</v>
      </c>
      <c r="AI420" s="10" t="s">
        <v>1473</v>
      </c>
      <c r="AJ420" s="4">
        <v>0</v>
      </c>
      <c r="AK420" s="4">
        <v>0</v>
      </c>
      <c r="AL420" s="10" t="s">
        <v>1473</v>
      </c>
      <c r="AM420" s="1">
        <v>365393</v>
      </c>
      <c r="AN420" s="1">
        <v>5</v>
      </c>
      <c r="AX420"/>
      <c r="AY420"/>
    </row>
    <row r="421" spans="1:51" x14ac:dyDescent="0.25">
      <c r="A421" t="s">
        <v>964</v>
      </c>
      <c r="B421" t="s">
        <v>743</v>
      </c>
      <c r="C421" t="s">
        <v>1280</v>
      </c>
      <c r="D421" t="s">
        <v>1017</v>
      </c>
      <c r="E421" s="4">
        <v>39.869565217391305</v>
      </c>
      <c r="F421" s="4">
        <v>112.34239130434781</v>
      </c>
      <c r="G421" s="4">
        <v>1.0815217391304348</v>
      </c>
      <c r="H421" s="10">
        <v>9.6270136906777617E-3</v>
      </c>
      <c r="I421" s="4">
        <v>103.11956521739131</v>
      </c>
      <c r="J421" s="4">
        <v>1.0815217391304348</v>
      </c>
      <c r="K421" s="10">
        <v>1.0488036260145462E-2</v>
      </c>
      <c r="L421" s="4">
        <v>12.296195652173912</v>
      </c>
      <c r="M421" s="4">
        <v>0.13043478260869565</v>
      </c>
      <c r="N421" s="10">
        <v>1.0607734806629835E-2</v>
      </c>
      <c r="O421" s="4">
        <v>7.0190217391304346</v>
      </c>
      <c r="P421" s="4">
        <v>0.13043478260869565</v>
      </c>
      <c r="Q421" s="8">
        <v>1.8583042973286876E-2</v>
      </c>
      <c r="R421" s="4">
        <v>1.8315217391304348</v>
      </c>
      <c r="S421" s="4">
        <v>0</v>
      </c>
      <c r="T421" s="10">
        <v>0</v>
      </c>
      <c r="U421" s="4">
        <v>3.4456521739130435</v>
      </c>
      <c r="V421" s="4">
        <v>0</v>
      </c>
      <c r="W421" s="10">
        <v>0</v>
      </c>
      <c r="X421" s="4">
        <v>29.692934782608695</v>
      </c>
      <c r="Y421" s="4">
        <v>0</v>
      </c>
      <c r="Z421" s="10">
        <v>0</v>
      </c>
      <c r="AA421" s="4">
        <v>3.9456521739130435</v>
      </c>
      <c r="AB421" s="4">
        <v>0</v>
      </c>
      <c r="AC421" s="10">
        <v>0</v>
      </c>
      <c r="AD421" s="4">
        <v>62.027173913043477</v>
      </c>
      <c r="AE421" s="4">
        <v>0.95108695652173914</v>
      </c>
      <c r="AF421" s="10">
        <v>1.5333391746254272E-2</v>
      </c>
      <c r="AG421" s="4">
        <v>4.3804347826086953</v>
      </c>
      <c r="AH421" s="4">
        <v>0</v>
      </c>
      <c r="AI421" s="10">
        <v>0</v>
      </c>
      <c r="AJ421" s="4">
        <v>0</v>
      </c>
      <c r="AK421" s="4">
        <v>0</v>
      </c>
      <c r="AL421" s="10" t="s">
        <v>1473</v>
      </c>
      <c r="AM421" s="1">
        <v>366271</v>
      </c>
      <c r="AN421" s="1">
        <v>5</v>
      </c>
      <c r="AX421"/>
      <c r="AY421"/>
    </row>
    <row r="422" spans="1:51" x14ac:dyDescent="0.25">
      <c r="A422" t="s">
        <v>964</v>
      </c>
      <c r="B422" t="s">
        <v>142</v>
      </c>
      <c r="C422" t="s">
        <v>1178</v>
      </c>
      <c r="D422" t="s">
        <v>997</v>
      </c>
      <c r="E422" s="4">
        <v>36.315217391304351</v>
      </c>
      <c r="F422" s="4">
        <v>74.799456521739117</v>
      </c>
      <c r="G422" s="4">
        <v>4.3913043478260869</v>
      </c>
      <c r="H422" s="10">
        <v>5.8707703932980228E-2</v>
      </c>
      <c r="I422" s="4">
        <v>71.147282608695633</v>
      </c>
      <c r="J422" s="4">
        <v>0.73913043478260865</v>
      </c>
      <c r="K422" s="10">
        <v>1.0388737386468672E-2</v>
      </c>
      <c r="L422" s="4">
        <v>14.144782608695651</v>
      </c>
      <c r="M422" s="4">
        <v>2.5652173913043477</v>
      </c>
      <c r="N422" s="10">
        <v>0.18135431715488889</v>
      </c>
      <c r="O422" s="4">
        <v>12.318695652173913</v>
      </c>
      <c r="P422" s="4">
        <v>0.73913043478260865</v>
      </c>
      <c r="Q422" s="8">
        <v>6.0000705890657535E-2</v>
      </c>
      <c r="R422" s="4">
        <v>0</v>
      </c>
      <c r="S422" s="4">
        <v>0</v>
      </c>
      <c r="T422" s="10" t="s">
        <v>1473</v>
      </c>
      <c r="U422" s="4">
        <v>1.826086956521739</v>
      </c>
      <c r="V422" s="4">
        <v>1.826086956521739</v>
      </c>
      <c r="W422" s="10">
        <v>1</v>
      </c>
      <c r="X422" s="4">
        <v>9.5353260869565144</v>
      </c>
      <c r="Y422" s="4">
        <v>0</v>
      </c>
      <c r="Z422" s="10">
        <v>0</v>
      </c>
      <c r="AA422" s="4">
        <v>1.826086956521739</v>
      </c>
      <c r="AB422" s="4">
        <v>1.826086956521739</v>
      </c>
      <c r="AC422" s="10">
        <v>1</v>
      </c>
      <c r="AD422" s="4">
        <v>49.293260869565209</v>
      </c>
      <c r="AE422" s="4">
        <v>0</v>
      </c>
      <c r="AF422" s="10">
        <v>0</v>
      </c>
      <c r="AG422" s="4">
        <v>0</v>
      </c>
      <c r="AH422" s="4">
        <v>0</v>
      </c>
      <c r="AI422" s="10" t="s">
        <v>1473</v>
      </c>
      <c r="AJ422" s="4">
        <v>0</v>
      </c>
      <c r="AK422" s="4">
        <v>0</v>
      </c>
      <c r="AL422" s="10" t="s">
        <v>1473</v>
      </c>
      <c r="AM422" s="1">
        <v>365368</v>
      </c>
      <c r="AN422" s="1">
        <v>5</v>
      </c>
      <c r="AX422"/>
      <c r="AY422"/>
    </row>
    <row r="423" spans="1:51" x14ac:dyDescent="0.25">
      <c r="A423" t="s">
        <v>964</v>
      </c>
      <c r="B423" t="s">
        <v>892</v>
      </c>
      <c r="C423" t="s">
        <v>1073</v>
      </c>
      <c r="D423" t="s">
        <v>991</v>
      </c>
      <c r="E423" s="4">
        <v>35.065217391304351</v>
      </c>
      <c r="F423" s="4">
        <v>146.95652173913041</v>
      </c>
      <c r="G423" s="4">
        <v>16.920434782608694</v>
      </c>
      <c r="H423" s="10">
        <v>0.11513905325443788</v>
      </c>
      <c r="I423" s="4">
        <v>132.73195652173911</v>
      </c>
      <c r="J423" s="4">
        <v>16.920434782608694</v>
      </c>
      <c r="K423" s="10">
        <v>0.12747822925248173</v>
      </c>
      <c r="L423" s="4">
        <v>39.255760869565222</v>
      </c>
      <c r="M423" s="4">
        <v>0.97826086956521741</v>
      </c>
      <c r="N423" s="10">
        <v>2.492018618147987E-2</v>
      </c>
      <c r="O423" s="4">
        <v>25.031195652173928</v>
      </c>
      <c r="P423" s="4">
        <v>0.97826086956521741</v>
      </c>
      <c r="Q423" s="8">
        <v>3.9081667658183029E-2</v>
      </c>
      <c r="R423" s="4">
        <v>9.4419565217391259</v>
      </c>
      <c r="S423" s="4">
        <v>0</v>
      </c>
      <c r="T423" s="10">
        <v>0</v>
      </c>
      <c r="U423" s="4">
        <v>4.7826086956521738</v>
      </c>
      <c r="V423" s="4">
        <v>0</v>
      </c>
      <c r="W423" s="10">
        <v>0</v>
      </c>
      <c r="X423" s="4">
        <v>62.394891304347794</v>
      </c>
      <c r="Y423" s="4">
        <v>5.8655434782608697</v>
      </c>
      <c r="Z423" s="10">
        <v>9.4006790550369104E-2</v>
      </c>
      <c r="AA423" s="4">
        <v>0</v>
      </c>
      <c r="AB423" s="4">
        <v>0</v>
      </c>
      <c r="AC423" s="10" t="s">
        <v>1473</v>
      </c>
      <c r="AD423" s="4">
        <v>38.924456521739138</v>
      </c>
      <c r="AE423" s="4">
        <v>10.076630434782608</v>
      </c>
      <c r="AF423" s="10">
        <v>0.25887658647603351</v>
      </c>
      <c r="AG423" s="4">
        <v>6.3814130434782621</v>
      </c>
      <c r="AH423" s="4">
        <v>0</v>
      </c>
      <c r="AI423" s="10">
        <v>0</v>
      </c>
      <c r="AJ423" s="4">
        <v>0</v>
      </c>
      <c r="AK423" s="4">
        <v>0</v>
      </c>
      <c r="AL423" s="10" t="s">
        <v>1473</v>
      </c>
      <c r="AM423" s="1">
        <v>366450</v>
      </c>
      <c r="AN423" s="1">
        <v>5</v>
      </c>
      <c r="AX423"/>
      <c r="AY423"/>
    </row>
    <row r="424" spans="1:51" x14ac:dyDescent="0.25">
      <c r="A424" t="s">
        <v>964</v>
      </c>
      <c r="B424" t="s">
        <v>11</v>
      </c>
      <c r="C424" t="s">
        <v>1135</v>
      </c>
      <c r="D424" t="s">
        <v>1045</v>
      </c>
      <c r="E424" s="4">
        <v>80.630434782608702</v>
      </c>
      <c r="F424" s="4">
        <v>254.45652173913044</v>
      </c>
      <c r="G424" s="4">
        <v>0</v>
      </c>
      <c r="H424" s="10">
        <v>0</v>
      </c>
      <c r="I424" s="4">
        <v>228.87826086956522</v>
      </c>
      <c r="J424" s="4">
        <v>0</v>
      </c>
      <c r="K424" s="10">
        <v>0</v>
      </c>
      <c r="L424" s="4">
        <v>32.07826086956522</v>
      </c>
      <c r="M424" s="4">
        <v>0</v>
      </c>
      <c r="N424" s="10">
        <v>0</v>
      </c>
      <c r="O424" s="4">
        <v>21.860869565217396</v>
      </c>
      <c r="P424" s="4">
        <v>0</v>
      </c>
      <c r="Q424" s="8">
        <v>0</v>
      </c>
      <c r="R424" s="4">
        <v>4.6086956521739131</v>
      </c>
      <c r="S424" s="4">
        <v>0</v>
      </c>
      <c r="T424" s="10">
        <v>0</v>
      </c>
      <c r="U424" s="4">
        <v>5.6086956521739131</v>
      </c>
      <c r="V424" s="4">
        <v>0</v>
      </c>
      <c r="W424" s="10">
        <v>0</v>
      </c>
      <c r="X424" s="4">
        <v>77.891847826086973</v>
      </c>
      <c r="Y424" s="4">
        <v>0</v>
      </c>
      <c r="Z424" s="10">
        <v>0</v>
      </c>
      <c r="AA424" s="4">
        <v>15.360869565217392</v>
      </c>
      <c r="AB424" s="4">
        <v>0</v>
      </c>
      <c r="AC424" s="10">
        <v>0</v>
      </c>
      <c r="AD424" s="4">
        <v>122.3353260869565</v>
      </c>
      <c r="AE424" s="4">
        <v>0</v>
      </c>
      <c r="AF424" s="10">
        <v>0</v>
      </c>
      <c r="AG424" s="4">
        <v>6.79021739130435</v>
      </c>
      <c r="AH424" s="4">
        <v>0</v>
      </c>
      <c r="AI424" s="10">
        <v>0</v>
      </c>
      <c r="AJ424" s="4">
        <v>0</v>
      </c>
      <c r="AK424" s="4">
        <v>0</v>
      </c>
      <c r="AL424" s="10" t="s">
        <v>1473</v>
      </c>
      <c r="AM424" s="1">
        <v>365638</v>
      </c>
      <c r="AN424" s="1">
        <v>5</v>
      </c>
      <c r="AX424"/>
      <c r="AY424"/>
    </row>
    <row r="425" spans="1:51" x14ac:dyDescent="0.25">
      <c r="A425" t="s">
        <v>964</v>
      </c>
      <c r="B425" t="s">
        <v>181</v>
      </c>
      <c r="C425" t="s">
        <v>1269</v>
      </c>
      <c r="D425" t="s">
        <v>992</v>
      </c>
      <c r="E425" s="4">
        <v>42.271739130434781</v>
      </c>
      <c r="F425" s="4">
        <v>154.84010869565219</v>
      </c>
      <c r="G425" s="4">
        <v>0</v>
      </c>
      <c r="H425" s="10">
        <v>0</v>
      </c>
      <c r="I425" s="4">
        <v>133.84554347826088</v>
      </c>
      <c r="J425" s="4">
        <v>0</v>
      </c>
      <c r="K425" s="10">
        <v>0</v>
      </c>
      <c r="L425" s="4">
        <v>29.347391304347823</v>
      </c>
      <c r="M425" s="4">
        <v>0</v>
      </c>
      <c r="N425" s="10">
        <v>0</v>
      </c>
      <c r="O425" s="4">
        <v>13.173478260869565</v>
      </c>
      <c r="P425" s="4">
        <v>0</v>
      </c>
      <c r="Q425" s="8">
        <v>0</v>
      </c>
      <c r="R425" s="4">
        <v>9.9021739130434785</v>
      </c>
      <c r="S425" s="4">
        <v>0</v>
      </c>
      <c r="T425" s="10">
        <v>0</v>
      </c>
      <c r="U425" s="4">
        <v>6.2717391304347823</v>
      </c>
      <c r="V425" s="4">
        <v>0</v>
      </c>
      <c r="W425" s="10">
        <v>0</v>
      </c>
      <c r="X425" s="4">
        <v>39.335543478260867</v>
      </c>
      <c r="Y425" s="4">
        <v>0</v>
      </c>
      <c r="Z425" s="10">
        <v>0</v>
      </c>
      <c r="AA425" s="4">
        <v>4.8206521739130439</v>
      </c>
      <c r="AB425" s="4">
        <v>0</v>
      </c>
      <c r="AC425" s="10">
        <v>0</v>
      </c>
      <c r="AD425" s="4">
        <v>63.599347826086969</v>
      </c>
      <c r="AE425" s="4">
        <v>0</v>
      </c>
      <c r="AF425" s="10">
        <v>0</v>
      </c>
      <c r="AG425" s="4">
        <v>17.737173913043478</v>
      </c>
      <c r="AH425" s="4">
        <v>0</v>
      </c>
      <c r="AI425" s="10">
        <v>0</v>
      </c>
      <c r="AJ425" s="4">
        <v>0</v>
      </c>
      <c r="AK425" s="4">
        <v>0</v>
      </c>
      <c r="AL425" s="10" t="s">
        <v>1473</v>
      </c>
      <c r="AM425" s="1">
        <v>365431</v>
      </c>
      <c r="AN425" s="1">
        <v>5</v>
      </c>
      <c r="AX425"/>
      <c r="AY425"/>
    </row>
    <row r="426" spans="1:51" x14ac:dyDescent="0.25">
      <c r="A426" t="s">
        <v>964</v>
      </c>
      <c r="B426" t="s">
        <v>581</v>
      </c>
      <c r="C426" t="s">
        <v>1368</v>
      </c>
      <c r="D426" t="s">
        <v>1032</v>
      </c>
      <c r="E426" s="4">
        <v>139.89130434782609</v>
      </c>
      <c r="F426" s="4">
        <v>546.79010869565218</v>
      </c>
      <c r="G426" s="4">
        <v>19.791739130434777</v>
      </c>
      <c r="H426" s="10">
        <v>3.6196227429291378E-2</v>
      </c>
      <c r="I426" s="4">
        <v>509.28086956521742</v>
      </c>
      <c r="J426" s="4">
        <v>19.791739130434777</v>
      </c>
      <c r="K426" s="10">
        <v>3.8862129550107302E-2</v>
      </c>
      <c r="L426" s="4">
        <v>72.478586956521724</v>
      </c>
      <c r="M426" s="4">
        <v>3.0438043478260872</v>
      </c>
      <c r="N426" s="10">
        <v>4.1995911836029541E-2</v>
      </c>
      <c r="O426" s="4">
        <v>56.815543478260864</v>
      </c>
      <c r="P426" s="4">
        <v>3.0438043478260872</v>
      </c>
      <c r="Q426" s="8">
        <v>5.3573444192973843E-2</v>
      </c>
      <c r="R426" s="4">
        <v>10.532608695652174</v>
      </c>
      <c r="S426" s="4">
        <v>0</v>
      </c>
      <c r="T426" s="10">
        <v>0</v>
      </c>
      <c r="U426" s="4">
        <v>5.1304347826086953</v>
      </c>
      <c r="V426" s="4">
        <v>0</v>
      </c>
      <c r="W426" s="10">
        <v>0</v>
      </c>
      <c r="X426" s="4">
        <v>130.00608695652178</v>
      </c>
      <c r="Y426" s="4">
        <v>16.234347826086953</v>
      </c>
      <c r="Z426" s="10">
        <v>0.12487375173068813</v>
      </c>
      <c r="AA426" s="4">
        <v>21.846195652173911</v>
      </c>
      <c r="AB426" s="4">
        <v>0</v>
      </c>
      <c r="AC426" s="10">
        <v>0</v>
      </c>
      <c r="AD426" s="4">
        <v>320.48641304347825</v>
      </c>
      <c r="AE426" s="4">
        <v>0.51358695652173914</v>
      </c>
      <c r="AF426" s="10">
        <v>1.6025233383359194E-3</v>
      </c>
      <c r="AG426" s="4">
        <v>1.9728260869565217</v>
      </c>
      <c r="AH426" s="4">
        <v>0</v>
      </c>
      <c r="AI426" s="10">
        <v>0</v>
      </c>
      <c r="AJ426" s="4">
        <v>0</v>
      </c>
      <c r="AK426" s="4">
        <v>0</v>
      </c>
      <c r="AL426" s="10" t="s">
        <v>1473</v>
      </c>
      <c r="AM426" s="1">
        <v>366045</v>
      </c>
      <c r="AN426" s="1">
        <v>5</v>
      </c>
      <c r="AX426"/>
      <c r="AY426"/>
    </row>
    <row r="427" spans="1:51" x14ac:dyDescent="0.25">
      <c r="A427" t="s">
        <v>964</v>
      </c>
      <c r="B427" t="s">
        <v>924</v>
      </c>
      <c r="C427" t="s">
        <v>1211</v>
      </c>
      <c r="D427" t="s">
        <v>1055</v>
      </c>
      <c r="E427" s="4">
        <v>52.576086956521742</v>
      </c>
      <c r="F427" s="4">
        <v>194.6875</v>
      </c>
      <c r="G427" s="4">
        <v>0</v>
      </c>
      <c r="H427" s="10">
        <v>0</v>
      </c>
      <c r="I427" s="4">
        <v>176.90489130434784</v>
      </c>
      <c r="J427" s="4">
        <v>0</v>
      </c>
      <c r="K427" s="10">
        <v>0</v>
      </c>
      <c r="L427" s="4">
        <v>44.067934782608695</v>
      </c>
      <c r="M427" s="4">
        <v>0</v>
      </c>
      <c r="N427" s="10">
        <v>0</v>
      </c>
      <c r="O427" s="4">
        <v>26.285326086956523</v>
      </c>
      <c r="P427" s="4">
        <v>0</v>
      </c>
      <c r="Q427" s="8">
        <v>0</v>
      </c>
      <c r="R427" s="4">
        <v>12.271739130434783</v>
      </c>
      <c r="S427" s="4">
        <v>0</v>
      </c>
      <c r="T427" s="10">
        <v>0</v>
      </c>
      <c r="U427" s="4">
        <v>5.5108695652173916</v>
      </c>
      <c r="V427" s="4">
        <v>0</v>
      </c>
      <c r="W427" s="10">
        <v>0</v>
      </c>
      <c r="X427" s="4">
        <v>33.864130434782609</v>
      </c>
      <c r="Y427" s="4">
        <v>0</v>
      </c>
      <c r="Z427" s="10">
        <v>0</v>
      </c>
      <c r="AA427" s="4">
        <v>0</v>
      </c>
      <c r="AB427" s="4">
        <v>0</v>
      </c>
      <c r="AC427" s="10" t="s">
        <v>1473</v>
      </c>
      <c r="AD427" s="4">
        <v>116.01086956521739</v>
      </c>
      <c r="AE427" s="4">
        <v>0</v>
      </c>
      <c r="AF427" s="10">
        <v>0</v>
      </c>
      <c r="AG427" s="4">
        <v>0.74456521739130432</v>
      </c>
      <c r="AH427" s="4">
        <v>0</v>
      </c>
      <c r="AI427" s="10">
        <v>0</v>
      </c>
      <c r="AJ427" s="4">
        <v>0</v>
      </c>
      <c r="AK427" s="4">
        <v>0</v>
      </c>
      <c r="AL427" s="10" t="s">
        <v>1473</v>
      </c>
      <c r="AM427" s="1">
        <v>366484</v>
      </c>
      <c r="AN427" s="1">
        <v>5</v>
      </c>
      <c r="AX427"/>
      <c r="AY427"/>
    </row>
    <row r="428" spans="1:51" x14ac:dyDescent="0.25">
      <c r="A428" t="s">
        <v>964</v>
      </c>
      <c r="B428" t="s">
        <v>246</v>
      </c>
      <c r="C428" t="s">
        <v>1244</v>
      </c>
      <c r="D428" t="s">
        <v>1032</v>
      </c>
      <c r="E428" s="4">
        <v>31.869565217391305</v>
      </c>
      <c r="F428" s="4">
        <v>92.515760869565213</v>
      </c>
      <c r="G428" s="4">
        <v>0</v>
      </c>
      <c r="H428" s="10">
        <v>0</v>
      </c>
      <c r="I428" s="4">
        <v>77.358152173913041</v>
      </c>
      <c r="J428" s="4">
        <v>0</v>
      </c>
      <c r="K428" s="10">
        <v>0</v>
      </c>
      <c r="L428" s="4">
        <v>14.089673913043478</v>
      </c>
      <c r="M428" s="4">
        <v>0</v>
      </c>
      <c r="N428" s="10">
        <v>0</v>
      </c>
      <c r="O428" s="4">
        <v>8.2119565217391308</v>
      </c>
      <c r="P428" s="4">
        <v>0</v>
      </c>
      <c r="Q428" s="8">
        <v>0</v>
      </c>
      <c r="R428" s="4">
        <v>0</v>
      </c>
      <c r="S428" s="4">
        <v>0</v>
      </c>
      <c r="T428" s="10" t="s">
        <v>1473</v>
      </c>
      <c r="U428" s="4">
        <v>5.8777173913043477</v>
      </c>
      <c r="V428" s="4">
        <v>0</v>
      </c>
      <c r="W428" s="10">
        <v>0</v>
      </c>
      <c r="X428" s="4">
        <v>31.279347826086955</v>
      </c>
      <c r="Y428" s="4">
        <v>0</v>
      </c>
      <c r="Z428" s="10">
        <v>0</v>
      </c>
      <c r="AA428" s="4">
        <v>9.2798913043478262</v>
      </c>
      <c r="AB428" s="4">
        <v>0</v>
      </c>
      <c r="AC428" s="10">
        <v>0</v>
      </c>
      <c r="AD428" s="4">
        <v>37.866847826086953</v>
      </c>
      <c r="AE428" s="4">
        <v>0</v>
      </c>
      <c r="AF428" s="10">
        <v>0</v>
      </c>
      <c r="AG428" s="4">
        <v>0</v>
      </c>
      <c r="AH428" s="4">
        <v>0</v>
      </c>
      <c r="AI428" s="10" t="s">
        <v>1473</v>
      </c>
      <c r="AJ428" s="4">
        <v>0</v>
      </c>
      <c r="AK428" s="4">
        <v>0</v>
      </c>
      <c r="AL428" s="10" t="s">
        <v>1473</v>
      </c>
      <c r="AM428" s="1">
        <v>365533</v>
      </c>
      <c r="AN428" s="1">
        <v>5</v>
      </c>
      <c r="AX428"/>
      <c r="AY428"/>
    </row>
    <row r="429" spans="1:51" x14ac:dyDescent="0.25">
      <c r="A429" t="s">
        <v>964</v>
      </c>
      <c r="B429" t="s">
        <v>471</v>
      </c>
      <c r="C429" t="s">
        <v>1129</v>
      </c>
      <c r="D429" t="s">
        <v>1032</v>
      </c>
      <c r="E429" s="4">
        <v>26.619565217391305</v>
      </c>
      <c r="F429" s="4">
        <v>143.84847826086957</v>
      </c>
      <c r="G429" s="4">
        <v>14.075543478260872</v>
      </c>
      <c r="H429" s="10">
        <v>9.7849790616031676E-2</v>
      </c>
      <c r="I429" s="4">
        <v>128.32673913043479</v>
      </c>
      <c r="J429" s="4">
        <v>14.075543478260872</v>
      </c>
      <c r="K429" s="10">
        <v>0.10968519556905523</v>
      </c>
      <c r="L429" s="4">
        <v>38.199782608695664</v>
      </c>
      <c r="M429" s="4">
        <v>9.0543478260869573E-2</v>
      </c>
      <c r="N429" s="10">
        <v>2.37026161086735E-3</v>
      </c>
      <c r="O429" s="4">
        <v>22.678043478260882</v>
      </c>
      <c r="P429" s="4">
        <v>9.0543478260869573E-2</v>
      </c>
      <c r="Q429" s="8">
        <v>3.9925612783864861E-3</v>
      </c>
      <c r="R429" s="4">
        <v>10.217391304347826</v>
      </c>
      <c r="S429" s="4">
        <v>0</v>
      </c>
      <c r="T429" s="10">
        <v>0</v>
      </c>
      <c r="U429" s="4">
        <v>5.3043478260869561</v>
      </c>
      <c r="V429" s="4">
        <v>0</v>
      </c>
      <c r="W429" s="10">
        <v>0</v>
      </c>
      <c r="X429" s="4">
        <v>37.769347826086957</v>
      </c>
      <c r="Y429" s="4">
        <v>2.4860869565217389</v>
      </c>
      <c r="Z429" s="10">
        <v>6.5822872239393565E-2</v>
      </c>
      <c r="AA429" s="4">
        <v>0</v>
      </c>
      <c r="AB429" s="4">
        <v>0</v>
      </c>
      <c r="AC429" s="10" t="s">
        <v>1473</v>
      </c>
      <c r="AD429" s="4">
        <v>66.065217391304344</v>
      </c>
      <c r="AE429" s="4">
        <v>11.498913043478264</v>
      </c>
      <c r="AF429" s="10">
        <v>0.17405396512010538</v>
      </c>
      <c r="AG429" s="4">
        <v>1.814130434782609</v>
      </c>
      <c r="AH429" s="4">
        <v>0</v>
      </c>
      <c r="AI429" s="10">
        <v>0</v>
      </c>
      <c r="AJ429" s="4">
        <v>0</v>
      </c>
      <c r="AK429" s="4">
        <v>0</v>
      </c>
      <c r="AL429" s="10" t="s">
        <v>1473</v>
      </c>
      <c r="AM429" s="1">
        <v>365870</v>
      </c>
      <c r="AN429" s="1">
        <v>5</v>
      </c>
      <c r="AX429"/>
      <c r="AY429"/>
    </row>
    <row r="430" spans="1:51" x14ac:dyDescent="0.25">
      <c r="A430" t="s">
        <v>964</v>
      </c>
      <c r="B430" t="s">
        <v>777</v>
      </c>
      <c r="C430" t="s">
        <v>1212</v>
      </c>
      <c r="D430" t="s">
        <v>1055</v>
      </c>
      <c r="E430" s="4">
        <v>20.576086956521738</v>
      </c>
      <c r="F430" s="4">
        <v>85.473152173913036</v>
      </c>
      <c r="G430" s="4">
        <v>0.10695652173913044</v>
      </c>
      <c r="H430" s="10">
        <v>1.2513464054947335E-3</v>
      </c>
      <c r="I430" s="4">
        <v>77.902282608695643</v>
      </c>
      <c r="J430" s="4">
        <v>0.10695652173913044</v>
      </c>
      <c r="K430" s="10">
        <v>1.3729574815718132E-3</v>
      </c>
      <c r="L430" s="4">
        <v>28.457826086956516</v>
      </c>
      <c r="M430" s="4">
        <v>0</v>
      </c>
      <c r="N430" s="10">
        <v>0</v>
      </c>
      <c r="O430" s="4">
        <v>20.886956521739126</v>
      </c>
      <c r="P430" s="4">
        <v>0</v>
      </c>
      <c r="Q430" s="8">
        <v>0</v>
      </c>
      <c r="R430" s="4">
        <v>1.9186956521739131</v>
      </c>
      <c r="S430" s="4">
        <v>0</v>
      </c>
      <c r="T430" s="10">
        <v>0</v>
      </c>
      <c r="U430" s="4">
        <v>5.6521739130434785</v>
      </c>
      <c r="V430" s="4">
        <v>0</v>
      </c>
      <c r="W430" s="10">
        <v>0</v>
      </c>
      <c r="X430" s="4">
        <v>10.686413043478263</v>
      </c>
      <c r="Y430" s="4">
        <v>0</v>
      </c>
      <c r="Z430" s="10">
        <v>0</v>
      </c>
      <c r="AA430" s="4">
        <v>0</v>
      </c>
      <c r="AB430" s="4">
        <v>0</v>
      </c>
      <c r="AC430" s="10" t="s">
        <v>1473</v>
      </c>
      <c r="AD430" s="4">
        <v>46.328913043478252</v>
      </c>
      <c r="AE430" s="4">
        <v>0.10695652173913044</v>
      </c>
      <c r="AF430" s="10">
        <v>2.3086343864522582E-3</v>
      </c>
      <c r="AG430" s="4">
        <v>0</v>
      </c>
      <c r="AH430" s="4">
        <v>0</v>
      </c>
      <c r="AI430" s="10" t="s">
        <v>1473</v>
      </c>
      <c r="AJ430" s="4">
        <v>0</v>
      </c>
      <c r="AK430" s="4">
        <v>0</v>
      </c>
      <c r="AL430" s="10" t="s">
        <v>1473</v>
      </c>
      <c r="AM430" s="1">
        <v>366314</v>
      </c>
      <c r="AN430" s="1">
        <v>5</v>
      </c>
      <c r="AX430"/>
      <c r="AY430"/>
    </row>
    <row r="431" spans="1:51" x14ac:dyDescent="0.25">
      <c r="A431" t="s">
        <v>964</v>
      </c>
      <c r="B431" t="s">
        <v>553</v>
      </c>
      <c r="C431" t="s">
        <v>1092</v>
      </c>
      <c r="D431" t="s">
        <v>1035</v>
      </c>
      <c r="E431" s="4">
        <v>86.173913043478265</v>
      </c>
      <c r="F431" s="4">
        <v>346.50358695652176</v>
      </c>
      <c r="G431" s="4">
        <v>26.151413043478261</v>
      </c>
      <c r="H431" s="10">
        <v>7.5472272230069762E-2</v>
      </c>
      <c r="I431" s="4">
        <v>311.09054347826088</v>
      </c>
      <c r="J431" s="4">
        <v>26.151413043478261</v>
      </c>
      <c r="K431" s="10">
        <v>8.406367082420084E-2</v>
      </c>
      <c r="L431" s="4">
        <v>57.396739130434781</v>
      </c>
      <c r="M431" s="4">
        <v>0</v>
      </c>
      <c r="N431" s="10">
        <v>0</v>
      </c>
      <c r="O431" s="4">
        <v>31.603260869565219</v>
      </c>
      <c r="P431" s="4">
        <v>0</v>
      </c>
      <c r="Q431" s="8">
        <v>0</v>
      </c>
      <c r="R431" s="4">
        <v>21.065217391304348</v>
      </c>
      <c r="S431" s="4">
        <v>0</v>
      </c>
      <c r="T431" s="10">
        <v>0</v>
      </c>
      <c r="U431" s="4">
        <v>4.7282608695652177</v>
      </c>
      <c r="V431" s="4">
        <v>0</v>
      </c>
      <c r="W431" s="10">
        <v>0</v>
      </c>
      <c r="X431" s="4">
        <v>75.440217391304344</v>
      </c>
      <c r="Y431" s="4">
        <v>4.8288043478260869</v>
      </c>
      <c r="Z431" s="10">
        <v>6.4008356746632092E-2</v>
      </c>
      <c r="AA431" s="4">
        <v>9.6195652173913047</v>
      </c>
      <c r="AB431" s="4">
        <v>0</v>
      </c>
      <c r="AC431" s="10">
        <v>0</v>
      </c>
      <c r="AD431" s="4">
        <v>192.04706521739135</v>
      </c>
      <c r="AE431" s="4">
        <v>21.159565217391304</v>
      </c>
      <c r="AF431" s="10">
        <v>0.11017906049977556</v>
      </c>
      <c r="AG431" s="4">
        <v>11.836956521739131</v>
      </c>
      <c r="AH431" s="4">
        <v>0</v>
      </c>
      <c r="AI431" s="10">
        <v>0</v>
      </c>
      <c r="AJ431" s="4">
        <v>0.16304347826086957</v>
      </c>
      <c r="AK431" s="4">
        <v>0.16304347826086957</v>
      </c>
      <c r="AL431" s="10">
        <v>1</v>
      </c>
      <c r="AM431" s="1">
        <v>366004</v>
      </c>
      <c r="AN431" s="1">
        <v>5</v>
      </c>
      <c r="AX431"/>
      <c r="AY431"/>
    </row>
    <row r="432" spans="1:51" x14ac:dyDescent="0.25">
      <c r="A432" t="s">
        <v>964</v>
      </c>
      <c r="B432" t="s">
        <v>449</v>
      </c>
      <c r="C432" t="s">
        <v>1242</v>
      </c>
      <c r="D432" t="s">
        <v>1035</v>
      </c>
      <c r="E432" s="4">
        <v>57.576086956521742</v>
      </c>
      <c r="F432" s="4">
        <v>127.98119565217392</v>
      </c>
      <c r="G432" s="4">
        <v>6.0572826086956519</v>
      </c>
      <c r="H432" s="10">
        <v>4.7329473504514497E-2</v>
      </c>
      <c r="I432" s="4">
        <v>122.72576086956522</v>
      </c>
      <c r="J432" s="4">
        <v>6.0572826086956519</v>
      </c>
      <c r="K432" s="10">
        <v>4.9356244082555928E-2</v>
      </c>
      <c r="L432" s="4">
        <v>15.543478260869565</v>
      </c>
      <c r="M432" s="4">
        <v>0</v>
      </c>
      <c r="N432" s="10">
        <v>0</v>
      </c>
      <c r="O432" s="4">
        <v>12.201086956521738</v>
      </c>
      <c r="P432" s="4">
        <v>0</v>
      </c>
      <c r="Q432" s="8">
        <v>0</v>
      </c>
      <c r="R432" s="4">
        <v>0</v>
      </c>
      <c r="S432" s="4">
        <v>0</v>
      </c>
      <c r="T432" s="10" t="s">
        <v>1473</v>
      </c>
      <c r="U432" s="4">
        <v>3.3423913043478262</v>
      </c>
      <c r="V432" s="4">
        <v>0</v>
      </c>
      <c r="W432" s="10">
        <v>0</v>
      </c>
      <c r="X432" s="4">
        <v>53.130652173913049</v>
      </c>
      <c r="Y432" s="4">
        <v>2.2474999999999996</v>
      </c>
      <c r="Z432" s="10">
        <v>4.2301381745573859E-2</v>
      </c>
      <c r="AA432" s="4">
        <v>1.9130434782608696</v>
      </c>
      <c r="AB432" s="4">
        <v>0</v>
      </c>
      <c r="AC432" s="10">
        <v>0</v>
      </c>
      <c r="AD432" s="4">
        <v>57.3125</v>
      </c>
      <c r="AE432" s="4">
        <v>3.8097826086956523</v>
      </c>
      <c r="AF432" s="10">
        <v>6.6473851405812912E-2</v>
      </c>
      <c r="AG432" s="4">
        <v>8.1521739130434784E-2</v>
      </c>
      <c r="AH432" s="4">
        <v>0</v>
      </c>
      <c r="AI432" s="10">
        <v>0</v>
      </c>
      <c r="AJ432" s="4">
        <v>0</v>
      </c>
      <c r="AK432" s="4">
        <v>0</v>
      </c>
      <c r="AL432" s="10" t="s">
        <v>1473</v>
      </c>
      <c r="AM432" s="1">
        <v>365834</v>
      </c>
      <c r="AN432" s="1">
        <v>5</v>
      </c>
      <c r="AX432"/>
      <c r="AY432"/>
    </row>
    <row r="433" spans="1:51" x14ac:dyDescent="0.25">
      <c r="A433" t="s">
        <v>964</v>
      </c>
      <c r="B433" t="s">
        <v>456</v>
      </c>
      <c r="C433" t="s">
        <v>1343</v>
      </c>
      <c r="D433" t="s">
        <v>1018</v>
      </c>
      <c r="E433" s="4">
        <v>86.673913043478265</v>
      </c>
      <c r="F433" s="4">
        <v>237.36206521739132</v>
      </c>
      <c r="G433" s="4">
        <v>0.53532608695652173</v>
      </c>
      <c r="H433" s="10">
        <v>2.2553144137258661E-3</v>
      </c>
      <c r="I433" s="4">
        <v>220.97347826086957</v>
      </c>
      <c r="J433" s="4">
        <v>0.53532608695652173</v>
      </c>
      <c r="K433" s="10">
        <v>2.422580714978583E-3</v>
      </c>
      <c r="L433" s="4">
        <v>37.647608695652174</v>
      </c>
      <c r="M433" s="4">
        <v>0</v>
      </c>
      <c r="N433" s="10">
        <v>0</v>
      </c>
      <c r="O433" s="4">
        <v>26.169347826086959</v>
      </c>
      <c r="P433" s="4">
        <v>0</v>
      </c>
      <c r="Q433" s="8">
        <v>0</v>
      </c>
      <c r="R433" s="4">
        <v>6.1739130434782608</v>
      </c>
      <c r="S433" s="4">
        <v>0</v>
      </c>
      <c r="T433" s="10">
        <v>0</v>
      </c>
      <c r="U433" s="4">
        <v>5.3043478260869561</v>
      </c>
      <c r="V433" s="4">
        <v>0</v>
      </c>
      <c r="W433" s="10">
        <v>0</v>
      </c>
      <c r="X433" s="4">
        <v>59.086086956521761</v>
      </c>
      <c r="Y433" s="4">
        <v>0</v>
      </c>
      <c r="Z433" s="10">
        <v>0</v>
      </c>
      <c r="AA433" s="4">
        <v>4.9103260869565215</v>
      </c>
      <c r="AB433" s="4">
        <v>0</v>
      </c>
      <c r="AC433" s="10">
        <v>0</v>
      </c>
      <c r="AD433" s="4">
        <v>111.13902173913043</v>
      </c>
      <c r="AE433" s="4">
        <v>0.53532608695652173</v>
      </c>
      <c r="AF433" s="10">
        <v>4.8167248422705993E-3</v>
      </c>
      <c r="AG433" s="4">
        <v>24.579021739130454</v>
      </c>
      <c r="AH433" s="4">
        <v>0</v>
      </c>
      <c r="AI433" s="10">
        <v>0</v>
      </c>
      <c r="AJ433" s="4">
        <v>0</v>
      </c>
      <c r="AK433" s="4">
        <v>0</v>
      </c>
      <c r="AL433" s="10" t="s">
        <v>1473</v>
      </c>
      <c r="AM433" s="1">
        <v>365843</v>
      </c>
      <c r="AN433" s="1">
        <v>5</v>
      </c>
      <c r="AX433"/>
      <c r="AY433"/>
    </row>
    <row r="434" spans="1:51" x14ac:dyDescent="0.25">
      <c r="A434" t="s">
        <v>964</v>
      </c>
      <c r="B434" t="s">
        <v>54</v>
      </c>
      <c r="C434" t="s">
        <v>1213</v>
      </c>
      <c r="D434" t="s">
        <v>1008</v>
      </c>
      <c r="E434" s="4">
        <v>59.673913043478258</v>
      </c>
      <c r="F434" s="4">
        <v>229.24304347826083</v>
      </c>
      <c r="G434" s="4">
        <v>119.48282608695654</v>
      </c>
      <c r="H434" s="10">
        <v>0.52120589691214392</v>
      </c>
      <c r="I434" s="4">
        <v>215.95228260869558</v>
      </c>
      <c r="J434" s="4">
        <v>119.48282608695654</v>
      </c>
      <c r="K434" s="10">
        <v>0.55328345986256044</v>
      </c>
      <c r="L434" s="4">
        <v>32.882173913043495</v>
      </c>
      <c r="M434" s="4">
        <v>15.485434782608699</v>
      </c>
      <c r="N434" s="10">
        <v>0.47093707440267607</v>
      </c>
      <c r="O434" s="4">
        <v>30.316956521739144</v>
      </c>
      <c r="P434" s="4">
        <v>15.485434782608699</v>
      </c>
      <c r="Q434" s="8">
        <v>0.51078460898621802</v>
      </c>
      <c r="R434" s="4">
        <v>4.3478260869565216E-2</v>
      </c>
      <c r="S434" s="4">
        <v>0</v>
      </c>
      <c r="T434" s="10">
        <v>0</v>
      </c>
      <c r="U434" s="4">
        <v>2.5217391304347827</v>
      </c>
      <c r="V434" s="4">
        <v>0</v>
      </c>
      <c r="W434" s="10">
        <v>0</v>
      </c>
      <c r="X434" s="4">
        <v>61.210434782608672</v>
      </c>
      <c r="Y434" s="4">
        <v>34.279673913043474</v>
      </c>
      <c r="Z434" s="10">
        <v>0.56002990396635999</v>
      </c>
      <c r="AA434" s="4">
        <v>10.725543478260869</v>
      </c>
      <c r="AB434" s="4">
        <v>0</v>
      </c>
      <c r="AC434" s="10">
        <v>0</v>
      </c>
      <c r="AD434" s="4">
        <v>123.79717391304344</v>
      </c>
      <c r="AE434" s="4">
        <v>69.717717391304362</v>
      </c>
      <c r="AF434" s="10">
        <v>0.56316081528868256</v>
      </c>
      <c r="AG434" s="4">
        <v>0.62771739130434778</v>
      </c>
      <c r="AH434" s="4">
        <v>0</v>
      </c>
      <c r="AI434" s="10">
        <v>0</v>
      </c>
      <c r="AJ434" s="4">
        <v>0</v>
      </c>
      <c r="AK434" s="4">
        <v>0</v>
      </c>
      <c r="AL434" s="10" t="s">
        <v>1473</v>
      </c>
      <c r="AM434" s="1">
        <v>365178</v>
      </c>
      <c r="AN434" s="1">
        <v>5</v>
      </c>
      <c r="AX434"/>
      <c r="AY434"/>
    </row>
    <row r="435" spans="1:51" x14ac:dyDescent="0.25">
      <c r="A435" t="s">
        <v>964</v>
      </c>
      <c r="B435" t="s">
        <v>820</v>
      </c>
      <c r="C435" t="s">
        <v>1118</v>
      </c>
      <c r="D435" t="s">
        <v>1041</v>
      </c>
      <c r="E435" s="4">
        <v>109</v>
      </c>
      <c r="F435" s="4">
        <v>367.08423913043475</v>
      </c>
      <c r="G435" s="4">
        <v>0.52173913043478259</v>
      </c>
      <c r="H435" s="10">
        <v>1.4213062692931223E-3</v>
      </c>
      <c r="I435" s="4">
        <v>336.13858695652169</v>
      </c>
      <c r="J435" s="4">
        <v>0.52173913043478259</v>
      </c>
      <c r="K435" s="10">
        <v>1.5521548274440378E-3</v>
      </c>
      <c r="L435" s="4">
        <v>60.369565217391305</v>
      </c>
      <c r="M435" s="4">
        <v>0</v>
      </c>
      <c r="N435" s="10">
        <v>0</v>
      </c>
      <c r="O435" s="4">
        <v>49.597826086956523</v>
      </c>
      <c r="P435" s="4">
        <v>0</v>
      </c>
      <c r="Q435" s="8">
        <v>0</v>
      </c>
      <c r="R435" s="4">
        <v>5.2934782608695654</v>
      </c>
      <c r="S435" s="4">
        <v>0</v>
      </c>
      <c r="T435" s="10">
        <v>0</v>
      </c>
      <c r="U435" s="4">
        <v>5.4782608695652177</v>
      </c>
      <c r="V435" s="4">
        <v>0</v>
      </c>
      <c r="W435" s="10">
        <v>0</v>
      </c>
      <c r="X435" s="4">
        <v>79.945652173913047</v>
      </c>
      <c r="Y435" s="4">
        <v>0</v>
      </c>
      <c r="Z435" s="10">
        <v>0</v>
      </c>
      <c r="AA435" s="4">
        <v>20.173913043478262</v>
      </c>
      <c r="AB435" s="4">
        <v>0</v>
      </c>
      <c r="AC435" s="10">
        <v>0</v>
      </c>
      <c r="AD435" s="4">
        <v>204.39130434782609</v>
      </c>
      <c r="AE435" s="4">
        <v>0.52173913043478259</v>
      </c>
      <c r="AF435" s="10">
        <v>2.5526483726866622E-3</v>
      </c>
      <c r="AG435" s="4">
        <v>2.2038043478260869</v>
      </c>
      <c r="AH435" s="4">
        <v>0</v>
      </c>
      <c r="AI435" s="10">
        <v>0</v>
      </c>
      <c r="AJ435" s="4">
        <v>0</v>
      </c>
      <c r="AK435" s="4">
        <v>0</v>
      </c>
      <c r="AL435" s="10" t="s">
        <v>1473</v>
      </c>
      <c r="AM435" s="1">
        <v>366372</v>
      </c>
      <c r="AN435" s="1">
        <v>5</v>
      </c>
      <c r="AX435"/>
      <c r="AY435"/>
    </row>
    <row r="436" spans="1:51" x14ac:dyDescent="0.25">
      <c r="A436" t="s">
        <v>964</v>
      </c>
      <c r="B436" t="s">
        <v>725</v>
      </c>
      <c r="C436" t="s">
        <v>1068</v>
      </c>
      <c r="D436" t="s">
        <v>1062</v>
      </c>
      <c r="E436" s="4">
        <v>56.130434782608695</v>
      </c>
      <c r="F436" s="4">
        <v>197.24271739130435</v>
      </c>
      <c r="G436" s="4">
        <v>13.732934782608693</v>
      </c>
      <c r="H436" s="10">
        <v>6.9624546671420595E-2</v>
      </c>
      <c r="I436" s="4">
        <v>165.43934782608696</v>
      </c>
      <c r="J436" s="4">
        <v>13.732934782608693</v>
      </c>
      <c r="K436" s="10">
        <v>8.3008878861424301E-2</v>
      </c>
      <c r="L436" s="4">
        <v>33.736086956521739</v>
      </c>
      <c r="M436" s="4">
        <v>0</v>
      </c>
      <c r="N436" s="10">
        <v>0</v>
      </c>
      <c r="O436" s="4">
        <v>14.172499999999996</v>
      </c>
      <c r="P436" s="4">
        <v>0</v>
      </c>
      <c r="Q436" s="8">
        <v>0</v>
      </c>
      <c r="R436" s="4">
        <v>13.768152173913046</v>
      </c>
      <c r="S436" s="4">
        <v>0</v>
      </c>
      <c r="T436" s="10">
        <v>0</v>
      </c>
      <c r="U436" s="4">
        <v>5.7954347826086954</v>
      </c>
      <c r="V436" s="4">
        <v>0</v>
      </c>
      <c r="W436" s="10">
        <v>0</v>
      </c>
      <c r="X436" s="4">
        <v>63.049456521739124</v>
      </c>
      <c r="Y436" s="4">
        <v>1.7581521739130435</v>
      </c>
      <c r="Z436" s="10">
        <v>2.7885286740050516E-2</v>
      </c>
      <c r="AA436" s="4">
        <v>12.239782608695652</v>
      </c>
      <c r="AB436" s="4">
        <v>0</v>
      </c>
      <c r="AC436" s="10">
        <v>0</v>
      </c>
      <c r="AD436" s="4">
        <v>66.92684782608697</v>
      </c>
      <c r="AE436" s="4">
        <v>11.97478260869565</v>
      </c>
      <c r="AF436" s="10">
        <v>0.17892345146469127</v>
      </c>
      <c r="AG436" s="4">
        <v>21.290543478260869</v>
      </c>
      <c r="AH436" s="4">
        <v>0</v>
      </c>
      <c r="AI436" s="10">
        <v>0</v>
      </c>
      <c r="AJ436" s="4">
        <v>0</v>
      </c>
      <c r="AK436" s="4">
        <v>0</v>
      </c>
      <c r="AL436" s="10" t="s">
        <v>1473</v>
      </c>
      <c r="AM436" s="1">
        <v>366250</v>
      </c>
      <c r="AN436" s="1">
        <v>5</v>
      </c>
      <c r="AX436"/>
      <c r="AY436"/>
    </row>
    <row r="437" spans="1:51" x14ac:dyDescent="0.25">
      <c r="A437" t="s">
        <v>964</v>
      </c>
      <c r="B437" t="s">
        <v>770</v>
      </c>
      <c r="C437" t="s">
        <v>1128</v>
      </c>
      <c r="D437" t="s">
        <v>1026</v>
      </c>
      <c r="E437" s="4">
        <v>109.54347826086956</v>
      </c>
      <c r="F437" s="4">
        <v>477.53489130434781</v>
      </c>
      <c r="G437" s="4">
        <v>11.804565217391303</v>
      </c>
      <c r="H437" s="10">
        <v>2.471979625435974E-2</v>
      </c>
      <c r="I437" s="4">
        <v>426.33380434782606</v>
      </c>
      <c r="J437" s="4">
        <v>11.804565217391303</v>
      </c>
      <c r="K437" s="10">
        <v>2.7688550842101426E-2</v>
      </c>
      <c r="L437" s="4">
        <v>63.872282608695649</v>
      </c>
      <c r="M437" s="4">
        <v>0.22554347826086957</v>
      </c>
      <c r="N437" s="10">
        <v>3.5311635822165501E-3</v>
      </c>
      <c r="O437" s="4">
        <v>18.149456521739129</v>
      </c>
      <c r="P437" s="4">
        <v>0.22554347826086957</v>
      </c>
      <c r="Q437" s="8">
        <v>1.2427010031441834E-2</v>
      </c>
      <c r="R437" s="4">
        <v>40.896739130434781</v>
      </c>
      <c r="S437" s="4">
        <v>0</v>
      </c>
      <c r="T437" s="10">
        <v>0</v>
      </c>
      <c r="U437" s="4">
        <v>4.8260869565217392</v>
      </c>
      <c r="V437" s="4">
        <v>0</v>
      </c>
      <c r="W437" s="10">
        <v>0</v>
      </c>
      <c r="X437" s="4">
        <v>132.55478260869566</v>
      </c>
      <c r="Y437" s="4">
        <v>3.7855434782608692</v>
      </c>
      <c r="Z437" s="10">
        <v>2.8558331911990444E-2</v>
      </c>
      <c r="AA437" s="4">
        <v>5.4782608695652177</v>
      </c>
      <c r="AB437" s="4">
        <v>0</v>
      </c>
      <c r="AC437" s="10">
        <v>0</v>
      </c>
      <c r="AD437" s="4">
        <v>228.60054347826087</v>
      </c>
      <c r="AE437" s="4">
        <v>7.6630434782608692</v>
      </c>
      <c r="AF437" s="10">
        <v>3.3521545319465079E-2</v>
      </c>
      <c r="AG437" s="4">
        <v>28.846956521739131</v>
      </c>
      <c r="AH437" s="4">
        <v>0.13043478260869565</v>
      </c>
      <c r="AI437" s="10">
        <v>4.5216133116295892E-3</v>
      </c>
      <c r="AJ437" s="4">
        <v>18.182065217391305</v>
      </c>
      <c r="AK437" s="4">
        <v>0</v>
      </c>
      <c r="AL437" s="10" t="s">
        <v>1473</v>
      </c>
      <c r="AM437" s="1">
        <v>366305</v>
      </c>
      <c r="AN437" s="1">
        <v>5</v>
      </c>
      <c r="AX437"/>
      <c r="AY437"/>
    </row>
    <row r="438" spans="1:51" x14ac:dyDescent="0.25">
      <c r="A438" t="s">
        <v>964</v>
      </c>
      <c r="B438" t="s">
        <v>321</v>
      </c>
      <c r="C438" t="s">
        <v>1070</v>
      </c>
      <c r="D438" t="s">
        <v>1037</v>
      </c>
      <c r="E438" s="4">
        <v>76.902173913043484</v>
      </c>
      <c r="F438" s="4">
        <v>311.64945652173913</v>
      </c>
      <c r="G438" s="4">
        <v>3.355978260869565</v>
      </c>
      <c r="H438" s="10">
        <v>1.0768439317446615E-2</v>
      </c>
      <c r="I438" s="4">
        <v>266.35869565217394</v>
      </c>
      <c r="J438" s="4">
        <v>0.71739130434782605</v>
      </c>
      <c r="K438" s="10">
        <v>2.6933278922668838E-3</v>
      </c>
      <c r="L438" s="4">
        <v>68.782608695652172</v>
      </c>
      <c r="M438" s="4">
        <v>2.6385869565217392</v>
      </c>
      <c r="N438" s="10">
        <v>3.836125158027813E-2</v>
      </c>
      <c r="O438" s="4">
        <v>28.622282608695652</v>
      </c>
      <c r="P438" s="4">
        <v>0</v>
      </c>
      <c r="Q438" s="8">
        <v>0</v>
      </c>
      <c r="R438" s="4">
        <v>34.913043478260867</v>
      </c>
      <c r="S438" s="4">
        <v>0</v>
      </c>
      <c r="T438" s="10">
        <v>0</v>
      </c>
      <c r="U438" s="4">
        <v>5.2472826086956523</v>
      </c>
      <c r="V438" s="4">
        <v>2.6385869565217392</v>
      </c>
      <c r="W438" s="10">
        <v>0.50284826514759196</v>
      </c>
      <c r="X438" s="4">
        <v>57.3125</v>
      </c>
      <c r="Y438" s="4">
        <v>0.2608695652173913</v>
      </c>
      <c r="Z438" s="10">
        <v>4.5517045185150063E-3</v>
      </c>
      <c r="AA438" s="4">
        <v>5.1304347826086953</v>
      </c>
      <c r="AB438" s="4">
        <v>0</v>
      </c>
      <c r="AC438" s="10">
        <v>0</v>
      </c>
      <c r="AD438" s="4">
        <v>151.5625</v>
      </c>
      <c r="AE438" s="4">
        <v>0.45652173913043476</v>
      </c>
      <c r="AF438" s="10">
        <v>3.0121021963245178E-3</v>
      </c>
      <c r="AG438" s="4">
        <v>8.5163043478260878</v>
      </c>
      <c r="AH438" s="4">
        <v>0</v>
      </c>
      <c r="AI438" s="10">
        <v>0</v>
      </c>
      <c r="AJ438" s="4">
        <v>20.345108695652176</v>
      </c>
      <c r="AK438" s="4">
        <v>0</v>
      </c>
      <c r="AL438" s="10" t="s">
        <v>1473</v>
      </c>
      <c r="AM438" s="1">
        <v>365646</v>
      </c>
      <c r="AN438" s="1">
        <v>5</v>
      </c>
      <c r="AX438"/>
      <c r="AY438"/>
    </row>
    <row r="439" spans="1:51" x14ac:dyDescent="0.25">
      <c r="A439" t="s">
        <v>964</v>
      </c>
      <c r="B439" t="s">
        <v>538</v>
      </c>
      <c r="C439" t="s">
        <v>1312</v>
      </c>
      <c r="D439" t="s">
        <v>982</v>
      </c>
      <c r="E439" s="4">
        <v>84.869565217391298</v>
      </c>
      <c r="F439" s="4">
        <v>340.78891304347826</v>
      </c>
      <c r="G439" s="4">
        <v>17.179347826086957</v>
      </c>
      <c r="H439" s="10">
        <v>5.041052442893057E-2</v>
      </c>
      <c r="I439" s="4">
        <v>303.28619565217394</v>
      </c>
      <c r="J439" s="4">
        <v>17.179347826086957</v>
      </c>
      <c r="K439" s="10">
        <v>5.6644015033869927E-2</v>
      </c>
      <c r="L439" s="4">
        <v>39.483695652173914</v>
      </c>
      <c r="M439" s="4">
        <v>1</v>
      </c>
      <c r="N439" s="10">
        <v>2.5326909841706814E-2</v>
      </c>
      <c r="O439" s="4">
        <v>11.002717391304348</v>
      </c>
      <c r="P439" s="4">
        <v>1</v>
      </c>
      <c r="Q439" s="8">
        <v>9.0886638676216353E-2</v>
      </c>
      <c r="R439" s="4">
        <v>23.002717391304348</v>
      </c>
      <c r="S439" s="4">
        <v>0</v>
      </c>
      <c r="T439" s="10">
        <v>0</v>
      </c>
      <c r="U439" s="4">
        <v>5.4782608695652177</v>
      </c>
      <c r="V439" s="4">
        <v>0</v>
      </c>
      <c r="W439" s="10">
        <v>0</v>
      </c>
      <c r="X439" s="4">
        <v>107.77717391304348</v>
      </c>
      <c r="Y439" s="4">
        <v>6.6766304347826084</v>
      </c>
      <c r="Z439" s="10">
        <v>6.1948464525238257E-2</v>
      </c>
      <c r="AA439" s="4">
        <v>9.0217391304347831</v>
      </c>
      <c r="AB439" s="4">
        <v>0</v>
      </c>
      <c r="AC439" s="10">
        <v>0</v>
      </c>
      <c r="AD439" s="4">
        <v>172.93021739130435</v>
      </c>
      <c r="AE439" s="4">
        <v>9.5027173913043477</v>
      </c>
      <c r="AF439" s="10">
        <v>5.495116778695603E-2</v>
      </c>
      <c r="AG439" s="4">
        <v>11.576086956521738</v>
      </c>
      <c r="AH439" s="4">
        <v>0</v>
      </c>
      <c r="AI439" s="10">
        <v>0</v>
      </c>
      <c r="AJ439" s="4">
        <v>0</v>
      </c>
      <c r="AK439" s="4">
        <v>0</v>
      </c>
      <c r="AL439" s="10" t="s">
        <v>1473</v>
      </c>
      <c r="AM439" s="1">
        <v>365984</v>
      </c>
      <c r="AN439" s="1">
        <v>5</v>
      </c>
      <c r="AX439"/>
      <c r="AY439"/>
    </row>
    <row r="440" spans="1:51" x14ac:dyDescent="0.25">
      <c r="A440" t="s">
        <v>964</v>
      </c>
      <c r="B440" t="s">
        <v>316</v>
      </c>
      <c r="C440" t="s">
        <v>1311</v>
      </c>
      <c r="D440" t="s">
        <v>1041</v>
      </c>
      <c r="E440" s="4">
        <v>77.869565217391298</v>
      </c>
      <c r="F440" s="4">
        <v>322.99630434782608</v>
      </c>
      <c r="G440" s="4">
        <v>2.1114130434782608</v>
      </c>
      <c r="H440" s="10">
        <v>6.5369572811103636E-3</v>
      </c>
      <c r="I440" s="4">
        <v>286.27347826086958</v>
      </c>
      <c r="J440" s="4">
        <v>2.1114130434782608</v>
      </c>
      <c r="K440" s="10">
        <v>7.3755104954368652E-3</v>
      </c>
      <c r="L440" s="4">
        <v>58.475543478260875</v>
      </c>
      <c r="M440" s="4">
        <v>0</v>
      </c>
      <c r="N440" s="10">
        <v>0</v>
      </c>
      <c r="O440" s="4">
        <v>21.752717391304348</v>
      </c>
      <c r="P440" s="4">
        <v>0</v>
      </c>
      <c r="Q440" s="8">
        <v>0</v>
      </c>
      <c r="R440" s="4">
        <v>31.157608695652176</v>
      </c>
      <c r="S440" s="4">
        <v>0</v>
      </c>
      <c r="T440" s="10">
        <v>0</v>
      </c>
      <c r="U440" s="4">
        <v>5.5652173913043477</v>
      </c>
      <c r="V440" s="4">
        <v>0</v>
      </c>
      <c r="W440" s="10">
        <v>0</v>
      </c>
      <c r="X440" s="4">
        <v>75.486413043478265</v>
      </c>
      <c r="Y440" s="4">
        <v>0</v>
      </c>
      <c r="Z440" s="10">
        <v>0</v>
      </c>
      <c r="AA440" s="4">
        <v>0</v>
      </c>
      <c r="AB440" s="4">
        <v>0</v>
      </c>
      <c r="AC440" s="10" t="s">
        <v>1473</v>
      </c>
      <c r="AD440" s="4">
        <v>162.88760869565218</v>
      </c>
      <c r="AE440" s="4">
        <v>2.1114130434782608</v>
      </c>
      <c r="AF440" s="10">
        <v>1.2962392046796736E-2</v>
      </c>
      <c r="AG440" s="4">
        <v>24.777173913043477</v>
      </c>
      <c r="AH440" s="4">
        <v>0</v>
      </c>
      <c r="AI440" s="10">
        <v>0</v>
      </c>
      <c r="AJ440" s="4">
        <v>1.3695652173913044</v>
      </c>
      <c r="AK440" s="4">
        <v>0</v>
      </c>
      <c r="AL440" s="10" t="s">
        <v>1473</v>
      </c>
      <c r="AM440" s="1">
        <v>365639</v>
      </c>
      <c r="AN440" s="1">
        <v>5</v>
      </c>
      <c r="AX440"/>
      <c r="AY440"/>
    </row>
    <row r="441" spans="1:51" x14ac:dyDescent="0.25">
      <c r="A441" t="s">
        <v>964</v>
      </c>
      <c r="B441" t="s">
        <v>853</v>
      </c>
      <c r="C441" t="s">
        <v>1286</v>
      </c>
      <c r="D441" t="s">
        <v>1049</v>
      </c>
      <c r="E441" s="4">
        <v>48.771739130434781</v>
      </c>
      <c r="F441" s="4">
        <v>264.87282608695654</v>
      </c>
      <c r="G441" s="4">
        <v>3.9782608695652169</v>
      </c>
      <c r="H441" s="10">
        <v>1.5019513055896386E-2</v>
      </c>
      <c r="I441" s="4">
        <v>227.16086956521738</v>
      </c>
      <c r="J441" s="4">
        <v>3.9782608695652169</v>
      </c>
      <c r="K441" s="10">
        <v>1.7512967251708231E-2</v>
      </c>
      <c r="L441" s="4">
        <v>61.595108695652172</v>
      </c>
      <c r="M441" s="4">
        <v>0</v>
      </c>
      <c r="N441" s="10">
        <v>0</v>
      </c>
      <c r="O441" s="4">
        <v>23.883152173913043</v>
      </c>
      <c r="P441" s="4">
        <v>0</v>
      </c>
      <c r="Q441" s="8">
        <v>0</v>
      </c>
      <c r="R441" s="4">
        <v>33.016304347826086</v>
      </c>
      <c r="S441" s="4">
        <v>0</v>
      </c>
      <c r="T441" s="10">
        <v>0</v>
      </c>
      <c r="U441" s="4">
        <v>4.6956521739130439</v>
      </c>
      <c r="V441" s="4">
        <v>0</v>
      </c>
      <c r="W441" s="10">
        <v>0</v>
      </c>
      <c r="X441" s="4">
        <v>78.209239130434781</v>
      </c>
      <c r="Y441" s="4">
        <v>1.8831521739130435</v>
      </c>
      <c r="Z441" s="10">
        <v>2.4078385045689866E-2</v>
      </c>
      <c r="AA441" s="4">
        <v>0</v>
      </c>
      <c r="AB441" s="4">
        <v>0</v>
      </c>
      <c r="AC441" s="10" t="s">
        <v>1473</v>
      </c>
      <c r="AD441" s="4">
        <v>100.62826086956521</v>
      </c>
      <c r="AE441" s="4">
        <v>1.326086956521739</v>
      </c>
      <c r="AF441" s="10">
        <v>1.317807686491391E-2</v>
      </c>
      <c r="AG441" s="4">
        <v>24.350543478260871</v>
      </c>
      <c r="AH441" s="4">
        <v>0.76902173913043481</v>
      </c>
      <c r="AI441" s="10">
        <v>3.158129673027564E-2</v>
      </c>
      <c r="AJ441" s="4">
        <v>8.9673913043478257E-2</v>
      </c>
      <c r="AK441" s="4">
        <v>0</v>
      </c>
      <c r="AL441" s="10" t="s">
        <v>1473</v>
      </c>
      <c r="AM441" s="1">
        <v>366409</v>
      </c>
      <c r="AN441" s="1">
        <v>5</v>
      </c>
      <c r="AX441"/>
      <c r="AY441"/>
    </row>
    <row r="442" spans="1:51" x14ac:dyDescent="0.25">
      <c r="A442" t="s">
        <v>964</v>
      </c>
      <c r="B442" t="s">
        <v>94</v>
      </c>
      <c r="C442" t="s">
        <v>1239</v>
      </c>
      <c r="D442" t="s">
        <v>1003</v>
      </c>
      <c r="E442" s="4">
        <v>100.31521739130434</v>
      </c>
      <c r="F442" s="4">
        <v>294.47641304347826</v>
      </c>
      <c r="G442" s="4">
        <v>10.169347826086955</v>
      </c>
      <c r="H442" s="10">
        <v>3.453365830215234E-2</v>
      </c>
      <c r="I442" s="4">
        <v>274.60684782608701</v>
      </c>
      <c r="J442" s="4">
        <v>10.169347826086955</v>
      </c>
      <c r="K442" s="10">
        <v>3.7032389784130107E-2</v>
      </c>
      <c r="L442" s="4">
        <v>34.834239130434781</v>
      </c>
      <c r="M442" s="4">
        <v>0</v>
      </c>
      <c r="N442" s="10">
        <v>0</v>
      </c>
      <c r="O442" s="4">
        <v>21.233695652173914</v>
      </c>
      <c r="P442" s="4">
        <v>0</v>
      </c>
      <c r="Q442" s="8">
        <v>0</v>
      </c>
      <c r="R442" s="4">
        <v>7.8614130434782608</v>
      </c>
      <c r="S442" s="4">
        <v>0</v>
      </c>
      <c r="T442" s="10">
        <v>0</v>
      </c>
      <c r="U442" s="4">
        <v>5.7391304347826084</v>
      </c>
      <c r="V442" s="4">
        <v>0</v>
      </c>
      <c r="W442" s="10">
        <v>0</v>
      </c>
      <c r="X442" s="4">
        <v>85.616847826086953</v>
      </c>
      <c r="Y442" s="4">
        <v>4.5380434782608692</v>
      </c>
      <c r="Z442" s="10">
        <v>5.3004094328244516E-2</v>
      </c>
      <c r="AA442" s="4">
        <v>6.2690217391304346</v>
      </c>
      <c r="AB442" s="4">
        <v>0</v>
      </c>
      <c r="AC442" s="10">
        <v>0</v>
      </c>
      <c r="AD442" s="4">
        <v>145.13945652173916</v>
      </c>
      <c r="AE442" s="4">
        <v>5.6313043478260862</v>
      </c>
      <c r="AF442" s="10">
        <v>3.8799265773622506E-2</v>
      </c>
      <c r="AG442" s="4">
        <v>22.616847826086957</v>
      </c>
      <c r="AH442" s="4">
        <v>0</v>
      </c>
      <c r="AI442" s="10">
        <v>0</v>
      </c>
      <c r="AJ442" s="4">
        <v>0</v>
      </c>
      <c r="AK442" s="4">
        <v>0</v>
      </c>
      <c r="AL442" s="10" t="s">
        <v>1473</v>
      </c>
      <c r="AM442" s="1">
        <v>365290</v>
      </c>
      <c r="AN442" s="1">
        <v>5</v>
      </c>
      <c r="AX442"/>
      <c r="AY442"/>
    </row>
    <row r="443" spans="1:51" x14ac:dyDescent="0.25">
      <c r="A443" t="s">
        <v>964</v>
      </c>
      <c r="B443" t="s">
        <v>752</v>
      </c>
      <c r="C443" t="s">
        <v>1071</v>
      </c>
      <c r="D443" t="s">
        <v>991</v>
      </c>
      <c r="E443" s="4">
        <v>49.956521739130437</v>
      </c>
      <c r="F443" s="4">
        <v>243.48489130434783</v>
      </c>
      <c r="G443" s="4">
        <v>0</v>
      </c>
      <c r="H443" s="10">
        <v>0</v>
      </c>
      <c r="I443" s="4">
        <v>230.95499999999998</v>
      </c>
      <c r="J443" s="4">
        <v>0</v>
      </c>
      <c r="K443" s="10">
        <v>0</v>
      </c>
      <c r="L443" s="4">
        <v>34.766739130434779</v>
      </c>
      <c r="M443" s="4">
        <v>0</v>
      </c>
      <c r="N443" s="10">
        <v>0</v>
      </c>
      <c r="O443" s="4">
        <v>22.236847826086954</v>
      </c>
      <c r="P443" s="4">
        <v>0</v>
      </c>
      <c r="Q443" s="8">
        <v>0</v>
      </c>
      <c r="R443" s="4">
        <v>7.8016304347826084</v>
      </c>
      <c r="S443" s="4">
        <v>0</v>
      </c>
      <c r="T443" s="10">
        <v>0</v>
      </c>
      <c r="U443" s="4">
        <v>4.7282608695652177</v>
      </c>
      <c r="V443" s="4">
        <v>0</v>
      </c>
      <c r="W443" s="10">
        <v>0</v>
      </c>
      <c r="X443" s="4">
        <v>62.397608695652174</v>
      </c>
      <c r="Y443" s="4">
        <v>0</v>
      </c>
      <c r="Z443" s="10">
        <v>0</v>
      </c>
      <c r="AA443" s="4">
        <v>0</v>
      </c>
      <c r="AB443" s="4">
        <v>0</v>
      </c>
      <c r="AC443" s="10" t="s">
        <v>1473</v>
      </c>
      <c r="AD443" s="4">
        <v>146.32054347826087</v>
      </c>
      <c r="AE443" s="4">
        <v>0</v>
      </c>
      <c r="AF443" s="10">
        <v>0</v>
      </c>
      <c r="AG443" s="4">
        <v>0</v>
      </c>
      <c r="AH443" s="4">
        <v>0</v>
      </c>
      <c r="AI443" s="10" t="s">
        <v>1473</v>
      </c>
      <c r="AJ443" s="4">
        <v>0</v>
      </c>
      <c r="AK443" s="4">
        <v>0</v>
      </c>
      <c r="AL443" s="10" t="s">
        <v>1473</v>
      </c>
      <c r="AM443" s="1">
        <v>366282</v>
      </c>
      <c r="AN443" s="1">
        <v>5</v>
      </c>
      <c r="AX443"/>
      <c r="AY443"/>
    </row>
    <row r="444" spans="1:51" x14ac:dyDescent="0.25">
      <c r="A444" t="s">
        <v>964</v>
      </c>
      <c r="B444" t="s">
        <v>381</v>
      </c>
      <c r="C444" t="s">
        <v>1076</v>
      </c>
      <c r="D444" t="s">
        <v>1022</v>
      </c>
      <c r="E444" s="4">
        <v>109.60869565217391</v>
      </c>
      <c r="F444" s="4">
        <v>348.61228260869564</v>
      </c>
      <c r="G444" s="4">
        <v>64.41097826086957</v>
      </c>
      <c r="H444" s="10">
        <v>0.1847639382607999</v>
      </c>
      <c r="I444" s="4">
        <v>291.89554347826083</v>
      </c>
      <c r="J444" s="4">
        <v>46.253152173913051</v>
      </c>
      <c r="K444" s="10">
        <v>0.15845789086998444</v>
      </c>
      <c r="L444" s="4">
        <v>56.3745652173913</v>
      </c>
      <c r="M444" s="4">
        <v>0.60597826086956519</v>
      </c>
      <c r="N444" s="10">
        <v>1.0749142960709232E-2</v>
      </c>
      <c r="O444" s="4">
        <v>35.149565217391299</v>
      </c>
      <c r="P444" s="4">
        <v>0.26902173913043476</v>
      </c>
      <c r="Q444" s="8">
        <v>7.6536292118153486E-3</v>
      </c>
      <c r="R444" s="4">
        <v>17.648913043478263</v>
      </c>
      <c r="S444" s="4">
        <v>0.33695652173913043</v>
      </c>
      <c r="T444" s="10">
        <v>1.9092196834390587E-2</v>
      </c>
      <c r="U444" s="4">
        <v>3.5760869565217392</v>
      </c>
      <c r="V444" s="4">
        <v>0</v>
      </c>
      <c r="W444" s="10">
        <v>0</v>
      </c>
      <c r="X444" s="4">
        <v>70.771847826086969</v>
      </c>
      <c r="Y444" s="4">
        <v>0</v>
      </c>
      <c r="Z444" s="10">
        <v>0</v>
      </c>
      <c r="AA444" s="4">
        <v>35.491739130434787</v>
      </c>
      <c r="AB444" s="4">
        <v>17.820869565217389</v>
      </c>
      <c r="AC444" s="10">
        <v>0.50211316779164761</v>
      </c>
      <c r="AD444" s="4">
        <v>166.69989130434777</v>
      </c>
      <c r="AE444" s="4">
        <v>45.897173913043481</v>
      </c>
      <c r="AF444" s="10">
        <v>0.27532815740862104</v>
      </c>
      <c r="AG444" s="4">
        <v>19.187282608695654</v>
      </c>
      <c r="AH444" s="4">
        <v>0</v>
      </c>
      <c r="AI444" s="10">
        <v>0</v>
      </c>
      <c r="AJ444" s="4">
        <v>8.6956521739130432E-2</v>
      </c>
      <c r="AK444" s="4">
        <v>8.6956521739130432E-2</v>
      </c>
      <c r="AL444" s="10">
        <v>1</v>
      </c>
      <c r="AM444" s="1">
        <v>365735</v>
      </c>
      <c r="AN444" s="1">
        <v>5</v>
      </c>
      <c r="AX444"/>
      <c r="AY444"/>
    </row>
    <row r="445" spans="1:51" x14ac:dyDescent="0.25">
      <c r="A445" t="s">
        <v>964</v>
      </c>
      <c r="B445" t="s">
        <v>486</v>
      </c>
      <c r="C445" t="s">
        <v>1162</v>
      </c>
      <c r="D445" t="s">
        <v>1067</v>
      </c>
      <c r="E445" s="4">
        <v>48.543478260869563</v>
      </c>
      <c r="F445" s="4">
        <v>177.39945652173913</v>
      </c>
      <c r="G445" s="4">
        <v>1.3260869565217392</v>
      </c>
      <c r="H445" s="10">
        <v>7.475146669117535E-3</v>
      </c>
      <c r="I445" s="4">
        <v>164.20108695652175</v>
      </c>
      <c r="J445" s="4">
        <v>1.3260869565217392</v>
      </c>
      <c r="K445" s="10">
        <v>8.0759937775129916E-3</v>
      </c>
      <c r="L445" s="4">
        <v>26.002717391304348</v>
      </c>
      <c r="M445" s="4">
        <v>0.93478260869565222</v>
      </c>
      <c r="N445" s="10">
        <v>3.5949420002090088E-2</v>
      </c>
      <c r="O445" s="4">
        <v>18.752717391304348</v>
      </c>
      <c r="P445" s="4">
        <v>0.93478260869565222</v>
      </c>
      <c r="Q445" s="8">
        <v>4.9847848137951026E-2</v>
      </c>
      <c r="R445" s="4">
        <v>1.3695652173913044</v>
      </c>
      <c r="S445" s="4">
        <v>0</v>
      </c>
      <c r="T445" s="10">
        <v>0</v>
      </c>
      <c r="U445" s="4">
        <v>5.8804347826086953</v>
      </c>
      <c r="V445" s="4">
        <v>0</v>
      </c>
      <c r="W445" s="10">
        <v>0</v>
      </c>
      <c r="X445" s="4">
        <v>40.915760869565219</v>
      </c>
      <c r="Y445" s="4">
        <v>0.26630434782608697</v>
      </c>
      <c r="Z445" s="10">
        <v>6.5086006508600653E-3</v>
      </c>
      <c r="AA445" s="4">
        <v>5.9483695652173916</v>
      </c>
      <c r="AB445" s="4">
        <v>0</v>
      </c>
      <c r="AC445" s="10">
        <v>0</v>
      </c>
      <c r="AD445" s="4">
        <v>104.53260869565217</v>
      </c>
      <c r="AE445" s="4">
        <v>0.125</v>
      </c>
      <c r="AF445" s="10">
        <v>1.1957991057502341E-3</v>
      </c>
      <c r="AG445" s="4">
        <v>0</v>
      </c>
      <c r="AH445" s="4">
        <v>0</v>
      </c>
      <c r="AI445" s="10" t="s">
        <v>1473</v>
      </c>
      <c r="AJ445" s="4">
        <v>0</v>
      </c>
      <c r="AK445" s="4">
        <v>0</v>
      </c>
      <c r="AL445" s="10" t="s">
        <v>1473</v>
      </c>
      <c r="AM445" s="1">
        <v>365891</v>
      </c>
      <c r="AN445" s="1">
        <v>5</v>
      </c>
      <c r="AX445"/>
      <c r="AY445"/>
    </row>
    <row r="446" spans="1:51" x14ac:dyDescent="0.25">
      <c r="A446" t="s">
        <v>964</v>
      </c>
      <c r="B446" t="s">
        <v>305</v>
      </c>
      <c r="C446" t="s">
        <v>1287</v>
      </c>
      <c r="D446" t="s">
        <v>1041</v>
      </c>
      <c r="E446" s="4">
        <v>87.586956521739125</v>
      </c>
      <c r="F446" s="4">
        <v>296.38456521739124</v>
      </c>
      <c r="G446" s="4">
        <v>18.011956521739137</v>
      </c>
      <c r="H446" s="10">
        <v>6.0772248745570752E-2</v>
      </c>
      <c r="I446" s="4">
        <v>281.24054347826086</v>
      </c>
      <c r="J446" s="4">
        <v>15.843478260869569</v>
      </c>
      <c r="K446" s="10">
        <v>5.633426128723943E-2</v>
      </c>
      <c r="L446" s="4">
        <v>27.989456521739129</v>
      </c>
      <c r="M446" s="4">
        <v>6.9268478260869575</v>
      </c>
      <c r="N446" s="10">
        <v>0.24748061187636652</v>
      </c>
      <c r="O446" s="4">
        <v>20.538369565217391</v>
      </c>
      <c r="P446" s="4">
        <v>4.7583695652173921</v>
      </c>
      <c r="Q446" s="8">
        <v>0.23168195265489305</v>
      </c>
      <c r="R446" s="4">
        <v>1.4565217391304348</v>
      </c>
      <c r="S446" s="4">
        <v>0</v>
      </c>
      <c r="T446" s="10">
        <v>0</v>
      </c>
      <c r="U446" s="4">
        <v>5.9945652173913047</v>
      </c>
      <c r="V446" s="4">
        <v>2.1684782608695654</v>
      </c>
      <c r="W446" s="10">
        <v>0.36174070716228468</v>
      </c>
      <c r="X446" s="4">
        <v>78.975000000000009</v>
      </c>
      <c r="Y446" s="4">
        <v>10.846086956521743</v>
      </c>
      <c r="Z446" s="10">
        <v>0.13733570062072481</v>
      </c>
      <c r="AA446" s="4">
        <v>7.6929347826086953</v>
      </c>
      <c r="AB446" s="4">
        <v>0</v>
      </c>
      <c r="AC446" s="10">
        <v>0</v>
      </c>
      <c r="AD446" s="4">
        <v>92.792282608695629</v>
      </c>
      <c r="AE446" s="4">
        <v>0.23902173913043481</v>
      </c>
      <c r="AF446" s="10">
        <v>2.5758795064713272E-3</v>
      </c>
      <c r="AG446" s="4">
        <v>83.546304347826066</v>
      </c>
      <c r="AH446" s="4">
        <v>0</v>
      </c>
      <c r="AI446" s="10">
        <v>0</v>
      </c>
      <c r="AJ446" s="4">
        <v>5.3885869565217401</v>
      </c>
      <c r="AK446" s="4">
        <v>0</v>
      </c>
      <c r="AL446" s="10" t="s">
        <v>1473</v>
      </c>
      <c r="AM446" s="1">
        <v>365623</v>
      </c>
      <c r="AN446" s="1">
        <v>5</v>
      </c>
      <c r="AX446"/>
      <c r="AY446"/>
    </row>
    <row r="447" spans="1:51" x14ac:dyDescent="0.25">
      <c r="A447" t="s">
        <v>964</v>
      </c>
      <c r="B447" t="s">
        <v>188</v>
      </c>
      <c r="C447" t="s">
        <v>1271</v>
      </c>
      <c r="D447" t="s">
        <v>1045</v>
      </c>
      <c r="E447" s="4">
        <v>43.478260869565219</v>
      </c>
      <c r="F447" s="4">
        <v>130.82065217391306</v>
      </c>
      <c r="G447" s="4">
        <v>0</v>
      </c>
      <c r="H447" s="10">
        <v>0</v>
      </c>
      <c r="I447" s="4">
        <v>125.08152173913042</v>
      </c>
      <c r="J447" s="4">
        <v>0</v>
      </c>
      <c r="K447" s="10">
        <v>0</v>
      </c>
      <c r="L447" s="4">
        <v>22.513586956521738</v>
      </c>
      <c r="M447" s="4">
        <v>0</v>
      </c>
      <c r="N447" s="10">
        <v>0</v>
      </c>
      <c r="O447" s="4">
        <v>16.774456521739129</v>
      </c>
      <c r="P447" s="4">
        <v>0</v>
      </c>
      <c r="Q447" s="8">
        <v>0</v>
      </c>
      <c r="R447" s="4">
        <v>0</v>
      </c>
      <c r="S447" s="4">
        <v>0</v>
      </c>
      <c r="T447" s="10" t="s">
        <v>1473</v>
      </c>
      <c r="U447" s="4">
        <v>5.7391304347826084</v>
      </c>
      <c r="V447" s="4">
        <v>0</v>
      </c>
      <c r="W447" s="10">
        <v>0</v>
      </c>
      <c r="X447" s="4">
        <v>36.540760869565219</v>
      </c>
      <c r="Y447" s="4">
        <v>0</v>
      </c>
      <c r="Z447" s="10">
        <v>0</v>
      </c>
      <c r="AA447" s="4">
        <v>0</v>
      </c>
      <c r="AB447" s="4">
        <v>0</v>
      </c>
      <c r="AC447" s="10" t="s">
        <v>1473</v>
      </c>
      <c r="AD447" s="4">
        <v>54.565217391304351</v>
      </c>
      <c r="AE447" s="4">
        <v>0</v>
      </c>
      <c r="AF447" s="10">
        <v>0</v>
      </c>
      <c r="AG447" s="4">
        <v>17.201086956521738</v>
      </c>
      <c r="AH447" s="4">
        <v>0</v>
      </c>
      <c r="AI447" s="10">
        <v>0</v>
      </c>
      <c r="AJ447" s="4">
        <v>0</v>
      </c>
      <c r="AK447" s="4">
        <v>0</v>
      </c>
      <c r="AL447" s="10" t="s">
        <v>1473</v>
      </c>
      <c r="AM447" s="1">
        <v>365441</v>
      </c>
      <c r="AN447" s="1">
        <v>5</v>
      </c>
      <c r="AX447"/>
      <c r="AY447"/>
    </row>
    <row r="448" spans="1:51" x14ac:dyDescent="0.25">
      <c r="A448" t="s">
        <v>964</v>
      </c>
      <c r="B448" t="s">
        <v>648</v>
      </c>
      <c r="C448" t="s">
        <v>1213</v>
      </c>
      <c r="D448" t="s">
        <v>1008</v>
      </c>
      <c r="E448" s="4">
        <v>91.902173913043484</v>
      </c>
      <c r="F448" s="4">
        <v>324.10500000000013</v>
      </c>
      <c r="G448" s="4">
        <v>155.36880434782609</v>
      </c>
      <c r="H448" s="10">
        <v>0.47937799277340992</v>
      </c>
      <c r="I448" s="4">
        <v>316.26804347826095</v>
      </c>
      <c r="J448" s="4">
        <v>153.36880434782609</v>
      </c>
      <c r="K448" s="10">
        <v>0.48493297856180045</v>
      </c>
      <c r="L448" s="4">
        <v>22.811304347826081</v>
      </c>
      <c r="M448" s="4">
        <v>17.62923913043478</v>
      </c>
      <c r="N448" s="10">
        <v>0.77282907025502234</v>
      </c>
      <c r="O448" s="4">
        <v>17.235217391304342</v>
      </c>
      <c r="P448" s="4">
        <v>15.62923913043478</v>
      </c>
      <c r="Q448" s="8">
        <v>0.90681995913322078</v>
      </c>
      <c r="R448" s="4">
        <v>0</v>
      </c>
      <c r="S448" s="4">
        <v>0</v>
      </c>
      <c r="T448" s="10" t="s">
        <v>1473</v>
      </c>
      <c r="U448" s="4">
        <v>5.5760869565217392</v>
      </c>
      <c r="V448" s="4">
        <v>2</v>
      </c>
      <c r="W448" s="10">
        <v>0.35867446393762181</v>
      </c>
      <c r="X448" s="4">
        <v>106.95108695652172</v>
      </c>
      <c r="Y448" s="4">
        <v>60.801847826086984</v>
      </c>
      <c r="Z448" s="10">
        <v>0.56850144824432169</v>
      </c>
      <c r="AA448" s="4">
        <v>2.2608695652173911</v>
      </c>
      <c r="AB448" s="4">
        <v>0</v>
      </c>
      <c r="AC448" s="10">
        <v>0</v>
      </c>
      <c r="AD448" s="4">
        <v>192.0817391304349</v>
      </c>
      <c r="AE448" s="4">
        <v>76.937717391304332</v>
      </c>
      <c r="AF448" s="10">
        <v>0.4005467554573684</v>
      </c>
      <c r="AG448" s="4">
        <v>0</v>
      </c>
      <c r="AH448" s="4">
        <v>0</v>
      </c>
      <c r="AI448" s="10" t="s">
        <v>1473</v>
      </c>
      <c r="AJ448" s="4">
        <v>0</v>
      </c>
      <c r="AK448" s="4">
        <v>0</v>
      </c>
      <c r="AL448" s="10" t="s">
        <v>1473</v>
      </c>
      <c r="AM448" s="1">
        <v>366145</v>
      </c>
      <c r="AN448" s="1">
        <v>5</v>
      </c>
      <c r="AX448"/>
      <c r="AY448"/>
    </row>
    <row r="449" spans="1:51" x14ac:dyDescent="0.25">
      <c r="A449" t="s">
        <v>964</v>
      </c>
      <c r="B449" t="s">
        <v>850</v>
      </c>
      <c r="C449" t="s">
        <v>1356</v>
      </c>
      <c r="D449" t="s">
        <v>1026</v>
      </c>
      <c r="E449" s="4">
        <v>54.510869565217391</v>
      </c>
      <c r="F449" s="4">
        <v>170.6063043478261</v>
      </c>
      <c r="G449" s="4">
        <v>0</v>
      </c>
      <c r="H449" s="10">
        <v>0</v>
      </c>
      <c r="I449" s="4">
        <v>153.05228260869569</v>
      </c>
      <c r="J449" s="4">
        <v>0</v>
      </c>
      <c r="K449" s="10">
        <v>0</v>
      </c>
      <c r="L449" s="4">
        <v>29.055217391304346</v>
      </c>
      <c r="M449" s="4">
        <v>0</v>
      </c>
      <c r="N449" s="10">
        <v>0</v>
      </c>
      <c r="O449" s="4">
        <v>16.520543478260869</v>
      </c>
      <c r="P449" s="4">
        <v>0</v>
      </c>
      <c r="Q449" s="8">
        <v>0</v>
      </c>
      <c r="R449" s="4">
        <v>11.637934782608696</v>
      </c>
      <c r="S449" s="4">
        <v>0</v>
      </c>
      <c r="T449" s="10">
        <v>0</v>
      </c>
      <c r="U449" s="4">
        <v>0.89673913043478259</v>
      </c>
      <c r="V449" s="4">
        <v>0</v>
      </c>
      <c r="W449" s="10">
        <v>0</v>
      </c>
      <c r="X449" s="4">
        <v>48.024999999999999</v>
      </c>
      <c r="Y449" s="4">
        <v>0</v>
      </c>
      <c r="Z449" s="10">
        <v>0</v>
      </c>
      <c r="AA449" s="4">
        <v>5.0193478260869577</v>
      </c>
      <c r="AB449" s="4">
        <v>0</v>
      </c>
      <c r="AC449" s="10">
        <v>0</v>
      </c>
      <c r="AD449" s="4">
        <v>88.506739130434809</v>
      </c>
      <c r="AE449" s="4">
        <v>0</v>
      </c>
      <c r="AF449" s="10">
        <v>0</v>
      </c>
      <c r="AG449" s="4">
        <v>0</v>
      </c>
      <c r="AH449" s="4">
        <v>0</v>
      </c>
      <c r="AI449" s="10" t="s">
        <v>1473</v>
      </c>
      <c r="AJ449" s="4">
        <v>0</v>
      </c>
      <c r="AK449" s="4">
        <v>0</v>
      </c>
      <c r="AL449" s="10" t="s">
        <v>1473</v>
      </c>
      <c r="AM449" s="1">
        <v>366406</v>
      </c>
      <c r="AN449" s="1">
        <v>5</v>
      </c>
      <c r="AX449"/>
      <c r="AY449"/>
    </row>
    <row r="450" spans="1:51" x14ac:dyDescent="0.25">
      <c r="A450" t="s">
        <v>964</v>
      </c>
      <c r="B450" t="s">
        <v>893</v>
      </c>
      <c r="C450" t="s">
        <v>1128</v>
      </c>
      <c r="D450" t="s">
        <v>1026</v>
      </c>
      <c r="E450" s="4">
        <v>50.815217391304351</v>
      </c>
      <c r="F450" s="4">
        <v>173.37163043478262</v>
      </c>
      <c r="G450" s="4">
        <v>0</v>
      </c>
      <c r="H450" s="10">
        <v>0</v>
      </c>
      <c r="I450" s="4">
        <v>149.19815217391306</v>
      </c>
      <c r="J450" s="4">
        <v>0</v>
      </c>
      <c r="K450" s="10">
        <v>0</v>
      </c>
      <c r="L450" s="4">
        <v>41.750108695652173</v>
      </c>
      <c r="M450" s="4">
        <v>0</v>
      </c>
      <c r="N450" s="10">
        <v>0</v>
      </c>
      <c r="O450" s="4">
        <v>20.525869565217388</v>
      </c>
      <c r="P450" s="4">
        <v>0</v>
      </c>
      <c r="Q450" s="8">
        <v>0</v>
      </c>
      <c r="R450" s="4">
        <v>16.169891304347829</v>
      </c>
      <c r="S450" s="4">
        <v>0</v>
      </c>
      <c r="T450" s="10">
        <v>0</v>
      </c>
      <c r="U450" s="4">
        <v>5.0543478260869561</v>
      </c>
      <c r="V450" s="4">
        <v>0</v>
      </c>
      <c r="W450" s="10">
        <v>0</v>
      </c>
      <c r="X450" s="4">
        <v>72.606847826086963</v>
      </c>
      <c r="Y450" s="4">
        <v>0</v>
      </c>
      <c r="Z450" s="10">
        <v>0</v>
      </c>
      <c r="AA450" s="4">
        <v>2.9492391304347829</v>
      </c>
      <c r="AB450" s="4">
        <v>0</v>
      </c>
      <c r="AC450" s="10">
        <v>0</v>
      </c>
      <c r="AD450" s="4">
        <v>51.485108695652187</v>
      </c>
      <c r="AE450" s="4">
        <v>0</v>
      </c>
      <c r="AF450" s="10">
        <v>0</v>
      </c>
      <c r="AG450" s="4">
        <v>4.4461956521739125</v>
      </c>
      <c r="AH450" s="4">
        <v>0</v>
      </c>
      <c r="AI450" s="10">
        <v>0</v>
      </c>
      <c r="AJ450" s="4">
        <v>0.13413043478260869</v>
      </c>
      <c r="AK450" s="4">
        <v>0</v>
      </c>
      <c r="AL450" s="10" t="s">
        <v>1473</v>
      </c>
      <c r="AM450" s="1">
        <v>366452</v>
      </c>
      <c r="AN450" s="1">
        <v>5</v>
      </c>
      <c r="AX450"/>
      <c r="AY450"/>
    </row>
    <row r="451" spans="1:51" x14ac:dyDescent="0.25">
      <c r="A451" t="s">
        <v>964</v>
      </c>
      <c r="B451" t="s">
        <v>244</v>
      </c>
      <c r="C451" t="s">
        <v>1235</v>
      </c>
      <c r="D451" t="s">
        <v>981</v>
      </c>
      <c r="E451" s="4">
        <v>31.369565217391305</v>
      </c>
      <c r="F451" s="4">
        <v>144.55978260869566</v>
      </c>
      <c r="G451" s="4">
        <v>0</v>
      </c>
      <c r="H451" s="10">
        <v>0</v>
      </c>
      <c r="I451" s="4">
        <v>134.24728260869566</v>
      </c>
      <c r="J451" s="4">
        <v>0</v>
      </c>
      <c r="K451" s="10">
        <v>0</v>
      </c>
      <c r="L451" s="4">
        <v>29.747282608695652</v>
      </c>
      <c r="M451" s="4">
        <v>0</v>
      </c>
      <c r="N451" s="10">
        <v>0</v>
      </c>
      <c r="O451" s="4">
        <v>24.543478260869566</v>
      </c>
      <c r="P451" s="4">
        <v>0</v>
      </c>
      <c r="Q451" s="8">
        <v>0</v>
      </c>
      <c r="R451" s="4">
        <v>0</v>
      </c>
      <c r="S451" s="4">
        <v>0</v>
      </c>
      <c r="T451" s="10" t="s">
        <v>1473</v>
      </c>
      <c r="U451" s="4">
        <v>5.2038043478260869</v>
      </c>
      <c r="V451" s="4">
        <v>0</v>
      </c>
      <c r="W451" s="10">
        <v>0</v>
      </c>
      <c r="X451" s="4">
        <v>28.711956521739129</v>
      </c>
      <c r="Y451" s="4">
        <v>0</v>
      </c>
      <c r="Z451" s="10">
        <v>0</v>
      </c>
      <c r="AA451" s="4">
        <v>5.1086956521739131</v>
      </c>
      <c r="AB451" s="4">
        <v>0</v>
      </c>
      <c r="AC451" s="10">
        <v>0</v>
      </c>
      <c r="AD451" s="4">
        <v>40.807065217391305</v>
      </c>
      <c r="AE451" s="4">
        <v>0</v>
      </c>
      <c r="AF451" s="10">
        <v>0</v>
      </c>
      <c r="AG451" s="4">
        <v>40.184782608695649</v>
      </c>
      <c r="AH451" s="4">
        <v>0</v>
      </c>
      <c r="AI451" s="10">
        <v>0</v>
      </c>
      <c r="AJ451" s="4">
        <v>0</v>
      </c>
      <c r="AK451" s="4">
        <v>0</v>
      </c>
      <c r="AL451" s="10" t="s">
        <v>1473</v>
      </c>
      <c r="AM451" s="1">
        <v>365531</v>
      </c>
      <c r="AN451" s="1">
        <v>5</v>
      </c>
      <c r="AX451"/>
      <c r="AY451"/>
    </row>
    <row r="452" spans="1:51" x14ac:dyDescent="0.25">
      <c r="A452" t="s">
        <v>964</v>
      </c>
      <c r="B452" t="s">
        <v>899</v>
      </c>
      <c r="C452" t="s">
        <v>1254</v>
      </c>
      <c r="D452" t="s">
        <v>1032</v>
      </c>
      <c r="E452" s="4">
        <v>47.271739130434781</v>
      </c>
      <c r="F452" s="4">
        <v>153.01380434782607</v>
      </c>
      <c r="G452" s="4">
        <v>11.362391304347826</v>
      </c>
      <c r="H452" s="10">
        <v>7.4257295626211625E-2</v>
      </c>
      <c r="I452" s="4">
        <v>135.74206521739131</v>
      </c>
      <c r="J452" s="4">
        <v>11.362391304347826</v>
      </c>
      <c r="K452" s="10">
        <v>8.3705749475307623E-2</v>
      </c>
      <c r="L452" s="4">
        <v>30.446739130434786</v>
      </c>
      <c r="M452" s="4">
        <v>4.156847826086957</v>
      </c>
      <c r="N452" s="10">
        <v>0.1365285066580986</v>
      </c>
      <c r="O452" s="4">
        <v>13.175000000000001</v>
      </c>
      <c r="P452" s="4">
        <v>4.156847826086957</v>
      </c>
      <c r="Q452" s="8">
        <v>0.31551027142975002</v>
      </c>
      <c r="R452" s="4">
        <v>11.793478260869565</v>
      </c>
      <c r="S452" s="4">
        <v>0</v>
      </c>
      <c r="T452" s="10">
        <v>0</v>
      </c>
      <c r="U452" s="4">
        <v>5.4782608695652177</v>
      </c>
      <c r="V452" s="4">
        <v>0</v>
      </c>
      <c r="W452" s="10">
        <v>0</v>
      </c>
      <c r="X452" s="4">
        <v>25.308152173913047</v>
      </c>
      <c r="Y452" s="4">
        <v>6.1185869565217379</v>
      </c>
      <c r="Z452" s="10">
        <v>0.24176348057637373</v>
      </c>
      <c r="AA452" s="4">
        <v>0</v>
      </c>
      <c r="AB452" s="4">
        <v>0</v>
      </c>
      <c r="AC452" s="10" t="s">
        <v>1473</v>
      </c>
      <c r="AD452" s="4">
        <v>52.637065217391303</v>
      </c>
      <c r="AE452" s="4">
        <v>0.39673913043478259</v>
      </c>
      <c r="AF452" s="10">
        <v>7.537257801061824E-3</v>
      </c>
      <c r="AG452" s="4">
        <v>44.621847826086949</v>
      </c>
      <c r="AH452" s="4">
        <v>0.69021739130434778</v>
      </c>
      <c r="AI452" s="10">
        <v>1.5468149010647447E-2</v>
      </c>
      <c r="AJ452" s="4">
        <v>0</v>
      </c>
      <c r="AK452" s="4">
        <v>0</v>
      </c>
      <c r="AL452" s="10" t="s">
        <v>1473</v>
      </c>
      <c r="AM452" s="1">
        <v>366458</v>
      </c>
      <c r="AN452" s="1">
        <v>5</v>
      </c>
      <c r="AX452"/>
      <c r="AY452"/>
    </row>
    <row r="453" spans="1:51" x14ac:dyDescent="0.25">
      <c r="A453" t="s">
        <v>964</v>
      </c>
      <c r="B453" t="s">
        <v>698</v>
      </c>
      <c r="C453" t="s">
        <v>1087</v>
      </c>
      <c r="D453" t="s">
        <v>1005</v>
      </c>
      <c r="E453" s="4">
        <v>79.902173913043484</v>
      </c>
      <c r="F453" s="4">
        <v>323.4183695652174</v>
      </c>
      <c r="G453" s="4">
        <v>18.440217391304348</v>
      </c>
      <c r="H453" s="10">
        <v>5.701660488887559E-2</v>
      </c>
      <c r="I453" s="4">
        <v>293.79880434782609</v>
      </c>
      <c r="J453" s="4">
        <v>18.440217391304348</v>
      </c>
      <c r="K453" s="10">
        <v>6.2764780245576218E-2</v>
      </c>
      <c r="L453" s="4">
        <v>69.947500000000005</v>
      </c>
      <c r="M453" s="4">
        <v>2.9701086956521738</v>
      </c>
      <c r="N453" s="10">
        <v>4.2461970701628701E-2</v>
      </c>
      <c r="O453" s="4">
        <v>40.3279347826087</v>
      </c>
      <c r="P453" s="4">
        <v>2.9701086956521738</v>
      </c>
      <c r="Q453" s="8">
        <v>7.3648916356932423E-2</v>
      </c>
      <c r="R453" s="4">
        <v>26.402173913043477</v>
      </c>
      <c r="S453" s="4">
        <v>0</v>
      </c>
      <c r="T453" s="10">
        <v>0</v>
      </c>
      <c r="U453" s="4">
        <v>3.2173913043478262</v>
      </c>
      <c r="V453" s="4">
        <v>0</v>
      </c>
      <c r="W453" s="10">
        <v>0</v>
      </c>
      <c r="X453" s="4">
        <v>54.850217391304362</v>
      </c>
      <c r="Y453" s="4">
        <v>0.66032608695652173</v>
      </c>
      <c r="Z453" s="10">
        <v>1.2038714126613581E-2</v>
      </c>
      <c r="AA453" s="4">
        <v>0</v>
      </c>
      <c r="AB453" s="4">
        <v>0</v>
      </c>
      <c r="AC453" s="10" t="s">
        <v>1473</v>
      </c>
      <c r="AD453" s="4">
        <v>176.5663043478261</v>
      </c>
      <c r="AE453" s="4">
        <v>14.809782608695652</v>
      </c>
      <c r="AF453" s="10">
        <v>8.3876607506725515E-2</v>
      </c>
      <c r="AG453" s="4">
        <v>22.054347826086957</v>
      </c>
      <c r="AH453" s="4">
        <v>0</v>
      </c>
      <c r="AI453" s="10">
        <v>0</v>
      </c>
      <c r="AJ453" s="4">
        <v>0</v>
      </c>
      <c r="AK453" s="4">
        <v>0</v>
      </c>
      <c r="AL453" s="10" t="s">
        <v>1473</v>
      </c>
      <c r="AM453" s="1">
        <v>366215</v>
      </c>
      <c r="AN453" s="1">
        <v>5</v>
      </c>
      <c r="AX453"/>
      <c r="AY453"/>
    </row>
    <row r="454" spans="1:51" x14ac:dyDescent="0.25">
      <c r="A454" t="s">
        <v>964</v>
      </c>
      <c r="B454" t="s">
        <v>842</v>
      </c>
      <c r="C454" t="s">
        <v>1068</v>
      </c>
      <c r="D454" t="s">
        <v>1062</v>
      </c>
      <c r="E454" s="4">
        <v>105.14130434782609</v>
      </c>
      <c r="F454" s="4">
        <v>414.03032608695651</v>
      </c>
      <c r="G454" s="4">
        <v>0</v>
      </c>
      <c r="H454" s="10">
        <v>0</v>
      </c>
      <c r="I454" s="4">
        <v>401.40978260869565</v>
      </c>
      <c r="J454" s="4">
        <v>0</v>
      </c>
      <c r="K454" s="10">
        <v>0</v>
      </c>
      <c r="L454" s="4">
        <v>80.900217391304352</v>
      </c>
      <c r="M454" s="4">
        <v>0</v>
      </c>
      <c r="N454" s="10">
        <v>0</v>
      </c>
      <c r="O454" s="4">
        <v>68.279673913043482</v>
      </c>
      <c r="P454" s="4">
        <v>0</v>
      </c>
      <c r="Q454" s="8">
        <v>0</v>
      </c>
      <c r="R454" s="4">
        <v>7.4901086956521743</v>
      </c>
      <c r="S454" s="4">
        <v>0</v>
      </c>
      <c r="T454" s="10">
        <v>0</v>
      </c>
      <c r="U454" s="4">
        <v>5.1304347826086953</v>
      </c>
      <c r="V454" s="4">
        <v>0</v>
      </c>
      <c r="W454" s="10">
        <v>0</v>
      </c>
      <c r="X454" s="4">
        <v>95.279565217391323</v>
      </c>
      <c r="Y454" s="4">
        <v>0</v>
      </c>
      <c r="Z454" s="10">
        <v>0</v>
      </c>
      <c r="AA454" s="4">
        <v>0</v>
      </c>
      <c r="AB454" s="4">
        <v>0</v>
      </c>
      <c r="AC454" s="10" t="s">
        <v>1473</v>
      </c>
      <c r="AD454" s="4">
        <v>119.72576086956516</v>
      </c>
      <c r="AE454" s="4">
        <v>0</v>
      </c>
      <c r="AF454" s="10">
        <v>0</v>
      </c>
      <c r="AG454" s="4">
        <v>118.12478260869571</v>
      </c>
      <c r="AH454" s="4">
        <v>0</v>
      </c>
      <c r="AI454" s="10">
        <v>0</v>
      </c>
      <c r="AJ454" s="4">
        <v>0</v>
      </c>
      <c r="AK454" s="4">
        <v>0</v>
      </c>
      <c r="AL454" s="10" t="s">
        <v>1473</v>
      </c>
      <c r="AM454" s="1">
        <v>366396</v>
      </c>
      <c r="AN454" s="1">
        <v>5</v>
      </c>
      <c r="AX454"/>
      <c r="AY454"/>
    </row>
    <row r="455" spans="1:51" x14ac:dyDescent="0.25">
      <c r="A455" t="s">
        <v>964</v>
      </c>
      <c r="B455" t="s">
        <v>253</v>
      </c>
      <c r="C455" t="s">
        <v>1288</v>
      </c>
      <c r="D455" t="s">
        <v>1016</v>
      </c>
      <c r="E455" s="4">
        <v>45.163043478260867</v>
      </c>
      <c r="F455" s="4">
        <v>152.11858695652177</v>
      </c>
      <c r="G455" s="4">
        <v>0</v>
      </c>
      <c r="H455" s="10">
        <v>0</v>
      </c>
      <c r="I455" s="4">
        <v>142.42641304347828</v>
      </c>
      <c r="J455" s="4">
        <v>0</v>
      </c>
      <c r="K455" s="10">
        <v>0</v>
      </c>
      <c r="L455" s="4">
        <v>29.326630434782608</v>
      </c>
      <c r="M455" s="4">
        <v>0</v>
      </c>
      <c r="N455" s="10">
        <v>0</v>
      </c>
      <c r="O455" s="4">
        <v>26.544021739130432</v>
      </c>
      <c r="P455" s="4">
        <v>0</v>
      </c>
      <c r="Q455" s="8">
        <v>0</v>
      </c>
      <c r="R455" s="4">
        <v>0</v>
      </c>
      <c r="S455" s="4">
        <v>0</v>
      </c>
      <c r="T455" s="10" t="s">
        <v>1473</v>
      </c>
      <c r="U455" s="4">
        <v>2.7826086956521738</v>
      </c>
      <c r="V455" s="4">
        <v>0</v>
      </c>
      <c r="W455" s="10">
        <v>0</v>
      </c>
      <c r="X455" s="4">
        <v>28.888478260869562</v>
      </c>
      <c r="Y455" s="4">
        <v>0</v>
      </c>
      <c r="Z455" s="10">
        <v>0</v>
      </c>
      <c r="AA455" s="4">
        <v>6.9095652173913038</v>
      </c>
      <c r="AB455" s="4">
        <v>0</v>
      </c>
      <c r="AC455" s="10">
        <v>0</v>
      </c>
      <c r="AD455" s="4">
        <v>86.993913043478287</v>
      </c>
      <c r="AE455" s="4">
        <v>0</v>
      </c>
      <c r="AF455" s="10">
        <v>0</v>
      </c>
      <c r="AG455" s="4">
        <v>0</v>
      </c>
      <c r="AH455" s="4">
        <v>0</v>
      </c>
      <c r="AI455" s="10" t="s">
        <v>1473</v>
      </c>
      <c r="AJ455" s="4">
        <v>0</v>
      </c>
      <c r="AK455" s="4">
        <v>0</v>
      </c>
      <c r="AL455" s="10" t="s">
        <v>1473</v>
      </c>
      <c r="AM455" s="1">
        <v>365552</v>
      </c>
      <c r="AN455" s="1">
        <v>5</v>
      </c>
      <c r="AX455"/>
      <c r="AY455"/>
    </row>
    <row r="456" spans="1:51" x14ac:dyDescent="0.25">
      <c r="A456" t="s">
        <v>964</v>
      </c>
      <c r="B456" t="s">
        <v>153</v>
      </c>
      <c r="C456" t="s">
        <v>1260</v>
      </c>
      <c r="D456" t="s">
        <v>1051</v>
      </c>
      <c r="E456" s="4">
        <v>93.597826086956516</v>
      </c>
      <c r="F456" s="4">
        <v>254.80695652173912</v>
      </c>
      <c r="G456" s="4">
        <v>0</v>
      </c>
      <c r="H456" s="10">
        <v>0</v>
      </c>
      <c r="I456" s="4">
        <v>233.32108695652175</v>
      </c>
      <c r="J456" s="4">
        <v>0</v>
      </c>
      <c r="K456" s="10">
        <v>0</v>
      </c>
      <c r="L456" s="4">
        <v>34.564130434782619</v>
      </c>
      <c r="M456" s="4">
        <v>0</v>
      </c>
      <c r="N456" s="10">
        <v>0</v>
      </c>
      <c r="O456" s="4">
        <v>17.939782608695662</v>
      </c>
      <c r="P456" s="4">
        <v>0</v>
      </c>
      <c r="Q456" s="8">
        <v>0</v>
      </c>
      <c r="R456" s="4">
        <v>11.14608695652174</v>
      </c>
      <c r="S456" s="4">
        <v>0</v>
      </c>
      <c r="T456" s="10">
        <v>0</v>
      </c>
      <c r="U456" s="4">
        <v>5.4782608695652177</v>
      </c>
      <c r="V456" s="4">
        <v>0</v>
      </c>
      <c r="W456" s="10">
        <v>0</v>
      </c>
      <c r="X456" s="4">
        <v>71.652826086956537</v>
      </c>
      <c r="Y456" s="4">
        <v>0</v>
      </c>
      <c r="Z456" s="10">
        <v>0</v>
      </c>
      <c r="AA456" s="4">
        <v>4.8615217391304348</v>
      </c>
      <c r="AB456" s="4">
        <v>0</v>
      </c>
      <c r="AC456" s="10">
        <v>0</v>
      </c>
      <c r="AD456" s="4">
        <v>137.38576086956519</v>
      </c>
      <c r="AE456" s="4">
        <v>0</v>
      </c>
      <c r="AF456" s="10">
        <v>0</v>
      </c>
      <c r="AG456" s="4">
        <v>6.3427173913043502</v>
      </c>
      <c r="AH456" s="4">
        <v>0</v>
      </c>
      <c r="AI456" s="10">
        <v>0</v>
      </c>
      <c r="AJ456" s="4">
        <v>0</v>
      </c>
      <c r="AK456" s="4">
        <v>0</v>
      </c>
      <c r="AL456" s="10" t="s">
        <v>1473</v>
      </c>
      <c r="AM456" s="1">
        <v>365389</v>
      </c>
      <c r="AN456" s="1">
        <v>5</v>
      </c>
      <c r="AX456"/>
      <c r="AY456"/>
    </row>
    <row r="457" spans="1:51" x14ac:dyDescent="0.25">
      <c r="A457" t="s">
        <v>964</v>
      </c>
      <c r="B457" t="s">
        <v>544</v>
      </c>
      <c r="C457" t="s">
        <v>1155</v>
      </c>
      <c r="D457" t="s">
        <v>1042</v>
      </c>
      <c r="E457" s="4">
        <v>82.782608695652172</v>
      </c>
      <c r="F457" s="4">
        <v>254.99532608695654</v>
      </c>
      <c r="G457" s="4">
        <v>1.6005434782608696</v>
      </c>
      <c r="H457" s="10">
        <v>6.2767561383264905E-3</v>
      </c>
      <c r="I457" s="4">
        <v>244.89750000000001</v>
      </c>
      <c r="J457" s="4">
        <v>1.6005434782608696</v>
      </c>
      <c r="K457" s="10">
        <v>6.5355647904158662E-3</v>
      </c>
      <c r="L457" s="4">
        <v>41.120760869565217</v>
      </c>
      <c r="M457" s="4">
        <v>0</v>
      </c>
      <c r="N457" s="10">
        <v>0</v>
      </c>
      <c r="O457" s="4">
        <v>31.099021739130436</v>
      </c>
      <c r="P457" s="4">
        <v>0</v>
      </c>
      <c r="Q457" s="8">
        <v>0</v>
      </c>
      <c r="R457" s="4">
        <v>5.2119565217391308</v>
      </c>
      <c r="S457" s="4">
        <v>0</v>
      </c>
      <c r="T457" s="10">
        <v>0</v>
      </c>
      <c r="U457" s="4">
        <v>4.8097826086956523</v>
      </c>
      <c r="V457" s="4">
        <v>0</v>
      </c>
      <c r="W457" s="10">
        <v>0</v>
      </c>
      <c r="X457" s="4">
        <v>54.147717391304333</v>
      </c>
      <c r="Y457" s="4">
        <v>0</v>
      </c>
      <c r="Z457" s="10">
        <v>0</v>
      </c>
      <c r="AA457" s="4">
        <v>7.6086956521739135E-2</v>
      </c>
      <c r="AB457" s="4">
        <v>0</v>
      </c>
      <c r="AC457" s="10">
        <v>0</v>
      </c>
      <c r="AD457" s="4">
        <v>159.65076086956523</v>
      </c>
      <c r="AE457" s="4">
        <v>1.6005434782608696</v>
      </c>
      <c r="AF457" s="10">
        <v>1.0025279363175191E-2</v>
      </c>
      <c r="AG457" s="4">
        <v>0</v>
      </c>
      <c r="AH457" s="4">
        <v>0</v>
      </c>
      <c r="AI457" s="10" t="s">
        <v>1473</v>
      </c>
      <c r="AJ457" s="4">
        <v>0</v>
      </c>
      <c r="AK457" s="4">
        <v>0</v>
      </c>
      <c r="AL457" s="10" t="s">
        <v>1473</v>
      </c>
      <c r="AM457" s="1">
        <v>365994</v>
      </c>
      <c r="AN457" s="1">
        <v>5</v>
      </c>
      <c r="AX457"/>
      <c r="AY457"/>
    </row>
    <row r="458" spans="1:51" x14ac:dyDescent="0.25">
      <c r="A458" t="s">
        <v>964</v>
      </c>
      <c r="B458" t="s">
        <v>309</v>
      </c>
      <c r="C458" t="s">
        <v>1306</v>
      </c>
      <c r="D458" t="s">
        <v>982</v>
      </c>
      <c r="E458" s="4">
        <v>84.532608695652172</v>
      </c>
      <c r="F458" s="4">
        <v>252.45576086956524</v>
      </c>
      <c r="G458" s="4">
        <v>38.296195652173914</v>
      </c>
      <c r="H458" s="10">
        <v>0.15169467917969268</v>
      </c>
      <c r="I458" s="4">
        <v>237.96760869565219</v>
      </c>
      <c r="J458" s="4">
        <v>38.296195652173914</v>
      </c>
      <c r="K458" s="10">
        <v>0.16093028737012982</v>
      </c>
      <c r="L458" s="4">
        <v>31.08597826086957</v>
      </c>
      <c r="M458" s="4">
        <v>1.6548913043478262</v>
      </c>
      <c r="N458" s="10">
        <v>5.3235940991150067E-2</v>
      </c>
      <c r="O458" s="4">
        <v>22.189239130434789</v>
      </c>
      <c r="P458" s="4">
        <v>1.6548913043478262</v>
      </c>
      <c r="Q458" s="8">
        <v>7.4580804443987223E-2</v>
      </c>
      <c r="R458" s="4">
        <v>3.8206521739130435</v>
      </c>
      <c r="S458" s="4">
        <v>0</v>
      </c>
      <c r="T458" s="10">
        <v>0</v>
      </c>
      <c r="U458" s="4">
        <v>5.0760869565217392</v>
      </c>
      <c r="V458" s="4">
        <v>0</v>
      </c>
      <c r="W458" s="10">
        <v>0</v>
      </c>
      <c r="X458" s="4">
        <v>79.051630434782609</v>
      </c>
      <c r="Y458" s="4">
        <v>11.391304347826088</v>
      </c>
      <c r="Z458" s="10">
        <v>0.14409954968890723</v>
      </c>
      <c r="AA458" s="4">
        <v>5.5914130434782603</v>
      </c>
      <c r="AB458" s="4">
        <v>0</v>
      </c>
      <c r="AC458" s="10">
        <v>0</v>
      </c>
      <c r="AD458" s="4">
        <v>121.37739130434785</v>
      </c>
      <c r="AE458" s="4">
        <v>25.25</v>
      </c>
      <c r="AF458" s="10">
        <v>0.20802885717560748</v>
      </c>
      <c r="AG458" s="4">
        <v>15.349347826086957</v>
      </c>
      <c r="AH458" s="4">
        <v>0</v>
      </c>
      <c r="AI458" s="10">
        <v>0</v>
      </c>
      <c r="AJ458" s="4">
        <v>0</v>
      </c>
      <c r="AK458" s="4">
        <v>0</v>
      </c>
      <c r="AL458" s="10" t="s">
        <v>1473</v>
      </c>
      <c r="AM458" s="1">
        <v>365627</v>
      </c>
      <c r="AN458" s="1">
        <v>5</v>
      </c>
      <c r="AX458"/>
      <c r="AY458"/>
    </row>
    <row r="459" spans="1:51" x14ac:dyDescent="0.25">
      <c r="A459" t="s">
        <v>964</v>
      </c>
      <c r="B459" t="s">
        <v>599</v>
      </c>
      <c r="C459" t="s">
        <v>1238</v>
      </c>
      <c r="D459" t="s">
        <v>1017</v>
      </c>
      <c r="E459" s="4">
        <v>108.59782608695652</v>
      </c>
      <c r="F459" s="4">
        <v>301.30380434782614</v>
      </c>
      <c r="G459" s="4">
        <v>0</v>
      </c>
      <c r="H459" s="10">
        <v>0</v>
      </c>
      <c r="I459" s="4">
        <v>286.05173913043484</v>
      </c>
      <c r="J459" s="4">
        <v>0</v>
      </c>
      <c r="K459" s="10">
        <v>0</v>
      </c>
      <c r="L459" s="4">
        <v>70.076739130434802</v>
      </c>
      <c r="M459" s="4">
        <v>0</v>
      </c>
      <c r="N459" s="10">
        <v>0</v>
      </c>
      <c r="O459" s="4">
        <v>55.754565217391317</v>
      </c>
      <c r="P459" s="4">
        <v>0</v>
      </c>
      <c r="Q459" s="8">
        <v>0</v>
      </c>
      <c r="R459" s="4">
        <v>8.8439130434782616</v>
      </c>
      <c r="S459" s="4">
        <v>0</v>
      </c>
      <c r="T459" s="10">
        <v>0</v>
      </c>
      <c r="U459" s="4">
        <v>5.4782608695652177</v>
      </c>
      <c r="V459" s="4">
        <v>0</v>
      </c>
      <c r="W459" s="10">
        <v>0</v>
      </c>
      <c r="X459" s="4">
        <v>65.300652173913065</v>
      </c>
      <c r="Y459" s="4">
        <v>0</v>
      </c>
      <c r="Z459" s="10">
        <v>0</v>
      </c>
      <c r="AA459" s="4">
        <v>0.92989130434782608</v>
      </c>
      <c r="AB459" s="4">
        <v>0</v>
      </c>
      <c r="AC459" s="10">
        <v>0</v>
      </c>
      <c r="AD459" s="4">
        <v>164.99652173913043</v>
      </c>
      <c r="AE459" s="4">
        <v>0</v>
      </c>
      <c r="AF459" s="10">
        <v>0</v>
      </c>
      <c r="AG459" s="4">
        <v>0</v>
      </c>
      <c r="AH459" s="4">
        <v>0</v>
      </c>
      <c r="AI459" s="10" t="s">
        <v>1473</v>
      </c>
      <c r="AJ459" s="4">
        <v>0</v>
      </c>
      <c r="AK459" s="4">
        <v>0</v>
      </c>
      <c r="AL459" s="10" t="s">
        <v>1473</v>
      </c>
      <c r="AM459" s="1">
        <v>366078</v>
      </c>
      <c r="AN459" s="1">
        <v>5</v>
      </c>
      <c r="AX459"/>
      <c r="AY459"/>
    </row>
    <row r="460" spans="1:51" x14ac:dyDescent="0.25">
      <c r="A460" t="s">
        <v>964</v>
      </c>
      <c r="B460" t="s">
        <v>327</v>
      </c>
      <c r="C460" t="s">
        <v>1101</v>
      </c>
      <c r="D460" t="s">
        <v>1028</v>
      </c>
      <c r="E460" s="4">
        <v>44.434782608695649</v>
      </c>
      <c r="F460" s="4">
        <v>138.15706521739128</v>
      </c>
      <c r="G460" s="4">
        <v>19.78163043478261</v>
      </c>
      <c r="H460" s="10">
        <v>0.14318218473775518</v>
      </c>
      <c r="I460" s="4">
        <v>133.24771739130432</v>
      </c>
      <c r="J460" s="4">
        <v>14.872282608695652</v>
      </c>
      <c r="K460" s="10">
        <v>0.11161378896285851</v>
      </c>
      <c r="L460" s="4">
        <v>13.47641304347826</v>
      </c>
      <c r="M460" s="4">
        <v>5.5180434782608705</v>
      </c>
      <c r="N460" s="10">
        <v>0.40945936136405808</v>
      </c>
      <c r="O460" s="4">
        <v>8.5670652173913027</v>
      </c>
      <c r="P460" s="4">
        <v>0.60869565217391308</v>
      </c>
      <c r="Q460" s="8">
        <v>7.1050661659286724E-2</v>
      </c>
      <c r="R460" s="4">
        <v>0</v>
      </c>
      <c r="S460" s="4">
        <v>0</v>
      </c>
      <c r="T460" s="10" t="s">
        <v>1473</v>
      </c>
      <c r="U460" s="4">
        <v>4.9093478260869574</v>
      </c>
      <c r="V460" s="4">
        <v>4.9093478260869574</v>
      </c>
      <c r="W460" s="10">
        <v>1</v>
      </c>
      <c r="X460" s="4">
        <v>38.314999999999998</v>
      </c>
      <c r="Y460" s="4">
        <v>6.0217391304347823</v>
      </c>
      <c r="Z460" s="10">
        <v>0.15716401227808385</v>
      </c>
      <c r="AA460" s="4">
        <v>0</v>
      </c>
      <c r="AB460" s="4">
        <v>0</v>
      </c>
      <c r="AC460" s="10" t="s">
        <v>1473</v>
      </c>
      <c r="AD460" s="4">
        <v>86.365652173913034</v>
      </c>
      <c r="AE460" s="4">
        <v>8.241847826086957</v>
      </c>
      <c r="AF460" s="10">
        <v>9.5429694776002952E-2</v>
      </c>
      <c r="AG460" s="4">
        <v>0</v>
      </c>
      <c r="AH460" s="4">
        <v>0</v>
      </c>
      <c r="AI460" s="10" t="s">
        <v>1473</v>
      </c>
      <c r="AJ460" s="4">
        <v>0</v>
      </c>
      <c r="AK460" s="4">
        <v>0</v>
      </c>
      <c r="AL460" s="10" t="s">
        <v>1473</v>
      </c>
      <c r="AM460" s="1">
        <v>365656</v>
      </c>
      <c r="AN460" s="1">
        <v>5</v>
      </c>
      <c r="AX460"/>
      <c r="AY460"/>
    </row>
    <row r="461" spans="1:51" x14ac:dyDescent="0.25">
      <c r="A461" t="s">
        <v>964</v>
      </c>
      <c r="B461" t="s">
        <v>67</v>
      </c>
      <c r="C461" t="s">
        <v>1193</v>
      </c>
      <c r="D461" t="s">
        <v>980</v>
      </c>
      <c r="E461" s="4">
        <v>109.19565217391305</v>
      </c>
      <c r="F461" s="4">
        <v>390.47532608695656</v>
      </c>
      <c r="G461" s="4">
        <v>54.097826086956516</v>
      </c>
      <c r="H461" s="10">
        <v>0.1385435198405065</v>
      </c>
      <c r="I461" s="4">
        <v>375.67673913043478</v>
      </c>
      <c r="J461" s="4">
        <v>54.097826086956516</v>
      </c>
      <c r="K461" s="10">
        <v>0.14400099993461074</v>
      </c>
      <c r="L461" s="4">
        <v>54.773369565217401</v>
      </c>
      <c r="M461" s="4">
        <v>20.728260869565219</v>
      </c>
      <c r="N461" s="10">
        <v>0.37843683954635204</v>
      </c>
      <c r="O461" s="4">
        <v>44.773369565217401</v>
      </c>
      <c r="P461" s="4">
        <v>20.728260869565219</v>
      </c>
      <c r="Q461" s="8">
        <v>0.46295959117779145</v>
      </c>
      <c r="R461" s="4">
        <v>4.5217391304347823</v>
      </c>
      <c r="S461" s="4">
        <v>0</v>
      </c>
      <c r="T461" s="10">
        <v>0</v>
      </c>
      <c r="U461" s="4">
        <v>5.4782608695652177</v>
      </c>
      <c r="V461" s="4">
        <v>0</v>
      </c>
      <c r="W461" s="10">
        <v>0</v>
      </c>
      <c r="X461" s="4">
        <v>101.66847826086955</v>
      </c>
      <c r="Y461" s="4">
        <v>20.888586956521738</v>
      </c>
      <c r="Z461" s="10">
        <v>0.20545785000267283</v>
      </c>
      <c r="AA461" s="4">
        <v>4.7985869565217385</v>
      </c>
      <c r="AB461" s="4">
        <v>0</v>
      </c>
      <c r="AC461" s="10">
        <v>0</v>
      </c>
      <c r="AD461" s="4">
        <v>226.43369565217392</v>
      </c>
      <c r="AE461" s="4">
        <v>12.480978260869565</v>
      </c>
      <c r="AF461" s="10">
        <v>5.5119792241706225E-2</v>
      </c>
      <c r="AG461" s="4">
        <v>2.8011956521739134</v>
      </c>
      <c r="AH461" s="4">
        <v>0</v>
      </c>
      <c r="AI461" s="10">
        <v>0</v>
      </c>
      <c r="AJ461" s="4">
        <v>0</v>
      </c>
      <c r="AK461" s="4">
        <v>0</v>
      </c>
      <c r="AL461" s="10" t="s">
        <v>1473</v>
      </c>
      <c r="AM461" s="1">
        <v>365222</v>
      </c>
      <c r="AN461" s="1">
        <v>5</v>
      </c>
      <c r="AX461"/>
      <c r="AY461"/>
    </row>
    <row r="462" spans="1:51" x14ac:dyDescent="0.25">
      <c r="A462" t="s">
        <v>964</v>
      </c>
      <c r="B462" t="s">
        <v>812</v>
      </c>
      <c r="C462" t="s">
        <v>1235</v>
      </c>
      <c r="D462" t="s">
        <v>981</v>
      </c>
      <c r="E462" s="4">
        <v>74.815217391304344</v>
      </c>
      <c r="F462" s="4">
        <v>234.34923913043474</v>
      </c>
      <c r="G462" s="4">
        <v>0</v>
      </c>
      <c r="H462" s="10">
        <v>0</v>
      </c>
      <c r="I462" s="4">
        <v>224.56663043478255</v>
      </c>
      <c r="J462" s="4">
        <v>0</v>
      </c>
      <c r="K462" s="10">
        <v>0</v>
      </c>
      <c r="L462" s="4">
        <v>65.778152173913014</v>
      </c>
      <c r="M462" s="4">
        <v>0</v>
      </c>
      <c r="N462" s="10">
        <v>0</v>
      </c>
      <c r="O462" s="4">
        <v>55.995543478260849</v>
      </c>
      <c r="P462" s="4">
        <v>0</v>
      </c>
      <c r="Q462" s="8">
        <v>0</v>
      </c>
      <c r="R462" s="4">
        <v>5.1739130434782608</v>
      </c>
      <c r="S462" s="4">
        <v>0</v>
      </c>
      <c r="T462" s="10">
        <v>0</v>
      </c>
      <c r="U462" s="4">
        <v>4.6086956521739131</v>
      </c>
      <c r="V462" s="4">
        <v>0</v>
      </c>
      <c r="W462" s="10">
        <v>0</v>
      </c>
      <c r="X462" s="4">
        <v>40.700760869565229</v>
      </c>
      <c r="Y462" s="4">
        <v>0</v>
      </c>
      <c r="Z462" s="10">
        <v>0</v>
      </c>
      <c r="AA462" s="4">
        <v>0</v>
      </c>
      <c r="AB462" s="4">
        <v>0</v>
      </c>
      <c r="AC462" s="10" t="s">
        <v>1473</v>
      </c>
      <c r="AD462" s="4">
        <v>127.8703260869565</v>
      </c>
      <c r="AE462" s="4">
        <v>0</v>
      </c>
      <c r="AF462" s="10">
        <v>0</v>
      </c>
      <c r="AG462" s="4">
        <v>0</v>
      </c>
      <c r="AH462" s="4">
        <v>0</v>
      </c>
      <c r="AI462" s="10" t="s">
        <v>1473</v>
      </c>
      <c r="AJ462" s="4">
        <v>0</v>
      </c>
      <c r="AK462" s="4">
        <v>0</v>
      </c>
      <c r="AL462" s="10" t="s">
        <v>1473</v>
      </c>
      <c r="AM462" s="1">
        <v>366363</v>
      </c>
      <c r="AN462" s="1">
        <v>5</v>
      </c>
      <c r="AX462"/>
      <c r="AY462"/>
    </row>
    <row r="463" spans="1:51" x14ac:dyDescent="0.25">
      <c r="A463" t="s">
        <v>964</v>
      </c>
      <c r="B463" t="s">
        <v>288</v>
      </c>
      <c r="C463" t="s">
        <v>1302</v>
      </c>
      <c r="D463" t="s">
        <v>982</v>
      </c>
      <c r="E463" s="4">
        <v>79.206521739130437</v>
      </c>
      <c r="F463" s="4">
        <v>218.24521739130429</v>
      </c>
      <c r="G463" s="4">
        <v>24.853260869565219</v>
      </c>
      <c r="H463" s="10">
        <v>0.11387768843980847</v>
      </c>
      <c r="I463" s="4">
        <v>208.28326086956517</v>
      </c>
      <c r="J463" s="4">
        <v>24.853260869565219</v>
      </c>
      <c r="K463" s="10">
        <v>0.11932433151759261</v>
      </c>
      <c r="L463" s="4">
        <v>25.258152173913039</v>
      </c>
      <c r="M463" s="4">
        <v>1.3777173913043479</v>
      </c>
      <c r="N463" s="10">
        <v>5.4545454545454557E-2</v>
      </c>
      <c r="O463" s="4">
        <v>16.872282608695649</v>
      </c>
      <c r="P463" s="4">
        <v>1.3777173913043479</v>
      </c>
      <c r="Q463" s="8">
        <v>8.1655661137059132E-2</v>
      </c>
      <c r="R463" s="4">
        <v>4.7336956521739131</v>
      </c>
      <c r="S463" s="4">
        <v>0</v>
      </c>
      <c r="T463" s="10">
        <v>0</v>
      </c>
      <c r="U463" s="4">
        <v>3.652173913043478</v>
      </c>
      <c r="V463" s="4">
        <v>0</v>
      </c>
      <c r="W463" s="10">
        <v>0</v>
      </c>
      <c r="X463" s="4">
        <v>54.039673913043465</v>
      </c>
      <c r="Y463" s="4">
        <v>17.157608695652176</v>
      </c>
      <c r="Z463" s="10">
        <v>0.31750022628302488</v>
      </c>
      <c r="AA463" s="4">
        <v>1.576086956521739</v>
      </c>
      <c r="AB463" s="4">
        <v>0</v>
      </c>
      <c r="AC463" s="10">
        <v>0</v>
      </c>
      <c r="AD463" s="4">
        <v>137.37130434782605</v>
      </c>
      <c r="AE463" s="4">
        <v>6.3179347826086953</v>
      </c>
      <c r="AF463" s="10">
        <v>4.5991663343398097E-2</v>
      </c>
      <c r="AG463" s="4">
        <v>0</v>
      </c>
      <c r="AH463" s="4">
        <v>0</v>
      </c>
      <c r="AI463" s="10" t="s">
        <v>1473</v>
      </c>
      <c r="AJ463" s="4">
        <v>0</v>
      </c>
      <c r="AK463" s="4">
        <v>0</v>
      </c>
      <c r="AL463" s="10" t="s">
        <v>1473</v>
      </c>
      <c r="AM463" s="1">
        <v>365598</v>
      </c>
      <c r="AN463" s="1">
        <v>5</v>
      </c>
      <c r="AX463"/>
      <c r="AY463"/>
    </row>
    <row r="464" spans="1:51" x14ac:dyDescent="0.25">
      <c r="A464" t="s">
        <v>964</v>
      </c>
      <c r="B464" t="s">
        <v>921</v>
      </c>
      <c r="C464" t="s">
        <v>1116</v>
      </c>
      <c r="D464" t="s">
        <v>980</v>
      </c>
      <c r="E464" s="4">
        <v>88.119565217391298</v>
      </c>
      <c r="F464" s="4">
        <v>342.45804347826095</v>
      </c>
      <c r="G464" s="4">
        <v>31.249782608695657</v>
      </c>
      <c r="H464" s="10">
        <v>9.1251419564567407E-2</v>
      </c>
      <c r="I464" s="4">
        <v>335.93630434782614</v>
      </c>
      <c r="J464" s="4">
        <v>31.249782608695657</v>
      </c>
      <c r="K464" s="10">
        <v>9.302293977830943E-2</v>
      </c>
      <c r="L464" s="4">
        <v>49.236847826086951</v>
      </c>
      <c r="M464" s="4">
        <v>0</v>
      </c>
      <c r="N464" s="10">
        <v>0</v>
      </c>
      <c r="O464" s="4">
        <v>42.715108695652162</v>
      </c>
      <c r="P464" s="4">
        <v>0</v>
      </c>
      <c r="Q464" s="8">
        <v>0</v>
      </c>
      <c r="R464" s="4">
        <v>1.5652173913043479</v>
      </c>
      <c r="S464" s="4">
        <v>0</v>
      </c>
      <c r="T464" s="10">
        <v>0</v>
      </c>
      <c r="U464" s="4">
        <v>4.9565217391304346</v>
      </c>
      <c r="V464" s="4">
        <v>0</v>
      </c>
      <c r="W464" s="10">
        <v>0</v>
      </c>
      <c r="X464" s="4">
        <v>109.09847826086956</v>
      </c>
      <c r="Y464" s="4">
        <v>0</v>
      </c>
      <c r="Z464" s="10">
        <v>0</v>
      </c>
      <c r="AA464" s="4">
        <v>0</v>
      </c>
      <c r="AB464" s="4">
        <v>0</v>
      </c>
      <c r="AC464" s="10" t="s">
        <v>1473</v>
      </c>
      <c r="AD464" s="4">
        <v>184.12271739130443</v>
      </c>
      <c r="AE464" s="4">
        <v>31.249782608695657</v>
      </c>
      <c r="AF464" s="10">
        <v>0.16972257987200168</v>
      </c>
      <c r="AG464" s="4">
        <v>0</v>
      </c>
      <c r="AH464" s="4">
        <v>0</v>
      </c>
      <c r="AI464" s="10" t="s">
        <v>1473</v>
      </c>
      <c r="AJ464" s="4">
        <v>0</v>
      </c>
      <c r="AK464" s="4">
        <v>0</v>
      </c>
      <c r="AL464" s="10" t="s">
        <v>1473</v>
      </c>
      <c r="AM464" s="1">
        <v>366481</v>
      </c>
      <c r="AN464" s="1">
        <v>5</v>
      </c>
      <c r="AX464"/>
      <c r="AY464"/>
    </row>
    <row r="465" spans="1:51" x14ac:dyDescent="0.25">
      <c r="A465" t="s">
        <v>964</v>
      </c>
      <c r="B465" t="s">
        <v>76</v>
      </c>
      <c r="C465" t="s">
        <v>1193</v>
      </c>
      <c r="D465" t="s">
        <v>980</v>
      </c>
      <c r="E465" s="4">
        <v>89.673913043478265</v>
      </c>
      <c r="F465" s="4">
        <v>294.08576086956515</v>
      </c>
      <c r="G465" s="4">
        <v>0</v>
      </c>
      <c r="H465" s="10">
        <v>0</v>
      </c>
      <c r="I465" s="4">
        <v>284.02913043478259</v>
      </c>
      <c r="J465" s="4">
        <v>0</v>
      </c>
      <c r="K465" s="10">
        <v>0</v>
      </c>
      <c r="L465" s="4">
        <v>46.469130434782599</v>
      </c>
      <c r="M465" s="4">
        <v>0</v>
      </c>
      <c r="N465" s="10">
        <v>0</v>
      </c>
      <c r="O465" s="4">
        <v>36.412499999999994</v>
      </c>
      <c r="P465" s="4">
        <v>0</v>
      </c>
      <c r="Q465" s="8">
        <v>0</v>
      </c>
      <c r="R465" s="4">
        <v>7.5348913043478261</v>
      </c>
      <c r="S465" s="4">
        <v>0</v>
      </c>
      <c r="T465" s="10">
        <v>0</v>
      </c>
      <c r="U465" s="4">
        <v>2.5217391304347827</v>
      </c>
      <c r="V465" s="4">
        <v>0</v>
      </c>
      <c r="W465" s="10">
        <v>0</v>
      </c>
      <c r="X465" s="4">
        <v>54.303478260869554</v>
      </c>
      <c r="Y465" s="4">
        <v>0</v>
      </c>
      <c r="Z465" s="10">
        <v>0</v>
      </c>
      <c r="AA465" s="4">
        <v>0</v>
      </c>
      <c r="AB465" s="4">
        <v>0</v>
      </c>
      <c r="AC465" s="10" t="s">
        <v>1473</v>
      </c>
      <c r="AD465" s="4">
        <v>193.31315217391301</v>
      </c>
      <c r="AE465" s="4">
        <v>0</v>
      </c>
      <c r="AF465" s="10">
        <v>0</v>
      </c>
      <c r="AG465" s="4">
        <v>0</v>
      </c>
      <c r="AH465" s="4">
        <v>0</v>
      </c>
      <c r="AI465" s="10" t="s">
        <v>1473</v>
      </c>
      <c r="AJ465" s="4">
        <v>0</v>
      </c>
      <c r="AK465" s="4">
        <v>0</v>
      </c>
      <c r="AL465" s="10" t="s">
        <v>1473</v>
      </c>
      <c r="AM465" s="1">
        <v>365256</v>
      </c>
      <c r="AN465" s="1">
        <v>5</v>
      </c>
      <c r="AX465"/>
      <c r="AY465"/>
    </row>
    <row r="466" spans="1:51" x14ac:dyDescent="0.25">
      <c r="A466" t="s">
        <v>964</v>
      </c>
      <c r="B466" t="s">
        <v>463</v>
      </c>
      <c r="C466" t="s">
        <v>1344</v>
      </c>
      <c r="D466" t="s">
        <v>1047</v>
      </c>
      <c r="E466" s="4">
        <v>52.956521739130437</v>
      </c>
      <c r="F466" s="4">
        <v>170.2016304347826</v>
      </c>
      <c r="G466" s="4">
        <v>16.513586956521738</v>
      </c>
      <c r="H466" s="10">
        <v>9.7023670774113821E-2</v>
      </c>
      <c r="I466" s="4">
        <v>154.66184782608696</v>
      </c>
      <c r="J466" s="4">
        <v>16.513586956521738</v>
      </c>
      <c r="K466" s="10">
        <v>0.10677220781100985</v>
      </c>
      <c r="L466" s="4">
        <v>28.900869565217391</v>
      </c>
      <c r="M466" s="4">
        <v>0.63858695652173914</v>
      </c>
      <c r="N466" s="10">
        <v>2.2095769647370322E-2</v>
      </c>
      <c r="O466" s="4">
        <v>17.644347826086957</v>
      </c>
      <c r="P466" s="4">
        <v>0.63858695652173914</v>
      </c>
      <c r="Q466" s="8">
        <v>3.6192154157015426E-2</v>
      </c>
      <c r="R466" s="4">
        <v>7.2858695652173919</v>
      </c>
      <c r="S466" s="4">
        <v>0</v>
      </c>
      <c r="T466" s="10">
        <v>0</v>
      </c>
      <c r="U466" s="4">
        <v>3.9706521739130429</v>
      </c>
      <c r="V466" s="4">
        <v>0</v>
      </c>
      <c r="W466" s="10">
        <v>0</v>
      </c>
      <c r="X466" s="4">
        <v>44.507500000000007</v>
      </c>
      <c r="Y466" s="4">
        <v>4.5788043478260869</v>
      </c>
      <c r="Z466" s="10">
        <v>0.10287714088245994</v>
      </c>
      <c r="AA466" s="4">
        <v>4.2832608695652157</v>
      </c>
      <c r="AB466" s="4">
        <v>0</v>
      </c>
      <c r="AC466" s="10">
        <v>0</v>
      </c>
      <c r="AD466" s="4">
        <v>92.51</v>
      </c>
      <c r="AE466" s="4">
        <v>11.296195652173912</v>
      </c>
      <c r="AF466" s="10">
        <v>0.12210783323072005</v>
      </c>
      <c r="AG466" s="4">
        <v>0</v>
      </c>
      <c r="AH466" s="4">
        <v>0</v>
      </c>
      <c r="AI466" s="10" t="s">
        <v>1473</v>
      </c>
      <c r="AJ466" s="4">
        <v>0</v>
      </c>
      <c r="AK466" s="4">
        <v>0</v>
      </c>
      <c r="AL466" s="10" t="s">
        <v>1473</v>
      </c>
      <c r="AM466" s="1">
        <v>365855</v>
      </c>
      <c r="AN466" s="1">
        <v>5</v>
      </c>
      <c r="AX466"/>
      <c r="AY466"/>
    </row>
    <row r="467" spans="1:51" x14ac:dyDescent="0.25">
      <c r="A467" t="s">
        <v>964</v>
      </c>
      <c r="B467" t="s">
        <v>603</v>
      </c>
      <c r="C467" t="s">
        <v>1238</v>
      </c>
      <c r="D467" t="s">
        <v>1017</v>
      </c>
      <c r="E467" s="4">
        <v>56.032608695652172</v>
      </c>
      <c r="F467" s="4">
        <v>177.99630434782608</v>
      </c>
      <c r="G467" s="4">
        <v>0.78260869565217395</v>
      </c>
      <c r="H467" s="10">
        <v>4.3967693515864405E-3</v>
      </c>
      <c r="I467" s="4">
        <v>163.86413043478262</v>
      </c>
      <c r="J467" s="4">
        <v>0.78260869565217395</v>
      </c>
      <c r="K467" s="10">
        <v>4.7759609963185295E-3</v>
      </c>
      <c r="L467" s="4">
        <v>25.235434782608692</v>
      </c>
      <c r="M467" s="4">
        <v>0</v>
      </c>
      <c r="N467" s="10">
        <v>0</v>
      </c>
      <c r="O467" s="4">
        <v>14.614130434782609</v>
      </c>
      <c r="P467" s="4">
        <v>0</v>
      </c>
      <c r="Q467" s="8">
        <v>0</v>
      </c>
      <c r="R467" s="4">
        <v>5.2038043478260869</v>
      </c>
      <c r="S467" s="4">
        <v>0</v>
      </c>
      <c r="T467" s="10">
        <v>0</v>
      </c>
      <c r="U467" s="4">
        <v>5.4174999999999986</v>
      </c>
      <c r="V467" s="4">
        <v>0</v>
      </c>
      <c r="W467" s="10">
        <v>0</v>
      </c>
      <c r="X467" s="4">
        <v>56.040760869565219</v>
      </c>
      <c r="Y467" s="4">
        <v>0.78260869565217395</v>
      </c>
      <c r="Z467" s="10">
        <v>1.3964990544537653E-2</v>
      </c>
      <c r="AA467" s="4">
        <v>3.5108695652173911</v>
      </c>
      <c r="AB467" s="4">
        <v>0</v>
      </c>
      <c r="AC467" s="10">
        <v>0</v>
      </c>
      <c r="AD467" s="4">
        <v>93.209239130434781</v>
      </c>
      <c r="AE467" s="4">
        <v>0</v>
      </c>
      <c r="AF467" s="10">
        <v>0</v>
      </c>
      <c r="AG467" s="4">
        <v>0</v>
      </c>
      <c r="AH467" s="4">
        <v>0</v>
      </c>
      <c r="AI467" s="10" t="s">
        <v>1473</v>
      </c>
      <c r="AJ467" s="4">
        <v>0</v>
      </c>
      <c r="AK467" s="4">
        <v>0</v>
      </c>
      <c r="AL467" s="10" t="s">
        <v>1473</v>
      </c>
      <c r="AM467" s="1">
        <v>366085</v>
      </c>
      <c r="AN467" s="1">
        <v>5</v>
      </c>
      <c r="AX467"/>
      <c r="AY467"/>
    </row>
    <row r="468" spans="1:51" x14ac:dyDescent="0.25">
      <c r="A468" t="s">
        <v>964</v>
      </c>
      <c r="B468" t="s">
        <v>558</v>
      </c>
      <c r="C468" t="s">
        <v>1174</v>
      </c>
      <c r="D468" t="s">
        <v>1014</v>
      </c>
      <c r="E468" s="4">
        <v>61.630434782608695</v>
      </c>
      <c r="F468" s="4">
        <v>222.24945652173915</v>
      </c>
      <c r="G468" s="4">
        <v>82.583260869565208</v>
      </c>
      <c r="H468" s="10">
        <v>0.37157913527445408</v>
      </c>
      <c r="I468" s="4">
        <v>203.69510869565221</v>
      </c>
      <c r="J468" s="4">
        <v>82.583260869565208</v>
      </c>
      <c r="K468" s="10">
        <v>0.40542584158442246</v>
      </c>
      <c r="L468" s="4">
        <v>51.276304347826077</v>
      </c>
      <c r="M468" s="4">
        <v>7.285869565217391</v>
      </c>
      <c r="N468" s="10">
        <v>0.14209037991105311</v>
      </c>
      <c r="O468" s="4">
        <v>32.721956521739124</v>
      </c>
      <c r="P468" s="4">
        <v>7.285869565217391</v>
      </c>
      <c r="Q468" s="8">
        <v>0.22265996106855526</v>
      </c>
      <c r="R468" s="4">
        <v>11.510869565217391</v>
      </c>
      <c r="S468" s="4">
        <v>0</v>
      </c>
      <c r="T468" s="10">
        <v>0</v>
      </c>
      <c r="U468" s="4">
        <v>7.0434782608695654</v>
      </c>
      <c r="V468" s="4">
        <v>0</v>
      </c>
      <c r="W468" s="10">
        <v>0</v>
      </c>
      <c r="X468" s="4">
        <v>44.905217391304333</v>
      </c>
      <c r="Y468" s="4">
        <v>15.047934782608689</v>
      </c>
      <c r="Z468" s="10">
        <v>0.33510437443116897</v>
      </c>
      <c r="AA468" s="4">
        <v>0</v>
      </c>
      <c r="AB468" s="4">
        <v>0</v>
      </c>
      <c r="AC468" s="10" t="s">
        <v>1473</v>
      </c>
      <c r="AD468" s="4">
        <v>104.68619565217395</v>
      </c>
      <c r="AE468" s="4">
        <v>60.249456521739127</v>
      </c>
      <c r="AF468" s="10">
        <v>0.5755243673379965</v>
      </c>
      <c r="AG468" s="4">
        <v>21.381739130434781</v>
      </c>
      <c r="AH468" s="4">
        <v>0</v>
      </c>
      <c r="AI468" s="10">
        <v>0</v>
      </c>
      <c r="AJ468" s="4">
        <v>0</v>
      </c>
      <c r="AK468" s="4">
        <v>0</v>
      </c>
      <c r="AL468" s="10" t="s">
        <v>1473</v>
      </c>
      <c r="AM468" s="1">
        <v>366013</v>
      </c>
      <c r="AN468" s="1">
        <v>5</v>
      </c>
      <c r="AX468"/>
      <c r="AY468"/>
    </row>
    <row r="469" spans="1:51" x14ac:dyDescent="0.25">
      <c r="A469" t="s">
        <v>964</v>
      </c>
      <c r="B469" t="s">
        <v>627</v>
      </c>
      <c r="C469" t="s">
        <v>1222</v>
      </c>
      <c r="D469" t="s">
        <v>1047</v>
      </c>
      <c r="E469" s="4">
        <v>79.956521739130437</v>
      </c>
      <c r="F469" s="4">
        <v>242.94565217391306</v>
      </c>
      <c r="G469" s="4">
        <v>21.25</v>
      </c>
      <c r="H469" s="10">
        <v>8.7468122231667486E-2</v>
      </c>
      <c r="I469" s="4">
        <v>199.10326086956519</v>
      </c>
      <c r="J469" s="4">
        <v>21.25</v>
      </c>
      <c r="K469" s="10">
        <v>0.10672853828306265</v>
      </c>
      <c r="L469" s="4">
        <v>34.214673913043477</v>
      </c>
      <c r="M469" s="4">
        <v>1.7826086956521738</v>
      </c>
      <c r="N469" s="10">
        <v>5.210070685410214E-2</v>
      </c>
      <c r="O469" s="4">
        <v>10.663043478260869</v>
      </c>
      <c r="P469" s="4">
        <v>1.7826086956521738</v>
      </c>
      <c r="Q469" s="8">
        <v>0.16717635066258921</v>
      </c>
      <c r="R469" s="4">
        <v>17.8125</v>
      </c>
      <c r="S469" s="4">
        <v>0</v>
      </c>
      <c r="T469" s="10">
        <v>0</v>
      </c>
      <c r="U469" s="4">
        <v>5.7391304347826084</v>
      </c>
      <c r="V469" s="4">
        <v>0</v>
      </c>
      <c r="W469" s="10">
        <v>0</v>
      </c>
      <c r="X469" s="4">
        <v>50.554347826086953</v>
      </c>
      <c r="Y469" s="4">
        <v>2.6086956521739131</v>
      </c>
      <c r="Z469" s="10">
        <v>5.1601806063212213E-2</v>
      </c>
      <c r="AA469" s="4">
        <v>20.290760869565219</v>
      </c>
      <c r="AB469" s="4">
        <v>0</v>
      </c>
      <c r="AC469" s="10">
        <v>0</v>
      </c>
      <c r="AD469" s="4">
        <v>124.625</v>
      </c>
      <c r="AE469" s="4">
        <v>16.858695652173914</v>
      </c>
      <c r="AF469" s="10">
        <v>0.135275391391566</v>
      </c>
      <c r="AG469" s="4">
        <v>13.260869565217391</v>
      </c>
      <c r="AH469" s="4">
        <v>0</v>
      </c>
      <c r="AI469" s="10">
        <v>0</v>
      </c>
      <c r="AJ469" s="4">
        <v>0</v>
      </c>
      <c r="AK469" s="4">
        <v>0</v>
      </c>
      <c r="AL469" s="10" t="s">
        <v>1473</v>
      </c>
      <c r="AM469" s="1">
        <v>366113</v>
      </c>
      <c r="AN469" s="1">
        <v>5</v>
      </c>
      <c r="AX469"/>
      <c r="AY469"/>
    </row>
    <row r="470" spans="1:51" x14ac:dyDescent="0.25">
      <c r="A470" t="s">
        <v>964</v>
      </c>
      <c r="B470" t="s">
        <v>869</v>
      </c>
      <c r="C470" t="s">
        <v>1213</v>
      </c>
      <c r="D470" t="s">
        <v>1008</v>
      </c>
      <c r="E470" s="4">
        <v>73.967391304347828</v>
      </c>
      <c r="F470" s="4">
        <v>256.70195652173913</v>
      </c>
      <c r="G470" s="4">
        <v>41.177282608695663</v>
      </c>
      <c r="H470" s="10">
        <v>0.16040891610893707</v>
      </c>
      <c r="I470" s="4">
        <v>239.99923913043483</v>
      </c>
      <c r="J470" s="4">
        <v>41.177282608695663</v>
      </c>
      <c r="K470" s="10">
        <v>0.17157255480429512</v>
      </c>
      <c r="L470" s="4">
        <v>31.924130434782615</v>
      </c>
      <c r="M470" s="4">
        <v>5.2173913043478258E-2</v>
      </c>
      <c r="N470" s="10">
        <v>1.6343096063356731E-3</v>
      </c>
      <c r="O470" s="4">
        <v>20.663260869565221</v>
      </c>
      <c r="P470" s="4">
        <v>5.2173913043478258E-2</v>
      </c>
      <c r="Q470" s="8">
        <v>2.5249602844788581E-3</v>
      </c>
      <c r="R470" s="4">
        <v>6.0869565217391308</v>
      </c>
      <c r="S470" s="4">
        <v>0</v>
      </c>
      <c r="T470" s="10">
        <v>0</v>
      </c>
      <c r="U470" s="4">
        <v>5.1739130434782608</v>
      </c>
      <c r="V470" s="4">
        <v>0</v>
      </c>
      <c r="W470" s="10">
        <v>0</v>
      </c>
      <c r="X470" s="4">
        <v>70.854782608695629</v>
      </c>
      <c r="Y470" s="4">
        <v>15.260108695652182</v>
      </c>
      <c r="Z470" s="10">
        <v>0.21537161125633586</v>
      </c>
      <c r="AA470" s="4">
        <v>5.4418478260869563</v>
      </c>
      <c r="AB470" s="4">
        <v>0</v>
      </c>
      <c r="AC470" s="10">
        <v>0</v>
      </c>
      <c r="AD470" s="4">
        <v>148.48119565217397</v>
      </c>
      <c r="AE470" s="4">
        <v>25.865000000000006</v>
      </c>
      <c r="AF470" s="10">
        <v>0.17419714251621671</v>
      </c>
      <c r="AG470" s="4">
        <v>0</v>
      </c>
      <c r="AH470" s="4">
        <v>0</v>
      </c>
      <c r="AI470" s="10" t="s">
        <v>1473</v>
      </c>
      <c r="AJ470" s="4">
        <v>0</v>
      </c>
      <c r="AK470" s="4">
        <v>0</v>
      </c>
      <c r="AL470" s="10" t="s">
        <v>1473</v>
      </c>
      <c r="AM470" s="1">
        <v>366427</v>
      </c>
      <c r="AN470" s="1">
        <v>5</v>
      </c>
      <c r="AX470"/>
      <c r="AY470"/>
    </row>
    <row r="471" spans="1:51" x14ac:dyDescent="0.25">
      <c r="A471" t="s">
        <v>964</v>
      </c>
      <c r="B471" t="s">
        <v>210</v>
      </c>
      <c r="C471" t="s">
        <v>1106</v>
      </c>
      <c r="D471" t="s">
        <v>1014</v>
      </c>
      <c r="E471" s="4">
        <v>61.815217391304351</v>
      </c>
      <c r="F471" s="4">
        <v>202.26434782608692</v>
      </c>
      <c r="G471" s="4">
        <v>3.5313043478260862</v>
      </c>
      <c r="H471" s="10">
        <v>1.7458857113377243E-2</v>
      </c>
      <c r="I471" s="4">
        <v>175.25021739130432</v>
      </c>
      <c r="J471" s="4">
        <v>3.5313043478260862</v>
      </c>
      <c r="K471" s="10">
        <v>2.0150071140518339E-2</v>
      </c>
      <c r="L471" s="4">
        <v>19.556739130434782</v>
      </c>
      <c r="M471" s="4">
        <v>0</v>
      </c>
      <c r="N471" s="10">
        <v>0</v>
      </c>
      <c r="O471" s="4">
        <v>8.8801086956521758</v>
      </c>
      <c r="P471" s="4">
        <v>0</v>
      </c>
      <c r="Q471" s="8">
        <v>0</v>
      </c>
      <c r="R471" s="4">
        <v>9.7201086956521738</v>
      </c>
      <c r="S471" s="4">
        <v>0</v>
      </c>
      <c r="T471" s="10">
        <v>0</v>
      </c>
      <c r="U471" s="4">
        <v>0.95652173913043481</v>
      </c>
      <c r="V471" s="4">
        <v>0</v>
      </c>
      <c r="W471" s="10">
        <v>0</v>
      </c>
      <c r="X471" s="4">
        <v>48.560978260869582</v>
      </c>
      <c r="Y471" s="4">
        <v>3.5313043478260862</v>
      </c>
      <c r="Z471" s="10">
        <v>7.2718970545772754E-2</v>
      </c>
      <c r="AA471" s="4">
        <v>16.337499999999999</v>
      </c>
      <c r="AB471" s="4">
        <v>0</v>
      </c>
      <c r="AC471" s="10">
        <v>0</v>
      </c>
      <c r="AD471" s="4">
        <v>117.80913043478257</v>
      </c>
      <c r="AE471" s="4">
        <v>0</v>
      </c>
      <c r="AF471" s="10">
        <v>0</v>
      </c>
      <c r="AG471" s="4">
        <v>0</v>
      </c>
      <c r="AH471" s="4">
        <v>0</v>
      </c>
      <c r="AI471" s="10" t="s">
        <v>1473</v>
      </c>
      <c r="AJ471" s="4">
        <v>0</v>
      </c>
      <c r="AK471" s="4">
        <v>0</v>
      </c>
      <c r="AL471" s="10" t="s">
        <v>1473</v>
      </c>
      <c r="AM471" s="1">
        <v>365475</v>
      </c>
      <c r="AN471" s="1">
        <v>5</v>
      </c>
      <c r="AX471"/>
      <c r="AY471"/>
    </row>
    <row r="472" spans="1:51" x14ac:dyDescent="0.25">
      <c r="A472" t="s">
        <v>964</v>
      </c>
      <c r="B472" t="s">
        <v>510</v>
      </c>
      <c r="C472" t="s">
        <v>1227</v>
      </c>
      <c r="D472" t="s">
        <v>1023</v>
      </c>
      <c r="E472" s="4">
        <v>46.554347826086953</v>
      </c>
      <c r="F472" s="4">
        <v>215.57543478260868</v>
      </c>
      <c r="G472" s="4">
        <v>33.930326086956526</v>
      </c>
      <c r="H472" s="10">
        <v>0.15739421386844313</v>
      </c>
      <c r="I472" s="4">
        <v>203.28195652173912</v>
      </c>
      <c r="J472" s="4">
        <v>33.930326086956526</v>
      </c>
      <c r="K472" s="10">
        <v>0.16691263045438071</v>
      </c>
      <c r="L472" s="4">
        <v>24.006086956521738</v>
      </c>
      <c r="M472" s="4">
        <v>0</v>
      </c>
      <c r="N472" s="10">
        <v>0</v>
      </c>
      <c r="O472" s="4">
        <v>11.712608695652174</v>
      </c>
      <c r="P472" s="4">
        <v>0</v>
      </c>
      <c r="Q472" s="8">
        <v>0</v>
      </c>
      <c r="R472" s="4">
        <v>6.7826086956521738</v>
      </c>
      <c r="S472" s="4">
        <v>0</v>
      </c>
      <c r="T472" s="10">
        <v>0</v>
      </c>
      <c r="U472" s="4">
        <v>5.5108695652173916</v>
      </c>
      <c r="V472" s="4">
        <v>0</v>
      </c>
      <c r="W472" s="10">
        <v>0</v>
      </c>
      <c r="X472" s="4">
        <v>57.540326086956519</v>
      </c>
      <c r="Y472" s="4">
        <v>1.6086956521739131</v>
      </c>
      <c r="Z472" s="10">
        <v>2.7957708299094587E-2</v>
      </c>
      <c r="AA472" s="4">
        <v>0</v>
      </c>
      <c r="AB472" s="4">
        <v>0</v>
      </c>
      <c r="AC472" s="10" t="s">
        <v>1473</v>
      </c>
      <c r="AD472" s="4">
        <v>134.02902173913043</v>
      </c>
      <c r="AE472" s="4">
        <v>32.321630434782612</v>
      </c>
      <c r="AF472" s="10">
        <v>0.24115396811365486</v>
      </c>
      <c r="AG472" s="4">
        <v>0</v>
      </c>
      <c r="AH472" s="4">
        <v>0</v>
      </c>
      <c r="AI472" s="10" t="s">
        <v>1473</v>
      </c>
      <c r="AJ472" s="4">
        <v>0</v>
      </c>
      <c r="AK472" s="4">
        <v>0</v>
      </c>
      <c r="AL472" s="10" t="s">
        <v>1473</v>
      </c>
      <c r="AM472" s="1">
        <v>365936</v>
      </c>
      <c r="AN472" s="1">
        <v>5</v>
      </c>
      <c r="AX472"/>
      <c r="AY472"/>
    </row>
    <row r="473" spans="1:51" x14ac:dyDescent="0.25">
      <c r="A473" t="s">
        <v>964</v>
      </c>
      <c r="B473" t="s">
        <v>667</v>
      </c>
      <c r="C473" t="s">
        <v>1225</v>
      </c>
      <c r="D473" t="s">
        <v>1041</v>
      </c>
      <c r="E473" s="4">
        <v>73.891304347826093</v>
      </c>
      <c r="F473" s="4">
        <v>268.47695652173923</v>
      </c>
      <c r="G473" s="4">
        <v>0</v>
      </c>
      <c r="H473" s="10">
        <v>0</v>
      </c>
      <c r="I473" s="4">
        <v>251.4716304347827</v>
      </c>
      <c r="J473" s="4">
        <v>0</v>
      </c>
      <c r="K473" s="10">
        <v>0</v>
      </c>
      <c r="L473" s="4">
        <v>31.086847826086949</v>
      </c>
      <c r="M473" s="4">
        <v>0</v>
      </c>
      <c r="N473" s="10">
        <v>0</v>
      </c>
      <c r="O473" s="4">
        <v>19.286413043478255</v>
      </c>
      <c r="P473" s="4">
        <v>0</v>
      </c>
      <c r="Q473" s="8">
        <v>0</v>
      </c>
      <c r="R473" s="4">
        <v>7.0504347826086944</v>
      </c>
      <c r="S473" s="4">
        <v>0</v>
      </c>
      <c r="T473" s="10">
        <v>0</v>
      </c>
      <c r="U473" s="4">
        <v>4.75</v>
      </c>
      <c r="V473" s="4">
        <v>0</v>
      </c>
      <c r="W473" s="10">
        <v>0</v>
      </c>
      <c r="X473" s="4">
        <v>78.984999999999985</v>
      </c>
      <c r="Y473" s="4">
        <v>0</v>
      </c>
      <c r="Z473" s="10">
        <v>0</v>
      </c>
      <c r="AA473" s="4">
        <v>5.204891304347826</v>
      </c>
      <c r="AB473" s="4">
        <v>0</v>
      </c>
      <c r="AC473" s="10">
        <v>0</v>
      </c>
      <c r="AD473" s="4">
        <v>111.681195652174</v>
      </c>
      <c r="AE473" s="4">
        <v>0</v>
      </c>
      <c r="AF473" s="10">
        <v>0</v>
      </c>
      <c r="AG473" s="4">
        <v>41.519021739130437</v>
      </c>
      <c r="AH473" s="4">
        <v>0</v>
      </c>
      <c r="AI473" s="10">
        <v>0</v>
      </c>
      <c r="AJ473" s="4">
        <v>0</v>
      </c>
      <c r="AK473" s="4">
        <v>0</v>
      </c>
      <c r="AL473" s="10" t="s">
        <v>1473</v>
      </c>
      <c r="AM473" s="1">
        <v>366176</v>
      </c>
      <c r="AN473" s="1">
        <v>5</v>
      </c>
      <c r="AX473"/>
      <c r="AY473"/>
    </row>
    <row r="474" spans="1:51" x14ac:dyDescent="0.25">
      <c r="A474" t="s">
        <v>964</v>
      </c>
      <c r="B474" t="s">
        <v>37</v>
      </c>
      <c r="C474" t="s">
        <v>1210</v>
      </c>
      <c r="D474" t="s">
        <v>1036</v>
      </c>
      <c r="E474" s="4">
        <v>102.04347826086956</v>
      </c>
      <c r="F474" s="4">
        <v>307.24228260869575</v>
      </c>
      <c r="G474" s="4">
        <v>0</v>
      </c>
      <c r="H474" s="10">
        <v>0</v>
      </c>
      <c r="I474" s="4">
        <v>289.56521739130437</v>
      </c>
      <c r="J474" s="4">
        <v>0</v>
      </c>
      <c r="K474" s="10">
        <v>0</v>
      </c>
      <c r="L474" s="4">
        <v>52.68065217391306</v>
      </c>
      <c r="M474" s="4">
        <v>0</v>
      </c>
      <c r="N474" s="10">
        <v>0</v>
      </c>
      <c r="O474" s="4">
        <v>39.010217391304366</v>
      </c>
      <c r="P474" s="4">
        <v>0</v>
      </c>
      <c r="Q474" s="8">
        <v>0</v>
      </c>
      <c r="R474" s="4">
        <v>8.7139130434782608</v>
      </c>
      <c r="S474" s="4">
        <v>0</v>
      </c>
      <c r="T474" s="10">
        <v>0</v>
      </c>
      <c r="U474" s="4">
        <v>4.9565217391304346</v>
      </c>
      <c r="V474" s="4">
        <v>0</v>
      </c>
      <c r="W474" s="10">
        <v>0</v>
      </c>
      <c r="X474" s="4">
        <v>75.988043478260863</v>
      </c>
      <c r="Y474" s="4">
        <v>0</v>
      </c>
      <c r="Z474" s="10">
        <v>0</v>
      </c>
      <c r="AA474" s="4">
        <v>4.0066304347826085</v>
      </c>
      <c r="AB474" s="4">
        <v>0</v>
      </c>
      <c r="AC474" s="10">
        <v>0</v>
      </c>
      <c r="AD474" s="4">
        <v>166.47826086956528</v>
      </c>
      <c r="AE474" s="4">
        <v>0</v>
      </c>
      <c r="AF474" s="10">
        <v>0</v>
      </c>
      <c r="AG474" s="4">
        <v>8.0886956521739126</v>
      </c>
      <c r="AH474" s="4">
        <v>0</v>
      </c>
      <c r="AI474" s="10">
        <v>0</v>
      </c>
      <c r="AJ474" s="4">
        <v>0</v>
      </c>
      <c r="AK474" s="4">
        <v>0</v>
      </c>
      <c r="AL474" s="10" t="s">
        <v>1473</v>
      </c>
      <c r="AM474" s="1">
        <v>365085</v>
      </c>
      <c r="AN474" s="1">
        <v>5</v>
      </c>
      <c r="AX474"/>
      <c r="AY474"/>
    </row>
    <row r="475" spans="1:51" x14ac:dyDescent="0.25">
      <c r="A475" t="s">
        <v>964</v>
      </c>
      <c r="B475" t="s">
        <v>29</v>
      </c>
      <c r="C475" t="s">
        <v>1214</v>
      </c>
      <c r="D475" t="s">
        <v>1032</v>
      </c>
      <c r="E475" s="4">
        <v>84.217391304347828</v>
      </c>
      <c r="F475" s="4">
        <v>272.11782608695648</v>
      </c>
      <c r="G475" s="4">
        <v>11.176847826086957</v>
      </c>
      <c r="H475" s="10">
        <v>4.1073559886941564E-2</v>
      </c>
      <c r="I475" s="4">
        <v>259.57293478260868</v>
      </c>
      <c r="J475" s="4">
        <v>11.176847826086957</v>
      </c>
      <c r="K475" s="10">
        <v>4.3058602528986793E-2</v>
      </c>
      <c r="L475" s="4">
        <v>40.864456521739122</v>
      </c>
      <c r="M475" s="4">
        <v>8.1521739130434784E-2</v>
      </c>
      <c r="N475" s="10">
        <v>1.9949302173409979E-3</v>
      </c>
      <c r="O475" s="4">
        <v>28.748369565217384</v>
      </c>
      <c r="P475" s="4">
        <v>8.1521739130434784E-2</v>
      </c>
      <c r="Q475" s="8">
        <v>2.8356995670832E-3</v>
      </c>
      <c r="R475" s="4">
        <v>7.3280434782608692</v>
      </c>
      <c r="S475" s="4">
        <v>0</v>
      </c>
      <c r="T475" s="10">
        <v>0</v>
      </c>
      <c r="U475" s="4">
        <v>4.7880434782608692</v>
      </c>
      <c r="V475" s="4">
        <v>0</v>
      </c>
      <c r="W475" s="10">
        <v>0</v>
      </c>
      <c r="X475" s="4">
        <v>57.08097826086955</v>
      </c>
      <c r="Y475" s="4">
        <v>10.401086956521739</v>
      </c>
      <c r="Z475" s="10">
        <v>0.1822163402488837</v>
      </c>
      <c r="AA475" s="4">
        <v>0.42880434782608701</v>
      </c>
      <c r="AB475" s="4">
        <v>0</v>
      </c>
      <c r="AC475" s="10">
        <v>0</v>
      </c>
      <c r="AD475" s="4">
        <v>131.05282608695651</v>
      </c>
      <c r="AE475" s="4">
        <v>0.69423913043478247</v>
      </c>
      <c r="AF475" s="10">
        <v>5.2973991569944404E-3</v>
      </c>
      <c r="AG475" s="4">
        <v>42.690760869565224</v>
      </c>
      <c r="AH475" s="4">
        <v>0</v>
      </c>
      <c r="AI475" s="10">
        <v>0</v>
      </c>
      <c r="AJ475" s="4">
        <v>0</v>
      </c>
      <c r="AK475" s="4">
        <v>0</v>
      </c>
      <c r="AL475" s="10" t="s">
        <v>1473</v>
      </c>
      <c r="AM475" s="1">
        <v>365048</v>
      </c>
      <c r="AN475" s="1">
        <v>5</v>
      </c>
      <c r="AX475"/>
      <c r="AY475"/>
    </row>
    <row r="476" spans="1:51" x14ac:dyDescent="0.25">
      <c r="A476" t="s">
        <v>964</v>
      </c>
      <c r="B476" t="s">
        <v>762</v>
      </c>
      <c r="C476" t="s">
        <v>1227</v>
      </c>
      <c r="D476" t="s">
        <v>1023</v>
      </c>
      <c r="E476" s="4">
        <v>68.413043478260875</v>
      </c>
      <c r="F476" s="4">
        <v>306.38423913043493</v>
      </c>
      <c r="G476" s="4">
        <v>16.059565217391306</v>
      </c>
      <c r="H476" s="10">
        <v>5.2416420841263876E-2</v>
      </c>
      <c r="I476" s="4">
        <v>283.43565217391313</v>
      </c>
      <c r="J476" s="4">
        <v>16.059565217391306</v>
      </c>
      <c r="K476" s="10">
        <v>5.6660356924813839E-2</v>
      </c>
      <c r="L476" s="4">
        <v>50.718478260869567</v>
      </c>
      <c r="M476" s="4">
        <v>0</v>
      </c>
      <c r="N476" s="10">
        <v>0</v>
      </c>
      <c r="O476" s="4">
        <v>27.76989130434783</v>
      </c>
      <c r="P476" s="4">
        <v>0</v>
      </c>
      <c r="Q476" s="8">
        <v>0</v>
      </c>
      <c r="R476" s="4">
        <v>18.535543478260873</v>
      </c>
      <c r="S476" s="4">
        <v>0</v>
      </c>
      <c r="T476" s="10">
        <v>0</v>
      </c>
      <c r="U476" s="4">
        <v>4.4130434782608692</v>
      </c>
      <c r="V476" s="4">
        <v>0</v>
      </c>
      <c r="W476" s="10">
        <v>0</v>
      </c>
      <c r="X476" s="4">
        <v>68.319239130434795</v>
      </c>
      <c r="Y476" s="4">
        <v>1.423913043478261</v>
      </c>
      <c r="Z476" s="10">
        <v>2.084205066686607E-2</v>
      </c>
      <c r="AA476" s="4">
        <v>0</v>
      </c>
      <c r="AB476" s="4">
        <v>0</v>
      </c>
      <c r="AC476" s="10" t="s">
        <v>1473</v>
      </c>
      <c r="AD476" s="4">
        <v>187.34652173913054</v>
      </c>
      <c r="AE476" s="4">
        <v>14.635652173913044</v>
      </c>
      <c r="AF476" s="10">
        <v>7.8120757396779233E-2</v>
      </c>
      <c r="AG476" s="4">
        <v>0</v>
      </c>
      <c r="AH476" s="4">
        <v>0</v>
      </c>
      <c r="AI476" s="10" t="s">
        <v>1473</v>
      </c>
      <c r="AJ476" s="4">
        <v>0</v>
      </c>
      <c r="AK476" s="4">
        <v>0</v>
      </c>
      <c r="AL476" s="10" t="s">
        <v>1473</v>
      </c>
      <c r="AM476" s="1">
        <v>366297</v>
      </c>
      <c r="AN476" s="1">
        <v>5</v>
      </c>
      <c r="AX476"/>
      <c r="AY476"/>
    </row>
    <row r="477" spans="1:51" x14ac:dyDescent="0.25">
      <c r="A477" t="s">
        <v>964</v>
      </c>
      <c r="B477" t="s">
        <v>102</v>
      </c>
      <c r="C477" t="s">
        <v>1227</v>
      </c>
      <c r="D477" t="s">
        <v>1023</v>
      </c>
      <c r="E477" s="4">
        <v>53.95774647887324</v>
      </c>
      <c r="F477" s="4">
        <v>174.66366197183098</v>
      </c>
      <c r="G477" s="4">
        <v>35.963661971830987</v>
      </c>
      <c r="H477" s="10">
        <v>0.20590237010850634</v>
      </c>
      <c r="I477" s="4">
        <v>162.71718309859153</v>
      </c>
      <c r="J477" s="4">
        <v>32.470704225352115</v>
      </c>
      <c r="K477" s="10">
        <v>0.19955301343729553</v>
      </c>
      <c r="L477" s="4">
        <v>28.151408450704213</v>
      </c>
      <c r="M477" s="4">
        <v>3.6091549295774645</v>
      </c>
      <c r="N477" s="10">
        <v>0.12820512820512825</v>
      </c>
      <c r="O477" s="4">
        <v>16.278169014084497</v>
      </c>
      <c r="P477" s="4">
        <v>0.11619718309859155</v>
      </c>
      <c r="Q477" s="8">
        <v>7.1382219338092193E-3</v>
      </c>
      <c r="R477" s="4">
        <v>8.2676056338028161</v>
      </c>
      <c r="S477" s="4">
        <v>3.492957746478873</v>
      </c>
      <c r="T477" s="10">
        <v>0.42248722316865417</v>
      </c>
      <c r="U477" s="4">
        <v>3.6056338028169015</v>
      </c>
      <c r="V477" s="4">
        <v>0</v>
      </c>
      <c r="W477" s="10">
        <v>0</v>
      </c>
      <c r="X477" s="4">
        <v>46.212816901408466</v>
      </c>
      <c r="Y477" s="4">
        <v>18.052253521126762</v>
      </c>
      <c r="Z477" s="10">
        <v>0.39063304796242726</v>
      </c>
      <c r="AA477" s="4">
        <v>7.3239436619718296E-2</v>
      </c>
      <c r="AB477" s="4">
        <v>0</v>
      </c>
      <c r="AC477" s="10">
        <v>0</v>
      </c>
      <c r="AD477" s="4">
        <v>99.543098591549295</v>
      </c>
      <c r="AE477" s="4">
        <v>14.30225352112676</v>
      </c>
      <c r="AF477" s="10">
        <v>0.14367900661614474</v>
      </c>
      <c r="AG477" s="4">
        <v>0.68309859154929575</v>
      </c>
      <c r="AH477" s="4">
        <v>0</v>
      </c>
      <c r="AI477" s="10">
        <v>0</v>
      </c>
      <c r="AJ477" s="4">
        <v>0</v>
      </c>
      <c r="AK477" s="4">
        <v>0</v>
      </c>
      <c r="AL477" s="10" t="s">
        <v>1473</v>
      </c>
      <c r="AM477" s="1">
        <v>365303</v>
      </c>
      <c r="AN477" s="1">
        <v>5</v>
      </c>
      <c r="AX477"/>
      <c r="AY477"/>
    </row>
    <row r="478" spans="1:51" x14ac:dyDescent="0.25">
      <c r="A478" t="s">
        <v>964</v>
      </c>
      <c r="B478" t="s">
        <v>656</v>
      </c>
      <c r="C478" t="s">
        <v>1213</v>
      </c>
      <c r="D478" t="s">
        <v>1008</v>
      </c>
      <c r="E478" s="4">
        <v>81.804347826086953</v>
      </c>
      <c r="F478" s="4">
        <v>240.06521739130434</v>
      </c>
      <c r="G478" s="4">
        <v>6.5217391304347823</v>
      </c>
      <c r="H478" s="10">
        <v>2.7166530834012496E-2</v>
      </c>
      <c r="I478" s="4">
        <v>196.63858695652175</v>
      </c>
      <c r="J478" s="4">
        <v>0</v>
      </c>
      <c r="K478" s="10">
        <v>0</v>
      </c>
      <c r="L478" s="4">
        <v>38.592391304347828</v>
      </c>
      <c r="M478" s="4">
        <v>6.5217391304347823</v>
      </c>
      <c r="N478" s="10">
        <v>0.1689902830587241</v>
      </c>
      <c r="O478" s="4">
        <v>21.929347826086957</v>
      </c>
      <c r="P478" s="4">
        <v>0</v>
      </c>
      <c r="Q478" s="8">
        <v>0</v>
      </c>
      <c r="R478" s="4">
        <v>11.592391304347826</v>
      </c>
      <c r="S478" s="4">
        <v>6.5217391304347823</v>
      </c>
      <c r="T478" s="10">
        <v>0.56258790436005623</v>
      </c>
      <c r="U478" s="4">
        <v>5.0706521739130439</v>
      </c>
      <c r="V478" s="4">
        <v>0</v>
      </c>
      <c r="W478" s="10">
        <v>0</v>
      </c>
      <c r="X478" s="4">
        <v>47.478260869565219</v>
      </c>
      <c r="Y478" s="4">
        <v>0</v>
      </c>
      <c r="Z478" s="10">
        <v>0</v>
      </c>
      <c r="AA478" s="4">
        <v>26.763586956521738</v>
      </c>
      <c r="AB478" s="4">
        <v>0</v>
      </c>
      <c r="AC478" s="10">
        <v>0</v>
      </c>
      <c r="AD478" s="4">
        <v>112.16847826086956</v>
      </c>
      <c r="AE478" s="4">
        <v>0</v>
      </c>
      <c r="AF478" s="10">
        <v>0</v>
      </c>
      <c r="AG478" s="4">
        <v>15.0625</v>
      </c>
      <c r="AH478" s="4">
        <v>0</v>
      </c>
      <c r="AI478" s="10">
        <v>0</v>
      </c>
      <c r="AJ478" s="4">
        <v>0</v>
      </c>
      <c r="AK478" s="4">
        <v>0</v>
      </c>
      <c r="AL478" s="10" t="s">
        <v>1473</v>
      </c>
      <c r="AM478" s="1">
        <v>366156</v>
      </c>
      <c r="AN478" s="1">
        <v>5</v>
      </c>
      <c r="AX478"/>
      <c r="AY478"/>
    </row>
    <row r="479" spans="1:51" x14ac:dyDescent="0.25">
      <c r="A479" t="s">
        <v>964</v>
      </c>
      <c r="B479" t="s">
        <v>121</v>
      </c>
      <c r="C479" t="s">
        <v>1143</v>
      </c>
      <c r="D479" t="s">
        <v>1019</v>
      </c>
      <c r="E479" s="4">
        <v>47.271739130434781</v>
      </c>
      <c r="F479" s="4">
        <v>181.13043478260869</v>
      </c>
      <c r="G479" s="4">
        <v>5.7065217391304345E-2</v>
      </c>
      <c r="H479" s="10">
        <v>3.1505040806529042E-4</v>
      </c>
      <c r="I479" s="4">
        <v>165.23369565217394</v>
      </c>
      <c r="J479" s="4">
        <v>0</v>
      </c>
      <c r="K479" s="10">
        <v>0</v>
      </c>
      <c r="L479" s="4">
        <v>32.195652173913039</v>
      </c>
      <c r="M479" s="4">
        <v>0</v>
      </c>
      <c r="N479" s="10">
        <v>0</v>
      </c>
      <c r="O479" s="4">
        <v>21.529891304347824</v>
      </c>
      <c r="P479" s="4">
        <v>0</v>
      </c>
      <c r="Q479" s="8">
        <v>0</v>
      </c>
      <c r="R479" s="4">
        <v>5.3614130434782608</v>
      </c>
      <c r="S479" s="4">
        <v>0</v>
      </c>
      <c r="T479" s="10">
        <v>0</v>
      </c>
      <c r="U479" s="4">
        <v>5.3043478260869561</v>
      </c>
      <c r="V479" s="4">
        <v>0</v>
      </c>
      <c r="W479" s="10">
        <v>0</v>
      </c>
      <c r="X479" s="4">
        <v>52.328804347826086</v>
      </c>
      <c r="Y479" s="4">
        <v>0</v>
      </c>
      <c r="Z479" s="10">
        <v>0</v>
      </c>
      <c r="AA479" s="4">
        <v>5.2309782608695654</v>
      </c>
      <c r="AB479" s="4">
        <v>5.7065217391304345E-2</v>
      </c>
      <c r="AC479" s="10">
        <v>1.0909090909090908E-2</v>
      </c>
      <c r="AD479" s="4">
        <v>85.317934782608702</v>
      </c>
      <c r="AE479" s="4">
        <v>0</v>
      </c>
      <c r="AF479" s="10">
        <v>0</v>
      </c>
      <c r="AG479" s="4">
        <v>6.0570652173913047</v>
      </c>
      <c r="AH479" s="4">
        <v>0</v>
      </c>
      <c r="AI479" s="10">
        <v>0</v>
      </c>
      <c r="AJ479" s="4">
        <v>0</v>
      </c>
      <c r="AK479" s="4">
        <v>0</v>
      </c>
      <c r="AL479" s="10" t="s">
        <v>1473</v>
      </c>
      <c r="AM479" s="1">
        <v>365336</v>
      </c>
      <c r="AN479" s="1">
        <v>5</v>
      </c>
      <c r="AX479"/>
      <c r="AY479"/>
    </row>
    <row r="480" spans="1:51" x14ac:dyDescent="0.25">
      <c r="A480" t="s">
        <v>964</v>
      </c>
      <c r="B480" t="s">
        <v>484</v>
      </c>
      <c r="C480" t="s">
        <v>1095</v>
      </c>
      <c r="D480" t="s">
        <v>1056</v>
      </c>
      <c r="E480" s="4">
        <v>89.423913043478265</v>
      </c>
      <c r="F480" s="4">
        <v>311.97543478260866</v>
      </c>
      <c r="G480" s="4">
        <v>61.737934782608697</v>
      </c>
      <c r="H480" s="10">
        <v>0.19789357718382233</v>
      </c>
      <c r="I480" s="4">
        <v>276.20228260869567</v>
      </c>
      <c r="J480" s="4">
        <v>60.20282608695652</v>
      </c>
      <c r="K480" s="10">
        <v>0.21796643213208969</v>
      </c>
      <c r="L480" s="4">
        <v>45.797499999999992</v>
      </c>
      <c r="M480" s="4">
        <v>0.34967391304347828</v>
      </c>
      <c r="N480" s="10">
        <v>7.635218364397147E-3</v>
      </c>
      <c r="O480" s="4">
        <v>20.126847826086955</v>
      </c>
      <c r="P480" s="4">
        <v>8.8804347826086955E-2</v>
      </c>
      <c r="Q480" s="8">
        <v>4.4122332813082248E-3</v>
      </c>
      <c r="R480" s="4">
        <v>20.540217391304342</v>
      </c>
      <c r="S480" s="4">
        <v>0.2608695652173913</v>
      </c>
      <c r="T480" s="10">
        <v>1.2700428639466585E-2</v>
      </c>
      <c r="U480" s="4">
        <v>5.1304347826086953</v>
      </c>
      <c r="V480" s="4">
        <v>0</v>
      </c>
      <c r="W480" s="10">
        <v>0</v>
      </c>
      <c r="X480" s="4">
        <v>91.424347826086972</v>
      </c>
      <c r="Y480" s="4">
        <v>10.97978260869565</v>
      </c>
      <c r="Z480" s="10">
        <v>0.12009692023816314</v>
      </c>
      <c r="AA480" s="4">
        <v>10.102500000000003</v>
      </c>
      <c r="AB480" s="4">
        <v>1.2742391304347824</v>
      </c>
      <c r="AC480" s="10">
        <v>0.12613106958028034</v>
      </c>
      <c r="AD480" s="4">
        <v>164.65108695652174</v>
      </c>
      <c r="AE480" s="4">
        <v>49.134239130434786</v>
      </c>
      <c r="AF480" s="10">
        <v>0.29841430165237426</v>
      </c>
      <c r="AG480" s="4">
        <v>0</v>
      </c>
      <c r="AH480" s="4">
        <v>0</v>
      </c>
      <c r="AI480" s="10" t="s">
        <v>1473</v>
      </c>
      <c r="AJ480" s="4">
        <v>0</v>
      </c>
      <c r="AK480" s="4">
        <v>0</v>
      </c>
      <c r="AL480" s="10" t="s">
        <v>1473</v>
      </c>
      <c r="AM480" s="1">
        <v>365889</v>
      </c>
      <c r="AN480" s="1">
        <v>5</v>
      </c>
      <c r="AX480"/>
      <c r="AY480"/>
    </row>
    <row r="481" spans="1:51" x14ac:dyDescent="0.25">
      <c r="A481" t="s">
        <v>964</v>
      </c>
      <c r="B481" t="s">
        <v>406</v>
      </c>
      <c r="C481" t="s">
        <v>1303</v>
      </c>
      <c r="D481" t="s">
        <v>1002</v>
      </c>
      <c r="E481" s="4">
        <v>84.304347826086953</v>
      </c>
      <c r="F481" s="4">
        <v>287.71304347826089</v>
      </c>
      <c r="G481" s="4">
        <v>16.994021739130435</v>
      </c>
      <c r="H481" s="10">
        <v>5.9065871792546923E-2</v>
      </c>
      <c r="I481" s="4">
        <v>262.91695652173911</v>
      </c>
      <c r="J481" s="4">
        <v>16.994021739130435</v>
      </c>
      <c r="K481" s="10">
        <v>6.4636461504624543E-2</v>
      </c>
      <c r="L481" s="4">
        <v>65.121739130434776</v>
      </c>
      <c r="M481" s="4">
        <v>0</v>
      </c>
      <c r="N481" s="10">
        <v>0</v>
      </c>
      <c r="O481" s="4">
        <v>40.325652173913028</v>
      </c>
      <c r="P481" s="4">
        <v>0</v>
      </c>
      <c r="Q481" s="8">
        <v>0</v>
      </c>
      <c r="R481" s="4">
        <v>24.796086956521741</v>
      </c>
      <c r="S481" s="4">
        <v>0</v>
      </c>
      <c r="T481" s="10">
        <v>0</v>
      </c>
      <c r="U481" s="4">
        <v>0</v>
      </c>
      <c r="V481" s="4">
        <v>0</v>
      </c>
      <c r="W481" s="10" t="s">
        <v>1473</v>
      </c>
      <c r="X481" s="4">
        <v>65.507608695652195</v>
      </c>
      <c r="Y481" s="4">
        <v>5.7173913043478262</v>
      </c>
      <c r="Z481" s="10">
        <v>8.727827832810657E-2</v>
      </c>
      <c r="AA481" s="4">
        <v>0</v>
      </c>
      <c r="AB481" s="4">
        <v>0</v>
      </c>
      <c r="AC481" s="10" t="s">
        <v>1473</v>
      </c>
      <c r="AD481" s="4">
        <v>157.0836956521739</v>
      </c>
      <c r="AE481" s="4">
        <v>11.276630434782609</v>
      </c>
      <c r="AF481" s="10">
        <v>7.178740217413869E-2</v>
      </c>
      <c r="AG481" s="4">
        <v>0</v>
      </c>
      <c r="AH481" s="4">
        <v>0</v>
      </c>
      <c r="AI481" s="10" t="s">
        <v>1473</v>
      </c>
      <c r="AJ481" s="4">
        <v>0</v>
      </c>
      <c r="AK481" s="4">
        <v>0</v>
      </c>
      <c r="AL481" s="10" t="s">
        <v>1473</v>
      </c>
      <c r="AM481" s="1">
        <v>365768</v>
      </c>
      <c r="AN481" s="1">
        <v>5</v>
      </c>
      <c r="AX481"/>
      <c r="AY481"/>
    </row>
    <row r="482" spans="1:51" x14ac:dyDescent="0.25">
      <c r="A482" t="s">
        <v>964</v>
      </c>
      <c r="B482" t="s">
        <v>98</v>
      </c>
      <c r="C482" t="s">
        <v>1240</v>
      </c>
      <c r="D482" t="s">
        <v>1046</v>
      </c>
      <c r="E482" s="4">
        <v>88.028169014084511</v>
      </c>
      <c r="F482" s="4">
        <v>305.29577464788736</v>
      </c>
      <c r="G482" s="4">
        <v>19.799295774647888</v>
      </c>
      <c r="H482" s="10">
        <v>6.4852832625945739E-2</v>
      </c>
      <c r="I482" s="4">
        <v>288.58450704225356</v>
      </c>
      <c r="J482" s="4">
        <v>19.799295774647888</v>
      </c>
      <c r="K482" s="10">
        <v>6.860831157422094E-2</v>
      </c>
      <c r="L482" s="4">
        <v>53.866197183098592</v>
      </c>
      <c r="M482" s="4">
        <v>0.1619718309859155</v>
      </c>
      <c r="N482" s="10">
        <v>3.0069290103281474E-3</v>
      </c>
      <c r="O482" s="4">
        <v>42.54577464788732</v>
      </c>
      <c r="P482" s="4">
        <v>0.1619718309859155</v>
      </c>
      <c r="Q482" s="8">
        <v>3.8070015724571719E-3</v>
      </c>
      <c r="R482" s="4">
        <v>5.573943661971831</v>
      </c>
      <c r="S482" s="4">
        <v>0</v>
      </c>
      <c r="T482" s="10">
        <v>0</v>
      </c>
      <c r="U482" s="4">
        <v>5.746478873239437</v>
      </c>
      <c r="V482" s="4">
        <v>0</v>
      </c>
      <c r="W482" s="10">
        <v>0</v>
      </c>
      <c r="X482" s="4">
        <v>66.08098591549296</v>
      </c>
      <c r="Y482" s="4">
        <v>3.0950704225352115</v>
      </c>
      <c r="Z482" s="10">
        <v>4.6837533969201262E-2</v>
      </c>
      <c r="AA482" s="4">
        <v>5.390845070422535</v>
      </c>
      <c r="AB482" s="4">
        <v>0</v>
      </c>
      <c r="AC482" s="10">
        <v>0</v>
      </c>
      <c r="AD482" s="4">
        <v>179.95774647887325</v>
      </c>
      <c r="AE482" s="4">
        <v>16.54225352112676</v>
      </c>
      <c r="AF482" s="10">
        <v>9.1922986616576649E-2</v>
      </c>
      <c r="AG482" s="4">
        <v>0</v>
      </c>
      <c r="AH482" s="4">
        <v>0</v>
      </c>
      <c r="AI482" s="10" t="s">
        <v>1473</v>
      </c>
      <c r="AJ482" s="4">
        <v>0</v>
      </c>
      <c r="AK482" s="4">
        <v>0</v>
      </c>
      <c r="AL482" s="10" t="s">
        <v>1473</v>
      </c>
      <c r="AM482" s="1">
        <v>365295</v>
      </c>
      <c r="AN482" s="1">
        <v>5</v>
      </c>
      <c r="AX482"/>
      <c r="AY482"/>
    </row>
    <row r="483" spans="1:51" x14ac:dyDescent="0.25">
      <c r="A483" t="s">
        <v>964</v>
      </c>
      <c r="B483" t="s">
        <v>72</v>
      </c>
      <c r="C483" t="s">
        <v>1172</v>
      </c>
      <c r="D483" t="s">
        <v>985</v>
      </c>
      <c r="E483" s="4">
        <v>52.152173913043477</v>
      </c>
      <c r="F483" s="4">
        <v>166.57880434782609</v>
      </c>
      <c r="G483" s="4">
        <v>2.9565217391304346</v>
      </c>
      <c r="H483" s="10">
        <v>1.7748486974111351E-2</v>
      </c>
      <c r="I483" s="4">
        <v>151.08967391304347</v>
      </c>
      <c r="J483" s="4">
        <v>2.9565217391304346</v>
      </c>
      <c r="K483" s="10">
        <v>1.9567993381414003E-2</v>
      </c>
      <c r="L483" s="4">
        <v>16.782608695652176</v>
      </c>
      <c r="M483" s="4">
        <v>0</v>
      </c>
      <c r="N483" s="10">
        <v>0</v>
      </c>
      <c r="O483" s="4">
        <v>12.086956521739131</v>
      </c>
      <c r="P483" s="4">
        <v>0</v>
      </c>
      <c r="Q483" s="8">
        <v>0</v>
      </c>
      <c r="R483" s="4">
        <v>0</v>
      </c>
      <c r="S483" s="4">
        <v>0</v>
      </c>
      <c r="T483" s="10" t="s">
        <v>1473</v>
      </c>
      <c r="U483" s="4">
        <v>4.6956521739130439</v>
      </c>
      <c r="V483" s="4">
        <v>0</v>
      </c>
      <c r="W483" s="10">
        <v>0</v>
      </c>
      <c r="X483" s="4">
        <v>48.021739130434781</v>
      </c>
      <c r="Y483" s="4">
        <v>0</v>
      </c>
      <c r="Z483" s="10">
        <v>0</v>
      </c>
      <c r="AA483" s="4">
        <v>10.793478260869565</v>
      </c>
      <c r="AB483" s="4">
        <v>0</v>
      </c>
      <c r="AC483" s="10">
        <v>0</v>
      </c>
      <c r="AD483" s="4">
        <v>69.146739130434781</v>
      </c>
      <c r="AE483" s="4">
        <v>0</v>
      </c>
      <c r="AF483" s="10">
        <v>0</v>
      </c>
      <c r="AG483" s="4">
        <v>21.834239130434781</v>
      </c>
      <c r="AH483" s="4">
        <v>2.9565217391304346</v>
      </c>
      <c r="AI483" s="10">
        <v>0.13540759178593653</v>
      </c>
      <c r="AJ483" s="4">
        <v>0</v>
      </c>
      <c r="AK483" s="4">
        <v>0</v>
      </c>
      <c r="AL483" s="10" t="s">
        <v>1473</v>
      </c>
      <c r="AM483" s="1">
        <v>365241</v>
      </c>
      <c r="AN483" s="1">
        <v>5</v>
      </c>
      <c r="AX483"/>
      <c r="AY483"/>
    </row>
    <row r="484" spans="1:51" x14ac:dyDescent="0.25">
      <c r="A484" t="s">
        <v>964</v>
      </c>
      <c r="B484" t="s">
        <v>134</v>
      </c>
      <c r="C484" t="s">
        <v>1204</v>
      </c>
      <c r="D484" t="s">
        <v>1035</v>
      </c>
      <c r="E484" s="4">
        <v>71.891304347826093</v>
      </c>
      <c r="F484" s="4">
        <v>206.26195652173914</v>
      </c>
      <c r="G484" s="4">
        <v>22.121739130434783</v>
      </c>
      <c r="H484" s="10">
        <v>0.10725069956418863</v>
      </c>
      <c r="I484" s="4">
        <v>189.81086956521739</v>
      </c>
      <c r="J484" s="4">
        <v>22.121739130434783</v>
      </c>
      <c r="K484" s="10">
        <v>0.11654621877612727</v>
      </c>
      <c r="L484" s="4">
        <v>15.548913043478262</v>
      </c>
      <c r="M484" s="4">
        <v>0</v>
      </c>
      <c r="N484" s="10">
        <v>0</v>
      </c>
      <c r="O484" s="4">
        <v>9.8369565217391308</v>
      </c>
      <c r="P484" s="4">
        <v>0</v>
      </c>
      <c r="Q484" s="8">
        <v>0</v>
      </c>
      <c r="R484" s="4">
        <v>0.22826086956521738</v>
      </c>
      <c r="S484" s="4">
        <v>0</v>
      </c>
      <c r="T484" s="10">
        <v>0</v>
      </c>
      <c r="U484" s="4">
        <v>5.4836956521739131</v>
      </c>
      <c r="V484" s="4">
        <v>0</v>
      </c>
      <c r="W484" s="10">
        <v>0</v>
      </c>
      <c r="X484" s="4">
        <v>45.635108695652178</v>
      </c>
      <c r="Y484" s="4">
        <v>10.118804347826087</v>
      </c>
      <c r="Z484" s="10">
        <v>0.2217328858644779</v>
      </c>
      <c r="AA484" s="4">
        <v>10.739130434782609</v>
      </c>
      <c r="AB484" s="4">
        <v>0</v>
      </c>
      <c r="AC484" s="10">
        <v>0</v>
      </c>
      <c r="AD484" s="4">
        <v>134.33880434782608</v>
      </c>
      <c r="AE484" s="4">
        <v>12.002934782608696</v>
      </c>
      <c r="AF484" s="10">
        <v>8.9348232931499447E-2</v>
      </c>
      <c r="AG484" s="4">
        <v>0</v>
      </c>
      <c r="AH484" s="4">
        <v>0</v>
      </c>
      <c r="AI484" s="10" t="s">
        <v>1473</v>
      </c>
      <c r="AJ484" s="4">
        <v>0</v>
      </c>
      <c r="AK484" s="4">
        <v>0</v>
      </c>
      <c r="AL484" s="10" t="s">
        <v>1473</v>
      </c>
      <c r="AM484" s="1">
        <v>365354</v>
      </c>
      <c r="AN484" s="1">
        <v>5</v>
      </c>
      <c r="AX484"/>
      <c r="AY484"/>
    </row>
    <row r="485" spans="1:51" x14ac:dyDescent="0.25">
      <c r="A485" t="s">
        <v>964</v>
      </c>
      <c r="B485" t="s">
        <v>289</v>
      </c>
      <c r="C485" t="s">
        <v>1227</v>
      </c>
      <c r="D485" t="s">
        <v>1023</v>
      </c>
      <c r="E485" s="4">
        <v>40.869565217391305</v>
      </c>
      <c r="F485" s="4">
        <v>141.23369565217391</v>
      </c>
      <c r="G485" s="4">
        <v>0</v>
      </c>
      <c r="H485" s="10">
        <v>0</v>
      </c>
      <c r="I485" s="4">
        <v>125.40760869565219</v>
      </c>
      <c r="J485" s="4">
        <v>0</v>
      </c>
      <c r="K485" s="10">
        <v>0</v>
      </c>
      <c r="L485" s="4">
        <v>45.070652173913039</v>
      </c>
      <c r="M485" s="4">
        <v>0</v>
      </c>
      <c r="N485" s="10">
        <v>0</v>
      </c>
      <c r="O485" s="4">
        <v>29.244565217391305</v>
      </c>
      <c r="P485" s="4">
        <v>0</v>
      </c>
      <c r="Q485" s="8">
        <v>0</v>
      </c>
      <c r="R485" s="4">
        <v>10.695652173913043</v>
      </c>
      <c r="S485" s="4">
        <v>0</v>
      </c>
      <c r="T485" s="10">
        <v>0</v>
      </c>
      <c r="U485" s="4">
        <v>5.1304347826086953</v>
      </c>
      <c r="V485" s="4">
        <v>0</v>
      </c>
      <c r="W485" s="10">
        <v>0</v>
      </c>
      <c r="X485" s="4">
        <v>15.491847826086957</v>
      </c>
      <c r="Y485" s="4">
        <v>0</v>
      </c>
      <c r="Z485" s="10">
        <v>0</v>
      </c>
      <c r="AA485" s="4">
        <v>0</v>
      </c>
      <c r="AB485" s="4">
        <v>0</v>
      </c>
      <c r="AC485" s="10" t="s">
        <v>1473</v>
      </c>
      <c r="AD485" s="4">
        <v>59.6875</v>
      </c>
      <c r="AE485" s="4">
        <v>0</v>
      </c>
      <c r="AF485" s="10">
        <v>0</v>
      </c>
      <c r="AG485" s="4">
        <v>20.983695652173914</v>
      </c>
      <c r="AH485" s="4">
        <v>0</v>
      </c>
      <c r="AI485" s="10">
        <v>0</v>
      </c>
      <c r="AJ485" s="4">
        <v>0</v>
      </c>
      <c r="AK485" s="4">
        <v>0</v>
      </c>
      <c r="AL485" s="10" t="s">
        <v>1473</v>
      </c>
      <c r="AM485" s="1">
        <v>365600</v>
      </c>
      <c r="AN485" s="1">
        <v>5</v>
      </c>
      <c r="AX485"/>
      <c r="AY485"/>
    </row>
    <row r="486" spans="1:51" x14ac:dyDescent="0.25">
      <c r="A486" t="s">
        <v>964</v>
      </c>
      <c r="B486" t="s">
        <v>177</v>
      </c>
      <c r="C486" t="s">
        <v>1095</v>
      </c>
      <c r="D486" t="s">
        <v>1010</v>
      </c>
      <c r="E486" s="4">
        <v>63.423913043478258</v>
      </c>
      <c r="F486" s="4">
        <v>251.20760869565214</v>
      </c>
      <c r="G486" s="4">
        <v>6.0869565217391308</v>
      </c>
      <c r="H486" s="10">
        <v>2.4230780880183121E-2</v>
      </c>
      <c r="I486" s="4">
        <v>241.99021739130433</v>
      </c>
      <c r="J486" s="4">
        <v>6.0869565217391308</v>
      </c>
      <c r="K486" s="10">
        <v>2.5153729714190751E-2</v>
      </c>
      <c r="L486" s="4">
        <v>37.888586956521742</v>
      </c>
      <c r="M486" s="4">
        <v>0</v>
      </c>
      <c r="N486" s="10">
        <v>0</v>
      </c>
      <c r="O486" s="4">
        <v>28.671195652173914</v>
      </c>
      <c r="P486" s="4">
        <v>0</v>
      </c>
      <c r="Q486" s="8">
        <v>0</v>
      </c>
      <c r="R486" s="4">
        <v>4.6086956521739131</v>
      </c>
      <c r="S486" s="4">
        <v>0</v>
      </c>
      <c r="T486" s="10">
        <v>0</v>
      </c>
      <c r="U486" s="4">
        <v>4.6086956521739131</v>
      </c>
      <c r="V486" s="4">
        <v>0</v>
      </c>
      <c r="W486" s="10">
        <v>0</v>
      </c>
      <c r="X486" s="4">
        <v>93.670434782608694</v>
      </c>
      <c r="Y486" s="4">
        <v>0</v>
      </c>
      <c r="Z486" s="10">
        <v>0</v>
      </c>
      <c r="AA486" s="4">
        <v>0</v>
      </c>
      <c r="AB486" s="4">
        <v>0</v>
      </c>
      <c r="AC486" s="10" t="s">
        <v>1473</v>
      </c>
      <c r="AD486" s="4">
        <v>119.64858695652173</v>
      </c>
      <c r="AE486" s="4">
        <v>6.0869565217391308</v>
      </c>
      <c r="AF486" s="10">
        <v>5.0873618122636313E-2</v>
      </c>
      <c r="AG486" s="4">
        <v>0</v>
      </c>
      <c r="AH486" s="4">
        <v>0</v>
      </c>
      <c r="AI486" s="10" t="s">
        <v>1473</v>
      </c>
      <c r="AJ486" s="4">
        <v>0</v>
      </c>
      <c r="AK486" s="4">
        <v>0</v>
      </c>
      <c r="AL486" s="10" t="s">
        <v>1473</v>
      </c>
      <c r="AM486" s="1">
        <v>365427</v>
      </c>
      <c r="AN486" s="1">
        <v>5</v>
      </c>
      <c r="AX486"/>
      <c r="AY486"/>
    </row>
    <row r="487" spans="1:51" x14ac:dyDescent="0.25">
      <c r="A487" t="s">
        <v>964</v>
      </c>
      <c r="B487" t="s">
        <v>20</v>
      </c>
      <c r="C487" t="s">
        <v>1214</v>
      </c>
      <c r="D487" t="s">
        <v>1032</v>
      </c>
      <c r="E487" s="4">
        <v>91.641304347826093</v>
      </c>
      <c r="F487" s="4">
        <v>504.41076086956525</v>
      </c>
      <c r="G487" s="4">
        <v>0</v>
      </c>
      <c r="H487" s="10">
        <v>0</v>
      </c>
      <c r="I487" s="4">
        <v>490.67489130434791</v>
      </c>
      <c r="J487" s="4">
        <v>0</v>
      </c>
      <c r="K487" s="10">
        <v>0</v>
      </c>
      <c r="L487" s="4">
        <v>64.517608695652129</v>
      </c>
      <c r="M487" s="4">
        <v>0</v>
      </c>
      <c r="N487" s="10">
        <v>0</v>
      </c>
      <c r="O487" s="4">
        <v>59.821956521739082</v>
      </c>
      <c r="P487" s="4">
        <v>0</v>
      </c>
      <c r="Q487" s="8">
        <v>0</v>
      </c>
      <c r="R487" s="4">
        <v>0</v>
      </c>
      <c r="S487" s="4">
        <v>0</v>
      </c>
      <c r="T487" s="10" t="s">
        <v>1473</v>
      </c>
      <c r="U487" s="4">
        <v>4.6956521739130439</v>
      </c>
      <c r="V487" s="4">
        <v>0</v>
      </c>
      <c r="W487" s="10">
        <v>0</v>
      </c>
      <c r="X487" s="4">
        <v>118.99652173913044</v>
      </c>
      <c r="Y487" s="4">
        <v>0</v>
      </c>
      <c r="Z487" s="10">
        <v>0</v>
      </c>
      <c r="AA487" s="4">
        <v>9.0402173913043491</v>
      </c>
      <c r="AB487" s="4">
        <v>0</v>
      </c>
      <c r="AC487" s="10">
        <v>0</v>
      </c>
      <c r="AD487" s="4">
        <v>311.85641304347837</v>
      </c>
      <c r="AE487" s="4">
        <v>0</v>
      </c>
      <c r="AF487" s="10">
        <v>0</v>
      </c>
      <c r="AG487" s="4">
        <v>0</v>
      </c>
      <c r="AH487" s="4">
        <v>0</v>
      </c>
      <c r="AI487" s="10" t="s">
        <v>1473</v>
      </c>
      <c r="AJ487" s="4">
        <v>0</v>
      </c>
      <c r="AK487" s="4">
        <v>0</v>
      </c>
      <c r="AL487" s="10" t="s">
        <v>1473</v>
      </c>
      <c r="AM487" s="1">
        <v>365020</v>
      </c>
      <c r="AN487" s="1">
        <v>5</v>
      </c>
      <c r="AX487"/>
      <c r="AY487"/>
    </row>
    <row r="488" spans="1:51" x14ac:dyDescent="0.25">
      <c r="A488" t="s">
        <v>964</v>
      </c>
      <c r="B488" t="s">
        <v>20</v>
      </c>
      <c r="C488" t="s">
        <v>1202</v>
      </c>
      <c r="D488" t="s">
        <v>995</v>
      </c>
      <c r="E488" s="4">
        <v>56.04225352112676</v>
      </c>
      <c r="F488" s="4">
        <v>177.68661971830986</v>
      </c>
      <c r="G488" s="4">
        <v>87.440140845070431</v>
      </c>
      <c r="H488" s="10">
        <v>0.49210312506192661</v>
      </c>
      <c r="I488" s="4">
        <v>169.46126760563379</v>
      </c>
      <c r="J488" s="4">
        <v>87.440140845070431</v>
      </c>
      <c r="K488" s="10">
        <v>0.51598894591393607</v>
      </c>
      <c r="L488" s="4">
        <v>11.499999999999998</v>
      </c>
      <c r="M488" s="4">
        <v>0</v>
      </c>
      <c r="N488" s="10">
        <v>0</v>
      </c>
      <c r="O488" s="4">
        <v>8.1197183098591541</v>
      </c>
      <c r="P488" s="4">
        <v>0</v>
      </c>
      <c r="Q488" s="8">
        <v>0</v>
      </c>
      <c r="R488" s="4">
        <v>2.9295774647887325</v>
      </c>
      <c r="S488" s="4">
        <v>0</v>
      </c>
      <c r="T488" s="10">
        <v>0</v>
      </c>
      <c r="U488" s="4">
        <v>0.45070422535211269</v>
      </c>
      <c r="V488" s="4">
        <v>0</v>
      </c>
      <c r="W488" s="10">
        <v>0</v>
      </c>
      <c r="X488" s="4">
        <v>53.975352112676056</v>
      </c>
      <c r="Y488" s="4">
        <v>36.989436619718312</v>
      </c>
      <c r="Z488" s="10">
        <v>0.6853023680605389</v>
      </c>
      <c r="AA488" s="4">
        <v>4.845070422535211</v>
      </c>
      <c r="AB488" s="4">
        <v>0</v>
      </c>
      <c r="AC488" s="10">
        <v>0</v>
      </c>
      <c r="AD488" s="4">
        <v>107.36619718309859</v>
      </c>
      <c r="AE488" s="4">
        <v>50.450704225352112</v>
      </c>
      <c r="AF488" s="10">
        <v>0.46989374262101535</v>
      </c>
      <c r="AG488" s="4">
        <v>0</v>
      </c>
      <c r="AH488" s="4">
        <v>0</v>
      </c>
      <c r="AI488" s="10" t="s">
        <v>1473</v>
      </c>
      <c r="AJ488" s="4">
        <v>0</v>
      </c>
      <c r="AK488" s="4">
        <v>0</v>
      </c>
      <c r="AL488" s="10" t="s">
        <v>1473</v>
      </c>
      <c r="AM488" s="1">
        <v>366162</v>
      </c>
      <c r="AN488" s="1">
        <v>5</v>
      </c>
      <c r="AX488"/>
      <c r="AY488"/>
    </row>
    <row r="489" spans="1:51" x14ac:dyDescent="0.25">
      <c r="A489" t="s">
        <v>964</v>
      </c>
      <c r="B489" t="s">
        <v>679</v>
      </c>
      <c r="C489" t="s">
        <v>1140</v>
      </c>
      <c r="D489" t="s">
        <v>1026</v>
      </c>
      <c r="E489" s="4">
        <v>70.704225352112672</v>
      </c>
      <c r="F489" s="4">
        <v>279.92605633802816</v>
      </c>
      <c r="G489" s="4">
        <v>169.31690140845069</v>
      </c>
      <c r="H489" s="10">
        <v>0.60486295425099679</v>
      </c>
      <c r="I489" s="4">
        <v>264.15140845070425</v>
      </c>
      <c r="J489" s="4">
        <v>169.31690140845069</v>
      </c>
      <c r="K489" s="10">
        <v>0.64098428398139129</v>
      </c>
      <c r="L489" s="4">
        <v>31.190140845070424</v>
      </c>
      <c r="M489" s="4">
        <v>6.267605633802817</v>
      </c>
      <c r="N489" s="10">
        <v>0.20094829532625874</v>
      </c>
      <c r="O489" s="4">
        <v>15.415492957746478</v>
      </c>
      <c r="P489" s="4">
        <v>6.267605633802817</v>
      </c>
      <c r="Q489" s="8">
        <v>0.40657834627683875</v>
      </c>
      <c r="R489" s="4">
        <v>10.366197183098592</v>
      </c>
      <c r="S489" s="4">
        <v>0</v>
      </c>
      <c r="T489" s="10">
        <v>0</v>
      </c>
      <c r="U489" s="4">
        <v>5.408450704225352</v>
      </c>
      <c r="V489" s="4">
        <v>0</v>
      </c>
      <c r="W489" s="10">
        <v>0</v>
      </c>
      <c r="X489" s="4">
        <v>93.478873239436624</v>
      </c>
      <c r="Y489" s="4">
        <v>50.968309859154928</v>
      </c>
      <c r="Z489" s="10">
        <v>0.54523881271658881</v>
      </c>
      <c r="AA489" s="4">
        <v>0</v>
      </c>
      <c r="AB489" s="4">
        <v>0</v>
      </c>
      <c r="AC489" s="10" t="s">
        <v>1473</v>
      </c>
      <c r="AD489" s="4">
        <v>155.25704225352112</v>
      </c>
      <c r="AE489" s="4">
        <v>112.08098591549296</v>
      </c>
      <c r="AF489" s="10">
        <v>0.72190597146939428</v>
      </c>
      <c r="AG489" s="4">
        <v>0</v>
      </c>
      <c r="AH489" s="4">
        <v>0</v>
      </c>
      <c r="AI489" s="10" t="s">
        <v>1473</v>
      </c>
      <c r="AJ489" s="4">
        <v>0</v>
      </c>
      <c r="AK489" s="4">
        <v>0</v>
      </c>
      <c r="AL489" s="10" t="s">
        <v>1473</v>
      </c>
      <c r="AM489" s="1">
        <v>366188</v>
      </c>
      <c r="AN489" s="1">
        <v>5</v>
      </c>
      <c r="AX489"/>
      <c r="AY489"/>
    </row>
    <row r="490" spans="1:51" x14ac:dyDescent="0.25">
      <c r="A490" t="s">
        <v>964</v>
      </c>
      <c r="B490" t="s">
        <v>683</v>
      </c>
      <c r="C490" t="s">
        <v>1191</v>
      </c>
      <c r="D490" t="s">
        <v>1026</v>
      </c>
      <c r="E490" s="4">
        <v>97.126760563380287</v>
      </c>
      <c r="F490" s="4">
        <v>324.5</v>
      </c>
      <c r="G490" s="4">
        <v>126.52816901408451</v>
      </c>
      <c r="H490" s="10">
        <v>0.38991731591397383</v>
      </c>
      <c r="I490" s="4">
        <v>308.17957746478874</v>
      </c>
      <c r="J490" s="4">
        <v>126.52816901408451</v>
      </c>
      <c r="K490" s="10">
        <v>0.41056636541252017</v>
      </c>
      <c r="L490" s="4">
        <v>37.454225352112672</v>
      </c>
      <c r="M490" s="4">
        <v>0</v>
      </c>
      <c r="N490" s="10">
        <v>0</v>
      </c>
      <c r="O490" s="4">
        <v>21.133802816901408</v>
      </c>
      <c r="P490" s="4">
        <v>0</v>
      </c>
      <c r="Q490" s="8">
        <v>0</v>
      </c>
      <c r="R490" s="4">
        <v>11.024647887323944</v>
      </c>
      <c r="S490" s="4">
        <v>0</v>
      </c>
      <c r="T490" s="10">
        <v>0</v>
      </c>
      <c r="U490" s="4">
        <v>5.295774647887324</v>
      </c>
      <c r="V490" s="4">
        <v>0</v>
      </c>
      <c r="W490" s="10">
        <v>0</v>
      </c>
      <c r="X490" s="4">
        <v>112.36971830985915</v>
      </c>
      <c r="Y490" s="4">
        <v>34.239436619718312</v>
      </c>
      <c r="Z490" s="10">
        <v>0.30470341240246923</v>
      </c>
      <c r="AA490" s="4">
        <v>0</v>
      </c>
      <c r="AB490" s="4">
        <v>0</v>
      </c>
      <c r="AC490" s="10" t="s">
        <v>1473</v>
      </c>
      <c r="AD490" s="4">
        <v>174.67605633802816</v>
      </c>
      <c r="AE490" s="4">
        <v>92.288732394366193</v>
      </c>
      <c r="AF490" s="10">
        <v>0.52834220287050471</v>
      </c>
      <c r="AG490" s="4">
        <v>0</v>
      </c>
      <c r="AH490" s="4">
        <v>0</v>
      </c>
      <c r="AI490" s="10" t="s">
        <v>1473</v>
      </c>
      <c r="AJ490" s="4">
        <v>0</v>
      </c>
      <c r="AK490" s="4">
        <v>0</v>
      </c>
      <c r="AL490" s="10" t="s">
        <v>1473</v>
      </c>
      <c r="AM490" s="1">
        <v>366192</v>
      </c>
      <c r="AN490" s="1">
        <v>5</v>
      </c>
      <c r="AX490"/>
      <c r="AY490"/>
    </row>
    <row r="491" spans="1:51" x14ac:dyDescent="0.25">
      <c r="A491" t="s">
        <v>964</v>
      </c>
      <c r="B491" t="s">
        <v>57</v>
      </c>
      <c r="C491" t="s">
        <v>1213</v>
      </c>
      <c r="D491" t="s">
        <v>1008</v>
      </c>
      <c r="E491" s="4">
        <v>90.402173913043484</v>
      </c>
      <c r="F491" s="4">
        <v>299.66663043478258</v>
      </c>
      <c r="G491" s="4">
        <v>0</v>
      </c>
      <c r="H491" s="10">
        <v>0</v>
      </c>
      <c r="I491" s="4">
        <v>288.01445652173908</v>
      </c>
      <c r="J491" s="4">
        <v>0</v>
      </c>
      <c r="K491" s="10">
        <v>0</v>
      </c>
      <c r="L491" s="4">
        <v>24.708913043478258</v>
      </c>
      <c r="M491" s="4">
        <v>0</v>
      </c>
      <c r="N491" s="10">
        <v>0</v>
      </c>
      <c r="O491" s="4">
        <v>18.708913043478258</v>
      </c>
      <c r="P491" s="4">
        <v>0</v>
      </c>
      <c r="Q491" s="8">
        <v>0</v>
      </c>
      <c r="R491" s="4">
        <v>0.43478260869565216</v>
      </c>
      <c r="S491" s="4">
        <v>0</v>
      </c>
      <c r="T491" s="10">
        <v>0</v>
      </c>
      <c r="U491" s="4">
        <v>5.5652173913043477</v>
      </c>
      <c r="V491" s="4">
        <v>0</v>
      </c>
      <c r="W491" s="10">
        <v>0</v>
      </c>
      <c r="X491" s="4">
        <v>81.836847826086938</v>
      </c>
      <c r="Y491" s="4">
        <v>0</v>
      </c>
      <c r="Z491" s="10">
        <v>0</v>
      </c>
      <c r="AA491" s="4">
        <v>5.6521739130434785</v>
      </c>
      <c r="AB491" s="4">
        <v>0</v>
      </c>
      <c r="AC491" s="10">
        <v>0</v>
      </c>
      <c r="AD491" s="4">
        <v>187.46869565217389</v>
      </c>
      <c r="AE491" s="4">
        <v>0</v>
      </c>
      <c r="AF491" s="10">
        <v>0</v>
      </c>
      <c r="AG491" s="4">
        <v>0</v>
      </c>
      <c r="AH491" s="4">
        <v>0</v>
      </c>
      <c r="AI491" s="10" t="s">
        <v>1473</v>
      </c>
      <c r="AJ491" s="4">
        <v>0</v>
      </c>
      <c r="AK491" s="4">
        <v>0</v>
      </c>
      <c r="AL491" s="10" t="s">
        <v>1473</v>
      </c>
      <c r="AM491" s="1">
        <v>365186</v>
      </c>
      <c r="AN491" s="1">
        <v>5</v>
      </c>
      <c r="AX491"/>
      <c r="AY491"/>
    </row>
    <row r="492" spans="1:51" x14ac:dyDescent="0.25">
      <c r="A492" t="s">
        <v>964</v>
      </c>
      <c r="B492" t="s">
        <v>261</v>
      </c>
      <c r="C492" t="s">
        <v>1213</v>
      </c>
      <c r="D492" t="s">
        <v>1008</v>
      </c>
      <c r="E492" s="4">
        <v>55.869565217391305</v>
      </c>
      <c r="F492" s="4">
        <v>237.25119565217386</v>
      </c>
      <c r="G492" s="4">
        <v>117.59086956521742</v>
      </c>
      <c r="H492" s="10">
        <v>0.49563868052160842</v>
      </c>
      <c r="I492" s="4">
        <v>228.49032608695646</v>
      </c>
      <c r="J492" s="4">
        <v>117.59086956521742</v>
      </c>
      <c r="K492" s="10">
        <v>0.51464266159113414</v>
      </c>
      <c r="L492" s="4">
        <v>37.751521739130439</v>
      </c>
      <c r="M492" s="4">
        <v>26.645543478260869</v>
      </c>
      <c r="N492" s="10">
        <v>0.70581375930713985</v>
      </c>
      <c r="O492" s="4">
        <v>32.186304347826095</v>
      </c>
      <c r="P492" s="4">
        <v>26.645543478260869</v>
      </c>
      <c r="Q492" s="8">
        <v>0.82785346184239827</v>
      </c>
      <c r="R492" s="4">
        <v>0</v>
      </c>
      <c r="S492" s="4">
        <v>0</v>
      </c>
      <c r="T492" s="10" t="s">
        <v>1473</v>
      </c>
      <c r="U492" s="4">
        <v>5.5652173913043477</v>
      </c>
      <c r="V492" s="4">
        <v>0</v>
      </c>
      <c r="W492" s="10">
        <v>0</v>
      </c>
      <c r="X492" s="4">
        <v>63.215869565217368</v>
      </c>
      <c r="Y492" s="4">
        <v>31.791956521739142</v>
      </c>
      <c r="Z492" s="10">
        <v>0.50291100542310208</v>
      </c>
      <c r="AA492" s="4">
        <v>3.1956521739130435</v>
      </c>
      <c r="AB492" s="4">
        <v>0</v>
      </c>
      <c r="AC492" s="10">
        <v>0</v>
      </c>
      <c r="AD492" s="4">
        <v>133.08815217391299</v>
      </c>
      <c r="AE492" s="4">
        <v>59.153369565217396</v>
      </c>
      <c r="AF492" s="10">
        <v>0.44446758482241688</v>
      </c>
      <c r="AG492" s="4">
        <v>0</v>
      </c>
      <c r="AH492" s="4">
        <v>0</v>
      </c>
      <c r="AI492" s="10" t="s">
        <v>1473</v>
      </c>
      <c r="AJ492" s="4">
        <v>0</v>
      </c>
      <c r="AK492" s="4">
        <v>0</v>
      </c>
      <c r="AL492" s="10" t="s">
        <v>1473</v>
      </c>
      <c r="AM492" s="1">
        <v>365562</v>
      </c>
      <c r="AN492" s="1">
        <v>5</v>
      </c>
      <c r="AX492"/>
      <c r="AY492"/>
    </row>
    <row r="493" spans="1:51" x14ac:dyDescent="0.25">
      <c r="A493" t="s">
        <v>964</v>
      </c>
      <c r="B493" t="s">
        <v>105</v>
      </c>
      <c r="C493" t="s">
        <v>1077</v>
      </c>
      <c r="D493" t="s">
        <v>1003</v>
      </c>
      <c r="E493" s="4">
        <v>104.89130434782609</v>
      </c>
      <c r="F493" s="4">
        <v>283.32891304347828</v>
      </c>
      <c r="G493" s="4">
        <v>1.1304347826086956</v>
      </c>
      <c r="H493" s="10">
        <v>3.9898320664337721E-3</v>
      </c>
      <c r="I493" s="4">
        <v>255.61152173913044</v>
      </c>
      <c r="J493" s="4">
        <v>0</v>
      </c>
      <c r="K493" s="10">
        <v>0</v>
      </c>
      <c r="L493" s="4">
        <v>33.404891304347828</v>
      </c>
      <c r="M493" s="4">
        <v>1.1304347826086956</v>
      </c>
      <c r="N493" s="10">
        <v>3.3840396973887577E-2</v>
      </c>
      <c r="O493" s="4">
        <v>16.176630434782609</v>
      </c>
      <c r="P493" s="4">
        <v>0</v>
      </c>
      <c r="Q493" s="8">
        <v>0</v>
      </c>
      <c r="R493" s="4">
        <v>12.201086956521738</v>
      </c>
      <c r="S493" s="4">
        <v>1.1304347826086956</v>
      </c>
      <c r="T493" s="10">
        <v>9.2650334075723831E-2</v>
      </c>
      <c r="U493" s="4">
        <v>5.0271739130434785</v>
      </c>
      <c r="V493" s="4">
        <v>0</v>
      </c>
      <c r="W493" s="10">
        <v>0</v>
      </c>
      <c r="X493" s="4">
        <v>78.481847826086963</v>
      </c>
      <c r="Y493" s="4">
        <v>0</v>
      </c>
      <c r="Z493" s="10">
        <v>0</v>
      </c>
      <c r="AA493" s="4">
        <v>10.489130434782609</v>
      </c>
      <c r="AB493" s="4">
        <v>0</v>
      </c>
      <c r="AC493" s="10">
        <v>0</v>
      </c>
      <c r="AD493" s="4">
        <v>160.95304347826087</v>
      </c>
      <c r="AE493" s="4">
        <v>0</v>
      </c>
      <c r="AF493" s="10">
        <v>0</v>
      </c>
      <c r="AG493" s="4">
        <v>0</v>
      </c>
      <c r="AH493" s="4">
        <v>0</v>
      </c>
      <c r="AI493" s="10" t="s">
        <v>1473</v>
      </c>
      <c r="AJ493" s="4">
        <v>0</v>
      </c>
      <c r="AK493" s="4">
        <v>0</v>
      </c>
      <c r="AL493" s="10" t="s">
        <v>1473</v>
      </c>
      <c r="AM493" s="1">
        <v>365306</v>
      </c>
      <c r="AN493" s="1">
        <v>5</v>
      </c>
      <c r="AX493"/>
      <c r="AY493"/>
    </row>
    <row r="494" spans="1:51" x14ac:dyDescent="0.25">
      <c r="A494" t="s">
        <v>964</v>
      </c>
      <c r="B494" t="s">
        <v>469</v>
      </c>
      <c r="C494" t="s">
        <v>1345</v>
      </c>
      <c r="D494" t="s">
        <v>1041</v>
      </c>
      <c r="E494" s="4">
        <v>107.67391304347827</v>
      </c>
      <c r="F494" s="4">
        <v>382.40706521739128</v>
      </c>
      <c r="G494" s="4">
        <v>157.30130434782606</v>
      </c>
      <c r="H494" s="10">
        <v>0.4113451833281459</v>
      </c>
      <c r="I494" s="4">
        <v>371.43347826086955</v>
      </c>
      <c r="J494" s="4">
        <v>157.30130434782606</v>
      </c>
      <c r="K494" s="10">
        <v>0.423497917000762</v>
      </c>
      <c r="L494" s="4">
        <v>46.118913043478251</v>
      </c>
      <c r="M494" s="4">
        <v>0.33956521739130435</v>
      </c>
      <c r="N494" s="10">
        <v>7.3628191772685935E-3</v>
      </c>
      <c r="O494" s="4">
        <v>40.292826086956509</v>
      </c>
      <c r="P494" s="4">
        <v>0.33956521739130435</v>
      </c>
      <c r="Q494" s="8">
        <v>8.4274361063302917E-3</v>
      </c>
      <c r="R494" s="4">
        <v>0</v>
      </c>
      <c r="S494" s="4">
        <v>0</v>
      </c>
      <c r="T494" s="10" t="s">
        <v>1473</v>
      </c>
      <c r="U494" s="4">
        <v>5.8260869565217392</v>
      </c>
      <c r="V494" s="4">
        <v>0</v>
      </c>
      <c r="W494" s="10">
        <v>0</v>
      </c>
      <c r="X494" s="4">
        <v>105.74076086956521</v>
      </c>
      <c r="Y494" s="4">
        <v>44.254130434782617</v>
      </c>
      <c r="Z494" s="10">
        <v>0.41851533950442799</v>
      </c>
      <c r="AA494" s="4">
        <v>5.1475</v>
      </c>
      <c r="AB494" s="4">
        <v>0</v>
      </c>
      <c r="AC494" s="10">
        <v>0</v>
      </c>
      <c r="AD494" s="4">
        <v>224.99130434782609</v>
      </c>
      <c r="AE494" s="4">
        <v>112.70760869565214</v>
      </c>
      <c r="AF494" s="10">
        <v>0.50094206539383146</v>
      </c>
      <c r="AG494" s="4">
        <v>0.40858695652173915</v>
      </c>
      <c r="AH494" s="4">
        <v>0</v>
      </c>
      <c r="AI494" s="10">
        <v>0</v>
      </c>
      <c r="AJ494" s="4">
        <v>0</v>
      </c>
      <c r="AK494" s="4">
        <v>0</v>
      </c>
      <c r="AL494" s="10" t="s">
        <v>1473</v>
      </c>
      <c r="AM494" s="1">
        <v>365865</v>
      </c>
      <c r="AN494" s="1">
        <v>5</v>
      </c>
      <c r="AX494"/>
      <c r="AY494"/>
    </row>
    <row r="495" spans="1:51" x14ac:dyDescent="0.25">
      <c r="A495" t="s">
        <v>964</v>
      </c>
      <c r="B495" t="s">
        <v>561</v>
      </c>
      <c r="C495" t="s">
        <v>1087</v>
      </c>
      <c r="D495" t="s">
        <v>1005</v>
      </c>
      <c r="E495" s="4">
        <v>44</v>
      </c>
      <c r="F495" s="4">
        <v>159.48913043478262</v>
      </c>
      <c r="G495" s="4">
        <v>0</v>
      </c>
      <c r="H495" s="10">
        <v>0</v>
      </c>
      <c r="I495" s="4">
        <v>136.94836956521738</v>
      </c>
      <c r="J495" s="4">
        <v>0</v>
      </c>
      <c r="K495" s="10">
        <v>0</v>
      </c>
      <c r="L495" s="4">
        <v>29.769021739130437</v>
      </c>
      <c r="M495" s="4">
        <v>0</v>
      </c>
      <c r="N495" s="10">
        <v>0</v>
      </c>
      <c r="O495" s="4">
        <v>7.2282608695652177</v>
      </c>
      <c r="P495" s="4">
        <v>0</v>
      </c>
      <c r="Q495" s="8">
        <v>0</v>
      </c>
      <c r="R495" s="4">
        <v>17.266304347826086</v>
      </c>
      <c r="S495" s="4">
        <v>0</v>
      </c>
      <c r="T495" s="10">
        <v>0</v>
      </c>
      <c r="U495" s="4">
        <v>5.2744565217391308</v>
      </c>
      <c r="V495" s="4">
        <v>0</v>
      </c>
      <c r="W495" s="10">
        <v>0</v>
      </c>
      <c r="X495" s="4">
        <v>33.959239130434781</v>
      </c>
      <c r="Y495" s="4">
        <v>0</v>
      </c>
      <c r="Z495" s="10">
        <v>0</v>
      </c>
      <c r="AA495" s="4">
        <v>0</v>
      </c>
      <c r="AB495" s="4">
        <v>0</v>
      </c>
      <c r="AC495" s="10" t="s">
        <v>1473</v>
      </c>
      <c r="AD495" s="4">
        <v>95.760869565217391</v>
      </c>
      <c r="AE495" s="4">
        <v>0</v>
      </c>
      <c r="AF495" s="10">
        <v>0</v>
      </c>
      <c r="AG495" s="4">
        <v>0</v>
      </c>
      <c r="AH495" s="4">
        <v>0</v>
      </c>
      <c r="AI495" s="10" t="s">
        <v>1473</v>
      </c>
      <c r="AJ495" s="4">
        <v>0</v>
      </c>
      <c r="AK495" s="4">
        <v>0</v>
      </c>
      <c r="AL495" s="10" t="s">
        <v>1473</v>
      </c>
      <c r="AM495" s="1">
        <v>366016</v>
      </c>
      <c r="AN495" s="1">
        <v>5</v>
      </c>
      <c r="AX495"/>
      <c r="AY495"/>
    </row>
    <row r="496" spans="1:51" x14ac:dyDescent="0.25">
      <c r="A496" t="s">
        <v>964</v>
      </c>
      <c r="B496" t="s">
        <v>396</v>
      </c>
      <c r="C496" t="s">
        <v>1116</v>
      </c>
      <c r="D496" t="s">
        <v>980</v>
      </c>
      <c r="E496" s="4">
        <v>108.40217391304348</v>
      </c>
      <c r="F496" s="4">
        <v>312.23913043478257</v>
      </c>
      <c r="G496" s="4">
        <v>81.735326086956533</v>
      </c>
      <c r="H496" s="10">
        <v>0.2617715658288659</v>
      </c>
      <c r="I496" s="4">
        <v>287.7761956521739</v>
      </c>
      <c r="J496" s="4">
        <v>81.735326086956533</v>
      </c>
      <c r="K496" s="10">
        <v>0.28402393012988286</v>
      </c>
      <c r="L496" s="4">
        <v>34.41793478260869</v>
      </c>
      <c r="M496" s="4">
        <v>9.6425000000000018</v>
      </c>
      <c r="N496" s="10">
        <v>0.28015916878523278</v>
      </c>
      <c r="O496" s="4">
        <v>24.070108695652166</v>
      </c>
      <c r="P496" s="4">
        <v>9.6425000000000018</v>
      </c>
      <c r="Q496" s="8">
        <v>0.40060060060060082</v>
      </c>
      <c r="R496" s="4">
        <v>5.3043478260869561</v>
      </c>
      <c r="S496" s="4">
        <v>0</v>
      </c>
      <c r="T496" s="10">
        <v>0</v>
      </c>
      <c r="U496" s="4">
        <v>5.0434782608695654</v>
      </c>
      <c r="V496" s="4">
        <v>0</v>
      </c>
      <c r="W496" s="10">
        <v>0</v>
      </c>
      <c r="X496" s="4">
        <v>87.179999999999993</v>
      </c>
      <c r="Y496" s="4">
        <v>47.800869565217397</v>
      </c>
      <c r="Z496" s="10">
        <v>0.54830086677239509</v>
      </c>
      <c r="AA496" s="4">
        <v>14.115108695652175</v>
      </c>
      <c r="AB496" s="4">
        <v>0</v>
      </c>
      <c r="AC496" s="10">
        <v>0</v>
      </c>
      <c r="AD496" s="4">
        <v>176.52608695652171</v>
      </c>
      <c r="AE496" s="4">
        <v>24.291956521739142</v>
      </c>
      <c r="AF496" s="10">
        <v>0.13761114258269511</v>
      </c>
      <c r="AG496" s="4">
        <v>0</v>
      </c>
      <c r="AH496" s="4">
        <v>0</v>
      </c>
      <c r="AI496" s="10" t="s">
        <v>1473</v>
      </c>
      <c r="AJ496" s="4">
        <v>0</v>
      </c>
      <c r="AK496" s="4">
        <v>0</v>
      </c>
      <c r="AL496" s="10" t="s">
        <v>1473</v>
      </c>
      <c r="AM496" s="1">
        <v>365754</v>
      </c>
      <c r="AN496" s="1">
        <v>5</v>
      </c>
      <c r="AX496"/>
      <c r="AY496"/>
    </row>
    <row r="497" spans="1:51" x14ac:dyDescent="0.25">
      <c r="A497" t="s">
        <v>964</v>
      </c>
      <c r="B497" t="s">
        <v>158</v>
      </c>
      <c r="C497" t="s">
        <v>1083</v>
      </c>
      <c r="D497" t="s">
        <v>991</v>
      </c>
      <c r="E497" s="4">
        <v>137.7391304347826</v>
      </c>
      <c r="F497" s="4">
        <v>460.39543478260879</v>
      </c>
      <c r="G497" s="4">
        <v>76.467500000000001</v>
      </c>
      <c r="H497" s="10">
        <v>0.16609091711803509</v>
      </c>
      <c r="I497" s="4">
        <v>412.61554347826097</v>
      </c>
      <c r="J497" s="4">
        <v>76.467500000000001</v>
      </c>
      <c r="K497" s="10">
        <v>0.18532384736501997</v>
      </c>
      <c r="L497" s="4">
        <v>47.499130434782607</v>
      </c>
      <c r="M497" s="4">
        <v>3.0217391304347827</v>
      </c>
      <c r="N497" s="10">
        <v>6.3616725248974812E-2</v>
      </c>
      <c r="O497" s="4">
        <v>17.656630434782606</v>
      </c>
      <c r="P497" s="4">
        <v>3.0217391304347827</v>
      </c>
      <c r="Q497" s="8">
        <v>0.17113905972014457</v>
      </c>
      <c r="R497" s="4">
        <v>24.043586956521743</v>
      </c>
      <c r="S497" s="4">
        <v>0</v>
      </c>
      <c r="T497" s="10">
        <v>0</v>
      </c>
      <c r="U497" s="4">
        <v>5.7989130434782608</v>
      </c>
      <c r="V497" s="4">
        <v>0</v>
      </c>
      <c r="W497" s="10">
        <v>0</v>
      </c>
      <c r="X497" s="4">
        <v>135.47999999999999</v>
      </c>
      <c r="Y497" s="4">
        <v>53.941956521739137</v>
      </c>
      <c r="Z497" s="10">
        <v>0.39815438826202493</v>
      </c>
      <c r="AA497" s="4">
        <v>17.937391304347823</v>
      </c>
      <c r="AB497" s="4">
        <v>0</v>
      </c>
      <c r="AC497" s="10">
        <v>0</v>
      </c>
      <c r="AD497" s="4">
        <v>259.47891304347837</v>
      </c>
      <c r="AE497" s="4">
        <v>19.503804347826087</v>
      </c>
      <c r="AF497" s="10">
        <v>7.5165276896924663E-2</v>
      </c>
      <c r="AG497" s="4">
        <v>0</v>
      </c>
      <c r="AH497" s="4">
        <v>0</v>
      </c>
      <c r="AI497" s="10" t="s">
        <v>1473</v>
      </c>
      <c r="AJ497" s="4">
        <v>0</v>
      </c>
      <c r="AK497" s="4">
        <v>0</v>
      </c>
      <c r="AL497" s="10" t="s">
        <v>1473</v>
      </c>
      <c r="AM497" s="1">
        <v>365396</v>
      </c>
      <c r="AN497" s="1">
        <v>5</v>
      </c>
      <c r="AX497"/>
      <c r="AY497"/>
    </row>
    <row r="498" spans="1:51" x14ac:dyDescent="0.25">
      <c r="A498" t="s">
        <v>964</v>
      </c>
      <c r="B498" t="s">
        <v>63</v>
      </c>
      <c r="C498" t="s">
        <v>1100</v>
      </c>
      <c r="D498" t="s">
        <v>991</v>
      </c>
      <c r="E498" s="4">
        <v>165.35869565217391</v>
      </c>
      <c r="F498" s="4">
        <v>549.10195652173934</v>
      </c>
      <c r="G498" s="4">
        <v>107.16413043478261</v>
      </c>
      <c r="H498" s="10">
        <v>0.19516253614102702</v>
      </c>
      <c r="I498" s="4">
        <v>505.86217391304359</v>
      </c>
      <c r="J498" s="4">
        <v>107.16413043478261</v>
      </c>
      <c r="K498" s="10">
        <v>0.21184452200848652</v>
      </c>
      <c r="L498" s="4">
        <v>49.131956521739127</v>
      </c>
      <c r="M498" s="4">
        <v>5.5773913043478247</v>
      </c>
      <c r="N498" s="10">
        <v>0.11351860783073088</v>
      </c>
      <c r="O498" s="4">
        <v>25.988043478260867</v>
      </c>
      <c r="P498" s="4">
        <v>5.5773913043478247</v>
      </c>
      <c r="Q498" s="8">
        <v>0.21461374377849343</v>
      </c>
      <c r="R498" s="4">
        <v>17.578695652173916</v>
      </c>
      <c r="S498" s="4">
        <v>0</v>
      </c>
      <c r="T498" s="10">
        <v>0</v>
      </c>
      <c r="U498" s="4">
        <v>5.5652173913043477</v>
      </c>
      <c r="V498" s="4">
        <v>0</v>
      </c>
      <c r="W498" s="10">
        <v>0</v>
      </c>
      <c r="X498" s="4">
        <v>216.83554347826086</v>
      </c>
      <c r="Y498" s="4">
        <v>88.848913043478262</v>
      </c>
      <c r="Z498" s="10">
        <v>0.40975253234895009</v>
      </c>
      <c r="AA498" s="4">
        <v>20.095869565217392</v>
      </c>
      <c r="AB498" s="4">
        <v>0</v>
      </c>
      <c r="AC498" s="10">
        <v>0</v>
      </c>
      <c r="AD498" s="4">
        <v>262.64695652173924</v>
      </c>
      <c r="AE498" s="4">
        <v>12.346195652173909</v>
      </c>
      <c r="AF498" s="10">
        <v>4.7006810266053918E-2</v>
      </c>
      <c r="AG498" s="4">
        <v>0</v>
      </c>
      <c r="AH498" s="4">
        <v>0</v>
      </c>
      <c r="AI498" s="10" t="s">
        <v>1473</v>
      </c>
      <c r="AJ498" s="4">
        <v>0.39163043478260873</v>
      </c>
      <c r="AK498" s="4">
        <v>0.39163043478260873</v>
      </c>
      <c r="AL498" s="10">
        <v>1</v>
      </c>
      <c r="AM498" s="1">
        <v>365209</v>
      </c>
      <c r="AN498" s="1">
        <v>5</v>
      </c>
      <c r="AX498"/>
      <c r="AY498"/>
    </row>
    <row r="499" spans="1:51" x14ac:dyDescent="0.25">
      <c r="A499" t="s">
        <v>964</v>
      </c>
      <c r="B499" t="s">
        <v>691</v>
      </c>
      <c r="C499" t="s">
        <v>1190</v>
      </c>
      <c r="D499" t="s">
        <v>980</v>
      </c>
      <c r="E499" s="4">
        <v>123.67391304347827</v>
      </c>
      <c r="F499" s="4">
        <v>321.76141304347823</v>
      </c>
      <c r="G499" s="4">
        <v>5.9782608695652176E-2</v>
      </c>
      <c r="H499" s="10">
        <v>1.8579794304786327E-4</v>
      </c>
      <c r="I499" s="4">
        <v>278.41467391304343</v>
      </c>
      <c r="J499" s="4">
        <v>5.9782608695652176E-2</v>
      </c>
      <c r="K499" s="10">
        <v>2.1472506407591122E-4</v>
      </c>
      <c r="L499" s="4">
        <v>11.994891304347826</v>
      </c>
      <c r="M499" s="4">
        <v>0</v>
      </c>
      <c r="N499" s="10">
        <v>0</v>
      </c>
      <c r="O499" s="4">
        <v>2.6035869565217391</v>
      </c>
      <c r="P499" s="4">
        <v>0</v>
      </c>
      <c r="Q499" s="8">
        <v>0</v>
      </c>
      <c r="R499" s="4">
        <v>4</v>
      </c>
      <c r="S499" s="4">
        <v>0</v>
      </c>
      <c r="T499" s="10">
        <v>0</v>
      </c>
      <c r="U499" s="4">
        <v>5.3913043478260869</v>
      </c>
      <c r="V499" s="4">
        <v>0</v>
      </c>
      <c r="W499" s="10">
        <v>0</v>
      </c>
      <c r="X499" s="4">
        <v>111.13760869565222</v>
      </c>
      <c r="Y499" s="4">
        <v>0</v>
      </c>
      <c r="Z499" s="10">
        <v>0</v>
      </c>
      <c r="AA499" s="4">
        <v>33.955434782608705</v>
      </c>
      <c r="AB499" s="4">
        <v>0</v>
      </c>
      <c r="AC499" s="10">
        <v>0</v>
      </c>
      <c r="AD499" s="4">
        <v>164.6734782608695</v>
      </c>
      <c r="AE499" s="4">
        <v>5.9782608695652176E-2</v>
      </c>
      <c r="AF499" s="10">
        <v>3.6303726214458666E-4</v>
      </c>
      <c r="AG499" s="4">
        <v>0</v>
      </c>
      <c r="AH499" s="4">
        <v>0</v>
      </c>
      <c r="AI499" s="10" t="s">
        <v>1473</v>
      </c>
      <c r="AJ499" s="4">
        <v>0</v>
      </c>
      <c r="AK499" s="4">
        <v>0</v>
      </c>
      <c r="AL499" s="10" t="s">
        <v>1473</v>
      </c>
      <c r="AM499" s="1">
        <v>366201</v>
      </c>
      <c r="AN499" s="1">
        <v>5</v>
      </c>
      <c r="AX499"/>
      <c r="AY499"/>
    </row>
    <row r="500" spans="1:51" x14ac:dyDescent="0.25">
      <c r="A500" t="s">
        <v>964</v>
      </c>
      <c r="B500" t="s">
        <v>312</v>
      </c>
      <c r="C500" t="s">
        <v>1308</v>
      </c>
      <c r="D500" t="s">
        <v>1006</v>
      </c>
      <c r="E500" s="4">
        <v>67.717391304347828</v>
      </c>
      <c r="F500" s="4">
        <v>206</v>
      </c>
      <c r="G500" s="4">
        <v>0</v>
      </c>
      <c r="H500" s="10">
        <v>0</v>
      </c>
      <c r="I500" s="4">
        <v>190.18478260869566</v>
      </c>
      <c r="J500" s="4">
        <v>0</v>
      </c>
      <c r="K500" s="10">
        <v>0</v>
      </c>
      <c r="L500" s="4">
        <v>41.111413043478265</v>
      </c>
      <c r="M500" s="4">
        <v>0</v>
      </c>
      <c r="N500" s="10">
        <v>0</v>
      </c>
      <c r="O500" s="4">
        <v>25.296195652173914</v>
      </c>
      <c r="P500" s="4">
        <v>0</v>
      </c>
      <c r="Q500" s="8">
        <v>0</v>
      </c>
      <c r="R500" s="4">
        <v>10.956521739130435</v>
      </c>
      <c r="S500" s="4">
        <v>0</v>
      </c>
      <c r="T500" s="10">
        <v>0</v>
      </c>
      <c r="U500" s="4">
        <v>4.8586956521739131</v>
      </c>
      <c r="V500" s="4">
        <v>0</v>
      </c>
      <c r="W500" s="10">
        <v>0</v>
      </c>
      <c r="X500" s="4">
        <v>37.279891304347828</v>
      </c>
      <c r="Y500" s="4">
        <v>0</v>
      </c>
      <c r="Z500" s="10">
        <v>0</v>
      </c>
      <c r="AA500" s="4">
        <v>0</v>
      </c>
      <c r="AB500" s="4">
        <v>0</v>
      </c>
      <c r="AC500" s="10" t="s">
        <v>1473</v>
      </c>
      <c r="AD500" s="4">
        <v>104.81521739130434</v>
      </c>
      <c r="AE500" s="4">
        <v>0</v>
      </c>
      <c r="AF500" s="10">
        <v>0</v>
      </c>
      <c r="AG500" s="4">
        <v>22.793478260869566</v>
      </c>
      <c r="AH500" s="4">
        <v>0</v>
      </c>
      <c r="AI500" s="10">
        <v>0</v>
      </c>
      <c r="AJ500" s="4">
        <v>0</v>
      </c>
      <c r="AK500" s="4">
        <v>0</v>
      </c>
      <c r="AL500" s="10" t="s">
        <v>1473</v>
      </c>
      <c r="AM500" s="1">
        <v>365632</v>
      </c>
      <c r="AN500" s="1">
        <v>5</v>
      </c>
      <c r="AX500"/>
      <c r="AY500"/>
    </row>
    <row r="501" spans="1:51" x14ac:dyDescent="0.25">
      <c r="A501" t="s">
        <v>964</v>
      </c>
      <c r="B501" t="s">
        <v>563</v>
      </c>
      <c r="C501" t="s">
        <v>1286</v>
      </c>
      <c r="D501" t="s">
        <v>1049</v>
      </c>
      <c r="E501" s="4">
        <v>87.591549295774641</v>
      </c>
      <c r="F501" s="4">
        <v>310.68732394366202</v>
      </c>
      <c r="G501" s="4">
        <v>32.20774647887324</v>
      </c>
      <c r="H501" s="10">
        <v>0.1036661105771846</v>
      </c>
      <c r="I501" s="4">
        <v>275.22394366197187</v>
      </c>
      <c r="J501" s="4">
        <v>30.989436619718308</v>
      </c>
      <c r="K501" s="10">
        <v>0.11259716799123887</v>
      </c>
      <c r="L501" s="4">
        <v>70.575352112676043</v>
      </c>
      <c r="M501" s="4">
        <v>1.390845070422535</v>
      </c>
      <c r="N501" s="10">
        <v>1.9707235299400303E-2</v>
      </c>
      <c r="O501" s="4">
        <v>46.383802816901401</v>
      </c>
      <c r="P501" s="4">
        <v>0.17253521126760563</v>
      </c>
      <c r="Q501" s="8">
        <v>3.7197297502467174E-3</v>
      </c>
      <c r="R501" s="4">
        <v>19.008450704225346</v>
      </c>
      <c r="S501" s="4">
        <v>1.2183098591549295</v>
      </c>
      <c r="T501" s="10">
        <v>6.4093064611736833E-2</v>
      </c>
      <c r="U501" s="4">
        <v>5.183098591549296</v>
      </c>
      <c r="V501" s="4">
        <v>0</v>
      </c>
      <c r="W501" s="10">
        <v>0</v>
      </c>
      <c r="X501" s="4">
        <v>48.56408450704226</v>
      </c>
      <c r="Y501" s="4">
        <v>0</v>
      </c>
      <c r="Z501" s="10">
        <v>0</v>
      </c>
      <c r="AA501" s="4">
        <v>11.271830985915496</v>
      </c>
      <c r="AB501" s="4">
        <v>0</v>
      </c>
      <c r="AC501" s="10">
        <v>0</v>
      </c>
      <c r="AD501" s="4">
        <v>180.27605633802821</v>
      </c>
      <c r="AE501" s="4">
        <v>30.816901408450704</v>
      </c>
      <c r="AF501" s="10">
        <v>0.17094284196381132</v>
      </c>
      <c r="AG501" s="4">
        <v>0</v>
      </c>
      <c r="AH501" s="4">
        <v>0</v>
      </c>
      <c r="AI501" s="10" t="s">
        <v>1473</v>
      </c>
      <c r="AJ501" s="4">
        <v>0</v>
      </c>
      <c r="AK501" s="4">
        <v>0</v>
      </c>
      <c r="AL501" s="10" t="s">
        <v>1473</v>
      </c>
      <c r="AM501" s="1">
        <v>366022</v>
      </c>
      <c r="AN501" s="1">
        <v>5</v>
      </c>
      <c r="AX501"/>
      <c r="AY501"/>
    </row>
    <row r="502" spans="1:51" x14ac:dyDescent="0.25">
      <c r="A502" t="s">
        <v>964</v>
      </c>
      <c r="B502" t="s">
        <v>798</v>
      </c>
      <c r="C502" t="s">
        <v>1406</v>
      </c>
      <c r="D502" t="s">
        <v>1034</v>
      </c>
      <c r="E502" s="4">
        <v>70.75</v>
      </c>
      <c r="F502" s="4">
        <v>180.7440217391304</v>
      </c>
      <c r="G502" s="4">
        <v>49.062391304347848</v>
      </c>
      <c r="H502" s="10">
        <v>0.2714468275756311</v>
      </c>
      <c r="I502" s="4">
        <v>168.21815217391304</v>
      </c>
      <c r="J502" s="4">
        <v>48.623478260869589</v>
      </c>
      <c r="K502" s="10">
        <v>0.28905012706714317</v>
      </c>
      <c r="L502" s="4">
        <v>31.898695652173913</v>
      </c>
      <c r="M502" s="4">
        <v>0.5</v>
      </c>
      <c r="N502" s="10">
        <v>1.56746221053062E-2</v>
      </c>
      <c r="O502" s="4">
        <v>19.811739130434781</v>
      </c>
      <c r="P502" s="4">
        <v>0.5</v>
      </c>
      <c r="Q502" s="8">
        <v>2.5237562270941694E-2</v>
      </c>
      <c r="R502" s="4">
        <v>5.7391304347826084</v>
      </c>
      <c r="S502" s="4">
        <v>0</v>
      </c>
      <c r="T502" s="10">
        <v>0</v>
      </c>
      <c r="U502" s="4">
        <v>6.3478260869565215</v>
      </c>
      <c r="V502" s="4">
        <v>0</v>
      </c>
      <c r="W502" s="10">
        <v>0</v>
      </c>
      <c r="X502" s="4">
        <v>62.435978260869561</v>
      </c>
      <c r="Y502" s="4">
        <v>20.338369565217398</v>
      </c>
      <c r="Z502" s="10">
        <v>0.32574759188107483</v>
      </c>
      <c r="AA502" s="4">
        <v>0.43891304347826082</v>
      </c>
      <c r="AB502" s="4">
        <v>0.43891304347826082</v>
      </c>
      <c r="AC502" s="10">
        <v>1</v>
      </c>
      <c r="AD502" s="4">
        <v>85.901739130434763</v>
      </c>
      <c r="AE502" s="4">
        <v>27.785108695652188</v>
      </c>
      <c r="AF502" s="10">
        <v>0.32345222549525771</v>
      </c>
      <c r="AG502" s="4">
        <v>6.8695652173913047E-2</v>
      </c>
      <c r="AH502" s="4">
        <v>0</v>
      </c>
      <c r="AI502" s="10">
        <v>0</v>
      </c>
      <c r="AJ502" s="4">
        <v>0</v>
      </c>
      <c r="AK502" s="4">
        <v>0</v>
      </c>
      <c r="AL502" s="10" t="s">
        <v>1473</v>
      </c>
      <c r="AM502" s="1">
        <v>366346</v>
      </c>
      <c r="AN502" s="1">
        <v>5</v>
      </c>
      <c r="AX502"/>
      <c r="AY502"/>
    </row>
    <row r="503" spans="1:51" x14ac:dyDescent="0.25">
      <c r="A503" t="s">
        <v>964</v>
      </c>
      <c r="B503" t="s">
        <v>257</v>
      </c>
      <c r="C503" t="s">
        <v>1290</v>
      </c>
      <c r="D503" t="s">
        <v>1059</v>
      </c>
      <c r="E503" s="4">
        <v>61.5</v>
      </c>
      <c r="F503" s="4">
        <v>186.03804347826087</v>
      </c>
      <c r="G503" s="4">
        <v>2.2010869565217392</v>
      </c>
      <c r="H503" s="10">
        <v>1.1831380912038796E-2</v>
      </c>
      <c r="I503" s="4">
        <v>168.70652173913044</v>
      </c>
      <c r="J503" s="4">
        <v>2.2010869565217392</v>
      </c>
      <c r="K503" s="10">
        <v>1.3046839765479028E-2</v>
      </c>
      <c r="L503" s="4">
        <v>24.942934782608699</v>
      </c>
      <c r="M503" s="4">
        <v>0</v>
      </c>
      <c r="N503" s="10">
        <v>0</v>
      </c>
      <c r="O503" s="4">
        <v>14.239130434782609</v>
      </c>
      <c r="P503" s="4">
        <v>0</v>
      </c>
      <c r="Q503" s="8">
        <v>0</v>
      </c>
      <c r="R503" s="4">
        <v>4.9728260869565215</v>
      </c>
      <c r="S503" s="4">
        <v>0</v>
      </c>
      <c r="T503" s="10">
        <v>0</v>
      </c>
      <c r="U503" s="4">
        <v>5.7309782608695654</v>
      </c>
      <c r="V503" s="4">
        <v>0</v>
      </c>
      <c r="W503" s="10">
        <v>0</v>
      </c>
      <c r="X503" s="4">
        <v>68.709239130434781</v>
      </c>
      <c r="Y503" s="4">
        <v>0</v>
      </c>
      <c r="Z503" s="10">
        <v>0</v>
      </c>
      <c r="AA503" s="4">
        <v>6.6277173913043477</v>
      </c>
      <c r="AB503" s="4">
        <v>0</v>
      </c>
      <c r="AC503" s="10">
        <v>0</v>
      </c>
      <c r="AD503" s="4">
        <v>77.067934782608702</v>
      </c>
      <c r="AE503" s="4">
        <v>2.2010869565217392</v>
      </c>
      <c r="AF503" s="10">
        <v>2.8560346955325975E-2</v>
      </c>
      <c r="AG503" s="4">
        <v>8.6902173913043477</v>
      </c>
      <c r="AH503" s="4">
        <v>0</v>
      </c>
      <c r="AI503" s="10">
        <v>0</v>
      </c>
      <c r="AJ503" s="4">
        <v>0</v>
      </c>
      <c r="AK503" s="4">
        <v>0</v>
      </c>
      <c r="AL503" s="10" t="s">
        <v>1473</v>
      </c>
      <c r="AM503" s="1">
        <v>365557</v>
      </c>
      <c r="AN503" s="1">
        <v>5</v>
      </c>
      <c r="AX503"/>
      <c r="AY503"/>
    </row>
    <row r="504" spans="1:51" x14ac:dyDescent="0.25">
      <c r="A504" t="s">
        <v>964</v>
      </c>
      <c r="B504" t="s">
        <v>643</v>
      </c>
      <c r="C504" t="s">
        <v>1381</v>
      </c>
      <c r="D504" t="s">
        <v>1052</v>
      </c>
      <c r="E504" s="4">
        <v>34.163043478260867</v>
      </c>
      <c r="F504" s="4">
        <v>115.40750000000003</v>
      </c>
      <c r="G504" s="4">
        <v>7.3722826086956523</v>
      </c>
      <c r="H504" s="10">
        <v>6.3880446320175477E-2</v>
      </c>
      <c r="I504" s="4">
        <v>108.50989130434785</v>
      </c>
      <c r="J504" s="4">
        <v>7.1983695652173916</v>
      </c>
      <c r="K504" s="10">
        <v>6.6338372278223479E-2</v>
      </c>
      <c r="L504" s="4">
        <v>26.50347826086956</v>
      </c>
      <c r="M504" s="4">
        <v>0.55434782608695654</v>
      </c>
      <c r="N504" s="10">
        <v>2.0916040552511572E-2</v>
      </c>
      <c r="O504" s="4">
        <v>20.32326086956521</v>
      </c>
      <c r="P504" s="4">
        <v>0.38043478260869568</v>
      </c>
      <c r="Q504" s="8">
        <v>1.871918020687369E-2</v>
      </c>
      <c r="R504" s="4">
        <v>0.5715217391304348</v>
      </c>
      <c r="S504" s="4">
        <v>8.6956521739130432E-2</v>
      </c>
      <c r="T504" s="10">
        <v>0.15214910612400151</v>
      </c>
      <c r="U504" s="4">
        <v>5.6086956521739131</v>
      </c>
      <c r="V504" s="4">
        <v>8.6956521739130432E-2</v>
      </c>
      <c r="W504" s="10">
        <v>1.5503875968992248E-2</v>
      </c>
      <c r="X504" s="4">
        <v>21.219021739130437</v>
      </c>
      <c r="Y504" s="4">
        <v>2.3858695652173911</v>
      </c>
      <c r="Z504" s="10">
        <v>0.11244013011295237</v>
      </c>
      <c r="AA504" s="4">
        <v>0.71739130434782605</v>
      </c>
      <c r="AB504" s="4">
        <v>0</v>
      </c>
      <c r="AC504" s="10">
        <v>0</v>
      </c>
      <c r="AD504" s="4">
        <v>66.967608695652203</v>
      </c>
      <c r="AE504" s="4">
        <v>4.4320652173913047</v>
      </c>
      <c r="AF504" s="10">
        <v>6.6182223073452104E-2</v>
      </c>
      <c r="AG504" s="4">
        <v>0</v>
      </c>
      <c r="AH504" s="4">
        <v>0</v>
      </c>
      <c r="AI504" s="10" t="s">
        <v>1473</v>
      </c>
      <c r="AJ504" s="4">
        <v>0</v>
      </c>
      <c r="AK504" s="4">
        <v>0</v>
      </c>
      <c r="AL504" s="10" t="s">
        <v>1473</v>
      </c>
      <c r="AM504" s="1">
        <v>366139</v>
      </c>
      <c r="AN504" s="1">
        <v>5</v>
      </c>
      <c r="AX504"/>
      <c r="AY504"/>
    </row>
    <row r="505" spans="1:51" x14ac:dyDescent="0.25">
      <c r="A505" t="s">
        <v>964</v>
      </c>
      <c r="B505" t="s">
        <v>131</v>
      </c>
      <c r="C505" t="s">
        <v>1213</v>
      </c>
      <c r="D505" t="s">
        <v>1008</v>
      </c>
      <c r="E505" s="4">
        <v>96.880434782608702</v>
      </c>
      <c r="F505" s="4">
        <v>402.30163043478262</v>
      </c>
      <c r="G505" s="4">
        <v>3.0869565217391304</v>
      </c>
      <c r="H505" s="10">
        <v>7.6732389038616112E-3</v>
      </c>
      <c r="I505" s="4">
        <v>371.78728260869565</v>
      </c>
      <c r="J505" s="4">
        <v>3.0869565217391304</v>
      </c>
      <c r="K505" s="10">
        <v>8.3030180593566382E-3</v>
      </c>
      <c r="L505" s="4">
        <v>51.86380434782609</v>
      </c>
      <c r="M505" s="4">
        <v>0</v>
      </c>
      <c r="N505" s="10">
        <v>0</v>
      </c>
      <c r="O505" s="4">
        <v>26.403804347826089</v>
      </c>
      <c r="P505" s="4">
        <v>0</v>
      </c>
      <c r="Q505" s="8">
        <v>0</v>
      </c>
      <c r="R505" s="4">
        <v>21.465434782608696</v>
      </c>
      <c r="S505" s="4">
        <v>0</v>
      </c>
      <c r="T505" s="10">
        <v>0</v>
      </c>
      <c r="U505" s="4">
        <v>3.9945652173913042</v>
      </c>
      <c r="V505" s="4">
        <v>0</v>
      </c>
      <c r="W505" s="10">
        <v>0</v>
      </c>
      <c r="X505" s="4">
        <v>128.74032608695651</v>
      </c>
      <c r="Y505" s="4">
        <v>0.13043478260869565</v>
      </c>
      <c r="Z505" s="10">
        <v>1.0131618162951882E-3</v>
      </c>
      <c r="AA505" s="4">
        <v>5.0543478260869561</v>
      </c>
      <c r="AB505" s="4">
        <v>0</v>
      </c>
      <c r="AC505" s="10">
        <v>0</v>
      </c>
      <c r="AD505" s="4">
        <v>216.64315217391305</v>
      </c>
      <c r="AE505" s="4">
        <v>2.9565217391304346</v>
      </c>
      <c r="AF505" s="10">
        <v>1.3646966033604649E-2</v>
      </c>
      <c r="AG505" s="4">
        <v>0</v>
      </c>
      <c r="AH505" s="4">
        <v>0</v>
      </c>
      <c r="AI505" s="10" t="s">
        <v>1473</v>
      </c>
      <c r="AJ505" s="4">
        <v>0</v>
      </c>
      <c r="AK505" s="4">
        <v>0</v>
      </c>
      <c r="AL505" s="10" t="s">
        <v>1473</v>
      </c>
      <c r="AM505" s="1">
        <v>365350</v>
      </c>
      <c r="AN505" s="1">
        <v>5</v>
      </c>
      <c r="AX505"/>
      <c r="AY505"/>
    </row>
    <row r="506" spans="1:51" x14ac:dyDescent="0.25">
      <c r="A506" t="s">
        <v>964</v>
      </c>
      <c r="B506" t="s">
        <v>5</v>
      </c>
      <c r="C506" t="s">
        <v>1119</v>
      </c>
      <c r="D506" t="s">
        <v>1061</v>
      </c>
      <c r="E506" s="4">
        <v>10.5</v>
      </c>
      <c r="F506" s="4">
        <v>34.353804347826099</v>
      </c>
      <c r="G506" s="4">
        <v>0</v>
      </c>
      <c r="H506" s="10">
        <v>0</v>
      </c>
      <c r="I506" s="4">
        <v>28.701630434782615</v>
      </c>
      <c r="J506" s="4">
        <v>0</v>
      </c>
      <c r="K506" s="10">
        <v>0</v>
      </c>
      <c r="L506" s="4">
        <v>9.7103260869565204</v>
      </c>
      <c r="M506" s="4">
        <v>0</v>
      </c>
      <c r="N506" s="10">
        <v>0</v>
      </c>
      <c r="O506" s="4">
        <v>4.0581521739130428</v>
      </c>
      <c r="P506" s="4">
        <v>0</v>
      </c>
      <c r="Q506" s="8">
        <v>0</v>
      </c>
      <c r="R506" s="4">
        <v>0</v>
      </c>
      <c r="S506" s="4">
        <v>0</v>
      </c>
      <c r="T506" s="10" t="s">
        <v>1473</v>
      </c>
      <c r="U506" s="4">
        <v>5.6521739130434785</v>
      </c>
      <c r="V506" s="4">
        <v>0</v>
      </c>
      <c r="W506" s="10">
        <v>0</v>
      </c>
      <c r="X506" s="4">
        <v>8.5619565217391322</v>
      </c>
      <c r="Y506" s="4">
        <v>0</v>
      </c>
      <c r="Z506" s="10">
        <v>0</v>
      </c>
      <c r="AA506" s="4">
        <v>0</v>
      </c>
      <c r="AB506" s="4">
        <v>0</v>
      </c>
      <c r="AC506" s="10" t="s">
        <v>1473</v>
      </c>
      <c r="AD506" s="4">
        <v>16.081521739130441</v>
      </c>
      <c r="AE506" s="4">
        <v>0</v>
      </c>
      <c r="AF506" s="10">
        <v>0</v>
      </c>
      <c r="AG506" s="4">
        <v>0</v>
      </c>
      <c r="AH506" s="4">
        <v>0</v>
      </c>
      <c r="AI506" s="10" t="s">
        <v>1473</v>
      </c>
      <c r="AJ506" s="4">
        <v>0</v>
      </c>
      <c r="AK506" s="4">
        <v>0</v>
      </c>
      <c r="AL506" s="10" t="s">
        <v>1473</v>
      </c>
      <c r="AM506" s="1">
        <v>366227</v>
      </c>
      <c r="AN506" s="1">
        <v>5</v>
      </c>
      <c r="AX506"/>
      <c r="AY506"/>
    </row>
    <row r="507" spans="1:51" x14ac:dyDescent="0.25">
      <c r="A507" t="s">
        <v>964</v>
      </c>
      <c r="B507" t="s">
        <v>682</v>
      </c>
      <c r="C507" t="s">
        <v>1385</v>
      </c>
      <c r="D507" t="s">
        <v>1039</v>
      </c>
      <c r="E507" s="4">
        <v>40.695652173913047</v>
      </c>
      <c r="F507" s="4">
        <v>165.76043478260868</v>
      </c>
      <c r="G507" s="4">
        <v>0</v>
      </c>
      <c r="H507" s="10">
        <v>0</v>
      </c>
      <c r="I507" s="4">
        <v>161.2386956521739</v>
      </c>
      <c r="J507" s="4">
        <v>0</v>
      </c>
      <c r="K507" s="10">
        <v>0</v>
      </c>
      <c r="L507" s="4">
        <v>32.179347826086961</v>
      </c>
      <c r="M507" s="4">
        <v>0</v>
      </c>
      <c r="N507" s="10">
        <v>0</v>
      </c>
      <c r="O507" s="4">
        <v>27.657608695652176</v>
      </c>
      <c r="P507" s="4">
        <v>0</v>
      </c>
      <c r="Q507" s="8">
        <v>0</v>
      </c>
      <c r="R507" s="4">
        <v>0</v>
      </c>
      <c r="S507" s="4">
        <v>0</v>
      </c>
      <c r="T507" s="10" t="s">
        <v>1473</v>
      </c>
      <c r="U507" s="4">
        <v>4.5217391304347823</v>
      </c>
      <c r="V507" s="4">
        <v>0</v>
      </c>
      <c r="W507" s="10">
        <v>0</v>
      </c>
      <c r="X507" s="4">
        <v>45.485869565217378</v>
      </c>
      <c r="Y507" s="4">
        <v>0</v>
      </c>
      <c r="Z507" s="10">
        <v>0</v>
      </c>
      <c r="AA507" s="4">
        <v>0</v>
      </c>
      <c r="AB507" s="4">
        <v>0</v>
      </c>
      <c r="AC507" s="10" t="s">
        <v>1473</v>
      </c>
      <c r="AD507" s="4">
        <v>88.095217391304345</v>
      </c>
      <c r="AE507" s="4">
        <v>0</v>
      </c>
      <c r="AF507" s="10">
        <v>0</v>
      </c>
      <c r="AG507" s="4">
        <v>0</v>
      </c>
      <c r="AH507" s="4">
        <v>0</v>
      </c>
      <c r="AI507" s="10" t="s">
        <v>1473</v>
      </c>
      <c r="AJ507" s="4">
        <v>0</v>
      </c>
      <c r="AK507" s="4">
        <v>0</v>
      </c>
      <c r="AL507" s="10" t="s">
        <v>1473</v>
      </c>
      <c r="AM507" s="1">
        <v>366191</v>
      </c>
      <c r="AN507" s="1">
        <v>5</v>
      </c>
      <c r="AX507"/>
      <c r="AY507"/>
    </row>
    <row r="508" spans="1:51" x14ac:dyDescent="0.25">
      <c r="A508" t="s">
        <v>964</v>
      </c>
      <c r="B508" t="s">
        <v>875</v>
      </c>
      <c r="C508" t="s">
        <v>1324</v>
      </c>
      <c r="D508" t="s">
        <v>1063</v>
      </c>
      <c r="E508" s="4">
        <v>89.706521739130437</v>
      </c>
      <c r="F508" s="4">
        <v>311.24630434782608</v>
      </c>
      <c r="G508" s="4">
        <v>61.243260869565219</v>
      </c>
      <c r="H508" s="10">
        <v>0.19676783310854748</v>
      </c>
      <c r="I508" s="4">
        <v>277.23891304347819</v>
      </c>
      <c r="J508" s="4">
        <v>60.211739130434779</v>
      </c>
      <c r="K508" s="10">
        <v>0.21718357812560038</v>
      </c>
      <c r="L508" s="4">
        <v>86.319021739130463</v>
      </c>
      <c r="M508" s="4">
        <v>5.8243478260869583</v>
      </c>
      <c r="N508" s="10">
        <v>6.7474673701574672E-2</v>
      </c>
      <c r="O508" s="4">
        <v>53.616195652173928</v>
      </c>
      <c r="P508" s="4">
        <v>4.7928260869565227</v>
      </c>
      <c r="Q508" s="8">
        <v>8.9391386849771617E-2</v>
      </c>
      <c r="R508" s="4">
        <v>26.827282608695665</v>
      </c>
      <c r="S508" s="4">
        <v>1.0315217391304352</v>
      </c>
      <c r="T508" s="10">
        <v>3.8450474249526967E-2</v>
      </c>
      <c r="U508" s="4">
        <v>5.8755434782608713</v>
      </c>
      <c r="V508" s="4">
        <v>0</v>
      </c>
      <c r="W508" s="10">
        <v>0</v>
      </c>
      <c r="X508" s="4">
        <v>60.882173913043488</v>
      </c>
      <c r="Y508" s="4">
        <v>7.8088043478260865</v>
      </c>
      <c r="Z508" s="10">
        <v>0.12826093166415525</v>
      </c>
      <c r="AA508" s="4">
        <v>1.3045652173913043</v>
      </c>
      <c r="AB508" s="4">
        <v>0</v>
      </c>
      <c r="AC508" s="10">
        <v>0</v>
      </c>
      <c r="AD508" s="4">
        <v>144.62641304347818</v>
      </c>
      <c r="AE508" s="4">
        <v>47.610108695652173</v>
      </c>
      <c r="AF508" s="10">
        <v>0.32919373227723919</v>
      </c>
      <c r="AG508" s="4">
        <v>18.114130434782609</v>
      </c>
      <c r="AH508" s="4">
        <v>0</v>
      </c>
      <c r="AI508" s="10">
        <v>0</v>
      </c>
      <c r="AJ508" s="4">
        <v>0</v>
      </c>
      <c r="AK508" s="4">
        <v>0</v>
      </c>
      <c r="AL508" s="10" t="s">
        <v>1473</v>
      </c>
      <c r="AM508" s="1">
        <v>366433</v>
      </c>
      <c r="AN508" s="1">
        <v>5</v>
      </c>
      <c r="AX508"/>
      <c r="AY508"/>
    </row>
    <row r="509" spans="1:51" x14ac:dyDescent="0.25">
      <c r="A509" t="s">
        <v>964</v>
      </c>
      <c r="B509" t="s">
        <v>114</v>
      </c>
      <c r="C509" t="s">
        <v>1131</v>
      </c>
      <c r="D509" t="s">
        <v>982</v>
      </c>
      <c r="E509" s="4">
        <v>235.11956521739131</v>
      </c>
      <c r="F509" s="4">
        <v>750.22684782608701</v>
      </c>
      <c r="G509" s="4">
        <v>4.3478260869565216E-2</v>
      </c>
      <c r="H509" s="10">
        <v>5.7953485663104499E-5</v>
      </c>
      <c r="I509" s="4">
        <v>674.81858695652181</v>
      </c>
      <c r="J509" s="4">
        <v>4.3478260869565216E-2</v>
      </c>
      <c r="K509" s="10">
        <v>6.4429554416476815E-5</v>
      </c>
      <c r="L509" s="4">
        <v>115.85065217391303</v>
      </c>
      <c r="M509" s="4">
        <v>0</v>
      </c>
      <c r="N509" s="10">
        <v>0</v>
      </c>
      <c r="O509" s="4">
        <v>57.625434782608686</v>
      </c>
      <c r="P509" s="4">
        <v>0</v>
      </c>
      <c r="Q509" s="8">
        <v>0</v>
      </c>
      <c r="R509" s="4">
        <v>52.746956521739136</v>
      </c>
      <c r="S509" s="4">
        <v>0</v>
      </c>
      <c r="T509" s="10">
        <v>0</v>
      </c>
      <c r="U509" s="4">
        <v>5.4782608695652177</v>
      </c>
      <c r="V509" s="4">
        <v>0</v>
      </c>
      <c r="W509" s="10">
        <v>0</v>
      </c>
      <c r="X509" s="4">
        <v>164.3653260869566</v>
      </c>
      <c r="Y509" s="4">
        <v>0</v>
      </c>
      <c r="Z509" s="10">
        <v>0</v>
      </c>
      <c r="AA509" s="4">
        <v>17.183043478260874</v>
      </c>
      <c r="AB509" s="4">
        <v>0</v>
      </c>
      <c r="AC509" s="10">
        <v>0</v>
      </c>
      <c r="AD509" s="4">
        <v>373.85402173913042</v>
      </c>
      <c r="AE509" s="4">
        <v>4.3478260869565216E-2</v>
      </c>
      <c r="AF509" s="10">
        <v>1.1629742718109283E-4</v>
      </c>
      <c r="AG509" s="4">
        <v>78.973804347826103</v>
      </c>
      <c r="AH509" s="4">
        <v>0</v>
      </c>
      <c r="AI509" s="10">
        <v>0</v>
      </c>
      <c r="AJ509" s="4">
        <v>0</v>
      </c>
      <c r="AK509" s="4">
        <v>0</v>
      </c>
      <c r="AL509" s="10" t="s">
        <v>1473</v>
      </c>
      <c r="AM509" s="1">
        <v>365322</v>
      </c>
      <c r="AN509" s="1">
        <v>5</v>
      </c>
      <c r="AX509"/>
      <c r="AY509"/>
    </row>
    <row r="510" spans="1:51" x14ac:dyDescent="0.25">
      <c r="A510" t="s">
        <v>964</v>
      </c>
      <c r="B510" t="s">
        <v>55</v>
      </c>
      <c r="C510" t="s">
        <v>1069</v>
      </c>
      <c r="D510" t="s">
        <v>989</v>
      </c>
      <c r="E510" s="4">
        <v>22.271739130434781</v>
      </c>
      <c r="F510" s="4">
        <v>93.538043478260875</v>
      </c>
      <c r="G510" s="4">
        <v>0.34239130434782611</v>
      </c>
      <c r="H510" s="10">
        <v>3.6604497123932369E-3</v>
      </c>
      <c r="I510" s="4">
        <v>88.233695652173907</v>
      </c>
      <c r="J510" s="4">
        <v>0.34239130434782611</v>
      </c>
      <c r="K510" s="10">
        <v>3.880505081613798E-3</v>
      </c>
      <c r="L510" s="4">
        <v>7.4266304347826093</v>
      </c>
      <c r="M510" s="4">
        <v>0</v>
      </c>
      <c r="N510" s="10">
        <v>0</v>
      </c>
      <c r="O510" s="4">
        <v>5.6847826086956523</v>
      </c>
      <c r="P510" s="4">
        <v>0</v>
      </c>
      <c r="Q510" s="8">
        <v>0</v>
      </c>
      <c r="R510" s="4">
        <v>0</v>
      </c>
      <c r="S510" s="4">
        <v>0</v>
      </c>
      <c r="T510" s="10" t="s">
        <v>1473</v>
      </c>
      <c r="U510" s="4">
        <v>1.7418478260869565</v>
      </c>
      <c r="V510" s="4">
        <v>0</v>
      </c>
      <c r="W510" s="10">
        <v>0</v>
      </c>
      <c r="X510" s="4">
        <v>31.527173913043477</v>
      </c>
      <c r="Y510" s="4">
        <v>0</v>
      </c>
      <c r="Z510" s="10">
        <v>0</v>
      </c>
      <c r="AA510" s="4">
        <v>3.5625</v>
      </c>
      <c r="AB510" s="4">
        <v>0</v>
      </c>
      <c r="AC510" s="10">
        <v>0</v>
      </c>
      <c r="AD510" s="4">
        <v>51.021739130434781</v>
      </c>
      <c r="AE510" s="4">
        <v>0.34239130434782611</v>
      </c>
      <c r="AF510" s="10">
        <v>6.7106945036216449E-3</v>
      </c>
      <c r="AG510" s="4">
        <v>0</v>
      </c>
      <c r="AH510" s="4">
        <v>0</v>
      </c>
      <c r="AI510" s="10" t="s">
        <v>1473</v>
      </c>
      <c r="AJ510" s="4">
        <v>0</v>
      </c>
      <c r="AK510" s="4">
        <v>0</v>
      </c>
      <c r="AL510" s="10" t="s">
        <v>1473</v>
      </c>
      <c r="AM510" s="1">
        <v>365181</v>
      </c>
      <c r="AN510" s="1">
        <v>5</v>
      </c>
      <c r="AX510"/>
      <c r="AY510"/>
    </row>
    <row r="511" spans="1:51" x14ac:dyDescent="0.25">
      <c r="A511" t="s">
        <v>964</v>
      </c>
      <c r="B511" t="s">
        <v>115</v>
      </c>
      <c r="C511" t="s">
        <v>1069</v>
      </c>
      <c r="D511" t="s">
        <v>989</v>
      </c>
      <c r="E511" s="4">
        <v>41.847826086956523</v>
      </c>
      <c r="F511" s="4">
        <v>129.08423913043478</v>
      </c>
      <c r="G511" s="4">
        <v>1.4048913043478262</v>
      </c>
      <c r="H511" s="10">
        <v>1.0883523145906576E-2</v>
      </c>
      <c r="I511" s="4">
        <v>119.91304347826087</v>
      </c>
      <c r="J511" s="4">
        <v>1.4048913043478262</v>
      </c>
      <c r="K511" s="10">
        <v>1.1715917331399565E-2</v>
      </c>
      <c r="L511" s="4">
        <v>17.603260869565219</v>
      </c>
      <c r="M511" s="4">
        <v>0.35054347826086957</v>
      </c>
      <c r="N511" s="10">
        <v>1.9913553565915405E-2</v>
      </c>
      <c r="O511" s="4">
        <v>8.4320652173913047</v>
      </c>
      <c r="P511" s="4">
        <v>0.35054347826086957</v>
      </c>
      <c r="Q511" s="8">
        <v>4.157267160812117E-2</v>
      </c>
      <c r="R511" s="4">
        <v>3.375</v>
      </c>
      <c r="S511" s="4">
        <v>0</v>
      </c>
      <c r="T511" s="10">
        <v>0</v>
      </c>
      <c r="U511" s="4">
        <v>5.7961956521739131</v>
      </c>
      <c r="V511" s="4">
        <v>0</v>
      </c>
      <c r="W511" s="10">
        <v>0</v>
      </c>
      <c r="X511" s="4">
        <v>38.051630434782609</v>
      </c>
      <c r="Y511" s="4">
        <v>0</v>
      </c>
      <c r="Z511" s="10">
        <v>0</v>
      </c>
      <c r="AA511" s="4">
        <v>0</v>
      </c>
      <c r="AB511" s="4">
        <v>0</v>
      </c>
      <c r="AC511" s="10" t="s">
        <v>1473</v>
      </c>
      <c r="AD511" s="4">
        <v>58.149456521739133</v>
      </c>
      <c r="AE511" s="4">
        <v>1.0543478260869565</v>
      </c>
      <c r="AF511" s="10">
        <v>1.813168839665405E-2</v>
      </c>
      <c r="AG511" s="4">
        <v>15.279891304347826</v>
      </c>
      <c r="AH511" s="4">
        <v>0</v>
      </c>
      <c r="AI511" s="10">
        <v>0</v>
      </c>
      <c r="AJ511" s="4">
        <v>0</v>
      </c>
      <c r="AK511" s="4">
        <v>0</v>
      </c>
      <c r="AL511" s="10" t="s">
        <v>1473</v>
      </c>
      <c r="AM511" s="1">
        <v>365323</v>
      </c>
      <c r="AN511" s="1">
        <v>5</v>
      </c>
      <c r="AX511"/>
      <c r="AY511"/>
    </row>
    <row r="512" spans="1:51" x14ac:dyDescent="0.25">
      <c r="A512" t="s">
        <v>964</v>
      </c>
      <c r="B512" t="s">
        <v>429</v>
      </c>
      <c r="C512" t="s">
        <v>1213</v>
      </c>
      <c r="D512" t="s">
        <v>1008</v>
      </c>
      <c r="E512" s="4">
        <v>66.565217391304344</v>
      </c>
      <c r="F512" s="4">
        <v>347.96402173913043</v>
      </c>
      <c r="G512" s="4">
        <v>34.434347826086963</v>
      </c>
      <c r="H512" s="10">
        <v>9.8959506370754874E-2</v>
      </c>
      <c r="I512" s="4">
        <v>324.98358695652172</v>
      </c>
      <c r="J512" s="4">
        <v>34.434347826086963</v>
      </c>
      <c r="K512" s="10">
        <v>0.10595719048018816</v>
      </c>
      <c r="L512" s="4">
        <v>41.863586956521729</v>
      </c>
      <c r="M512" s="4">
        <v>0</v>
      </c>
      <c r="N512" s="10">
        <v>0</v>
      </c>
      <c r="O512" s="4">
        <v>24.100543478260864</v>
      </c>
      <c r="P512" s="4">
        <v>0</v>
      </c>
      <c r="Q512" s="8">
        <v>0</v>
      </c>
      <c r="R512" s="4">
        <v>12.936956521739125</v>
      </c>
      <c r="S512" s="4">
        <v>0</v>
      </c>
      <c r="T512" s="10">
        <v>0</v>
      </c>
      <c r="U512" s="4">
        <v>4.8260869565217392</v>
      </c>
      <c r="V512" s="4">
        <v>0</v>
      </c>
      <c r="W512" s="10">
        <v>0</v>
      </c>
      <c r="X512" s="4">
        <v>77.101630434782578</v>
      </c>
      <c r="Y512" s="4">
        <v>11.96684782608696</v>
      </c>
      <c r="Z512" s="10">
        <v>0.15520875185913577</v>
      </c>
      <c r="AA512" s="4">
        <v>5.2173913043478262</v>
      </c>
      <c r="AB512" s="4">
        <v>0</v>
      </c>
      <c r="AC512" s="10">
        <v>0</v>
      </c>
      <c r="AD512" s="4">
        <v>208.23619565217388</v>
      </c>
      <c r="AE512" s="4">
        <v>20.21141304347826</v>
      </c>
      <c r="AF512" s="10">
        <v>9.7060037906369925E-2</v>
      </c>
      <c r="AG512" s="4">
        <v>14.780000000000003</v>
      </c>
      <c r="AH512" s="4">
        <v>2.256086956521739</v>
      </c>
      <c r="AI512" s="10">
        <v>0.15264458433841263</v>
      </c>
      <c r="AJ512" s="4">
        <v>0.76521739130434774</v>
      </c>
      <c r="AK512" s="4">
        <v>0</v>
      </c>
      <c r="AL512" s="10" t="s">
        <v>1473</v>
      </c>
      <c r="AM512" s="1">
        <v>365802</v>
      </c>
      <c r="AN512" s="1">
        <v>5</v>
      </c>
      <c r="AX512"/>
      <c r="AY512"/>
    </row>
    <row r="513" spans="1:51" x14ac:dyDescent="0.25">
      <c r="A513" t="s">
        <v>964</v>
      </c>
      <c r="B513" t="s">
        <v>7</v>
      </c>
      <c r="C513" t="s">
        <v>1349</v>
      </c>
      <c r="D513" t="s">
        <v>1010</v>
      </c>
      <c r="E513" s="4">
        <v>32.5</v>
      </c>
      <c r="F513" s="4">
        <v>116.62608695652176</v>
      </c>
      <c r="G513" s="4">
        <v>33.962934782608698</v>
      </c>
      <c r="H513" s="10">
        <v>0.29121216075156575</v>
      </c>
      <c r="I513" s="4">
        <v>107.14782608695654</v>
      </c>
      <c r="J513" s="4">
        <v>33.962934782608698</v>
      </c>
      <c r="K513" s="10">
        <v>0.31697269112157112</v>
      </c>
      <c r="L513" s="4">
        <v>20.969782608695652</v>
      </c>
      <c r="M513" s="4">
        <v>4.7608695652173912E-2</v>
      </c>
      <c r="N513" s="10">
        <v>2.2703476016213806E-3</v>
      </c>
      <c r="O513" s="4">
        <v>11.491521739130436</v>
      </c>
      <c r="P513" s="4">
        <v>4.7608695652173912E-2</v>
      </c>
      <c r="Q513" s="8">
        <v>4.1429409205274203E-3</v>
      </c>
      <c r="R513" s="4">
        <v>5.3913043478260869</v>
      </c>
      <c r="S513" s="4">
        <v>0</v>
      </c>
      <c r="T513" s="10">
        <v>0</v>
      </c>
      <c r="U513" s="4">
        <v>4.0869565217391308</v>
      </c>
      <c r="V513" s="4">
        <v>0</v>
      </c>
      <c r="W513" s="10">
        <v>0</v>
      </c>
      <c r="X513" s="4">
        <v>27.506413043478258</v>
      </c>
      <c r="Y513" s="4">
        <v>21.261630434782614</v>
      </c>
      <c r="Z513" s="10">
        <v>0.77296993981640671</v>
      </c>
      <c r="AA513" s="4">
        <v>0</v>
      </c>
      <c r="AB513" s="4">
        <v>0</v>
      </c>
      <c r="AC513" s="10" t="s">
        <v>1473</v>
      </c>
      <c r="AD513" s="4">
        <v>68.149891304347847</v>
      </c>
      <c r="AE513" s="4">
        <v>12.653695652173914</v>
      </c>
      <c r="AF513" s="10">
        <v>0.1856744803254973</v>
      </c>
      <c r="AG513" s="4">
        <v>0</v>
      </c>
      <c r="AH513" s="4">
        <v>0</v>
      </c>
      <c r="AI513" s="10" t="s">
        <v>1473</v>
      </c>
      <c r="AJ513" s="4">
        <v>0</v>
      </c>
      <c r="AK513" s="4">
        <v>0</v>
      </c>
      <c r="AL513" s="10" t="s">
        <v>1473</v>
      </c>
      <c r="AM513" s="1">
        <v>366216</v>
      </c>
      <c r="AN513" s="1">
        <v>5</v>
      </c>
      <c r="AX513"/>
      <c r="AY513"/>
    </row>
    <row r="514" spans="1:51" x14ac:dyDescent="0.25">
      <c r="A514" t="s">
        <v>964</v>
      </c>
      <c r="B514" t="s">
        <v>823</v>
      </c>
      <c r="C514" t="s">
        <v>1410</v>
      </c>
      <c r="D514" t="s">
        <v>1039</v>
      </c>
      <c r="E514" s="4">
        <v>82.5</v>
      </c>
      <c r="F514" s="4">
        <v>289.10163043478263</v>
      </c>
      <c r="G514" s="4">
        <v>1.888586956521739</v>
      </c>
      <c r="H514" s="10">
        <v>6.5326056919204345E-3</v>
      </c>
      <c r="I514" s="4">
        <v>244.56902173913045</v>
      </c>
      <c r="J514" s="4">
        <v>1.888586956521739</v>
      </c>
      <c r="K514" s="10">
        <v>7.7221021006339896E-3</v>
      </c>
      <c r="L514" s="4">
        <v>47.8679347826087</v>
      </c>
      <c r="M514" s="4">
        <v>0</v>
      </c>
      <c r="N514" s="10">
        <v>0</v>
      </c>
      <c r="O514" s="4">
        <v>25.64782608695652</v>
      </c>
      <c r="P514" s="4">
        <v>0</v>
      </c>
      <c r="Q514" s="8">
        <v>0</v>
      </c>
      <c r="R514" s="4">
        <v>16.480978260869566</v>
      </c>
      <c r="S514" s="4">
        <v>0</v>
      </c>
      <c r="T514" s="10">
        <v>0</v>
      </c>
      <c r="U514" s="4">
        <v>5.7391304347826084</v>
      </c>
      <c r="V514" s="4">
        <v>0</v>
      </c>
      <c r="W514" s="10">
        <v>0</v>
      </c>
      <c r="X514" s="4">
        <v>54.385869565217391</v>
      </c>
      <c r="Y514" s="4">
        <v>0</v>
      </c>
      <c r="Z514" s="10">
        <v>0</v>
      </c>
      <c r="AA514" s="4">
        <v>22.3125</v>
      </c>
      <c r="AB514" s="4">
        <v>0</v>
      </c>
      <c r="AC514" s="10">
        <v>0</v>
      </c>
      <c r="AD514" s="4">
        <v>164.53532608695653</v>
      </c>
      <c r="AE514" s="4">
        <v>1.888586956521739</v>
      </c>
      <c r="AF514" s="10">
        <v>1.1478306825876562E-2</v>
      </c>
      <c r="AG514" s="4">
        <v>0</v>
      </c>
      <c r="AH514" s="4">
        <v>0</v>
      </c>
      <c r="AI514" s="10" t="s">
        <v>1473</v>
      </c>
      <c r="AJ514" s="4">
        <v>0</v>
      </c>
      <c r="AK514" s="4">
        <v>0</v>
      </c>
      <c r="AL514" s="10" t="s">
        <v>1473</v>
      </c>
      <c r="AM514" s="1">
        <v>366375</v>
      </c>
      <c r="AN514" s="1">
        <v>5</v>
      </c>
      <c r="AX514"/>
      <c r="AY514"/>
    </row>
    <row r="515" spans="1:51" x14ac:dyDescent="0.25">
      <c r="A515" t="s">
        <v>964</v>
      </c>
      <c r="B515" t="s">
        <v>166</v>
      </c>
      <c r="C515" t="s">
        <v>1116</v>
      </c>
      <c r="D515" t="s">
        <v>980</v>
      </c>
      <c r="E515" s="4">
        <v>86.152173913043484</v>
      </c>
      <c r="F515" s="4">
        <v>261.48434782608695</v>
      </c>
      <c r="G515" s="4">
        <v>4.7905434782608696</v>
      </c>
      <c r="H515" s="10">
        <v>1.8320574512731662E-2</v>
      </c>
      <c r="I515" s="4">
        <v>239.61641304347825</v>
      </c>
      <c r="J515" s="4">
        <v>4.7905434782608696</v>
      </c>
      <c r="K515" s="10">
        <v>1.9992551501017707E-2</v>
      </c>
      <c r="L515" s="4">
        <v>48.238152173913029</v>
      </c>
      <c r="M515" s="4">
        <v>0.26630434782608697</v>
      </c>
      <c r="N515" s="10">
        <v>5.5206166866835988E-3</v>
      </c>
      <c r="O515" s="4">
        <v>36.157826086956504</v>
      </c>
      <c r="P515" s="4">
        <v>0.26630434782608697</v>
      </c>
      <c r="Q515" s="8">
        <v>7.3650541707249656E-3</v>
      </c>
      <c r="R515" s="4">
        <v>6.6020652173913055</v>
      </c>
      <c r="S515" s="4">
        <v>0</v>
      </c>
      <c r="T515" s="10">
        <v>0</v>
      </c>
      <c r="U515" s="4">
        <v>5.4782608695652177</v>
      </c>
      <c r="V515" s="4">
        <v>0</v>
      </c>
      <c r="W515" s="10">
        <v>0</v>
      </c>
      <c r="X515" s="4">
        <v>59.064782608695644</v>
      </c>
      <c r="Y515" s="4">
        <v>1.9483695652173914</v>
      </c>
      <c r="Z515" s="10">
        <v>3.298699291124705E-2</v>
      </c>
      <c r="AA515" s="4">
        <v>9.7876086956521764</v>
      </c>
      <c r="AB515" s="4">
        <v>0</v>
      </c>
      <c r="AC515" s="10">
        <v>0</v>
      </c>
      <c r="AD515" s="4">
        <v>101.40891304347826</v>
      </c>
      <c r="AE515" s="4">
        <v>2.5758695652173911</v>
      </c>
      <c r="AF515" s="10">
        <v>2.5400820183458701E-2</v>
      </c>
      <c r="AG515" s="4">
        <v>42.984891304347819</v>
      </c>
      <c r="AH515" s="4">
        <v>0</v>
      </c>
      <c r="AI515" s="10">
        <v>0</v>
      </c>
      <c r="AJ515" s="4">
        <v>0</v>
      </c>
      <c r="AK515" s="4">
        <v>0</v>
      </c>
      <c r="AL515" s="10" t="s">
        <v>1473</v>
      </c>
      <c r="AM515" s="1">
        <v>365410</v>
      </c>
      <c r="AN515" s="1">
        <v>5</v>
      </c>
      <c r="AX515"/>
      <c r="AY515"/>
    </row>
    <row r="516" spans="1:51" x14ac:dyDescent="0.25">
      <c r="A516" t="s">
        <v>964</v>
      </c>
      <c r="B516" t="s">
        <v>135</v>
      </c>
      <c r="C516" t="s">
        <v>1254</v>
      </c>
      <c r="D516" t="s">
        <v>1032</v>
      </c>
      <c r="E516" s="4">
        <v>60.608695652173914</v>
      </c>
      <c r="F516" s="4">
        <v>182.93956521739125</v>
      </c>
      <c r="G516" s="4">
        <v>13.114021739130433</v>
      </c>
      <c r="H516" s="10">
        <v>7.1684994569363614E-2</v>
      </c>
      <c r="I516" s="4">
        <v>169.83086956521737</v>
      </c>
      <c r="J516" s="4">
        <v>12.42923913043478</v>
      </c>
      <c r="K516" s="10">
        <v>7.3185982985630199E-2</v>
      </c>
      <c r="L516" s="4">
        <v>23.740978260869568</v>
      </c>
      <c r="M516" s="4">
        <v>0.68478260869565222</v>
      </c>
      <c r="N516" s="10">
        <v>2.8843908670112672E-2</v>
      </c>
      <c r="O516" s="4">
        <v>10.63228260869565</v>
      </c>
      <c r="P516" s="4">
        <v>0</v>
      </c>
      <c r="Q516" s="8">
        <v>0</v>
      </c>
      <c r="R516" s="4">
        <v>9.8913043478260878</v>
      </c>
      <c r="S516" s="4">
        <v>0.68478260869565222</v>
      </c>
      <c r="T516" s="10">
        <v>6.9230769230769235E-2</v>
      </c>
      <c r="U516" s="4">
        <v>3.2173913043478262</v>
      </c>
      <c r="V516" s="4">
        <v>0</v>
      </c>
      <c r="W516" s="10">
        <v>0</v>
      </c>
      <c r="X516" s="4">
        <v>45.562173913043488</v>
      </c>
      <c r="Y516" s="4">
        <v>3.3243478260869557</v>
      </c>
      <c r="Z516" s="10">
        <v>7.2962888742568649E-2</v>
      </c>
      <c r="AA516" s="4">
        <v>0</v>
      </c>
      <c r="AB516" s="4">
        <v>0</v>
      </c>
      <c r="AC516" s="10" t="s">
        <v>1473</v>
      </c>
      <c r="AD516" s="4">
        <v>113.63641304347821</v>
      </c>
      <c r="AE516" s="4">
        <v>9.1048913043478255</v>
      </c>
      <c r="AF516" s="10">
        <v>8.0123008642170188E-2</v>
      </c>
      <c r="AG516" s="4">
        <v>0</v>
      </c>
      <c r="AH516" s="4">
        <v>0</v>
      </c>
      <c r="AI516" s="10" t="s">
        <v>1473</v>
      </c>
      <c r="AJ516" s="4">
        <v>0</v>
      </c>
      <c r="AK516" s="4">
        <v>0</v>
      </c>
      <c r="AL516" s="10" t="s">
        <v>1473</v>
      </c>
      <c r="AM516" s="1">
        <v>365355</v>
      </c>
      <c r="AN516" s="1">
        <v>5</v>
      </c>
      <c r="AX516"/>
      <c r="AY516"/>
    </row>
    <row r="517" spans="1:51" x14ac:dyDescent="0.25">
      <c r="A517" t="s">
        <v>964</v>
      </c>
      <c r="B517" t="s">
        <v>314</v>
      </c>
      <c r="C517" t="s">
        <v>1203</v>
      </c>
      <c r="D517" t="s">
        <v>1017</v>
      </c>
      <c r="E517" s="4">
        <v>43.086956521739133</v>
      </c>
      <c r="F517" s="4">
        <v>131.55336956521739</v>
      </c>
      <c r="G517" s="4">
        <v>5.9381521739130427</v>
      </c>
      <c r="H517" s="10">
        <v>4.5138731098553979E-2</v>
      </c>
      <c r="I517" s="4">
        <v>123.08326086956521</v>
      </c>
      <c r="J517" s="4">
        <v>5.0305434782608689</v>
      </c>
      <c r="K517" s="10">
        <v>4.0871061123347041E-2</v>
      </c>
      <c r="L517" s="4">
        <v>29.342391304347828</v>
      </c>
      <c r="M517" s="4">
        <v>1.7065217391304348</v>
      </c>
      <c r="N517" s="10">
        <v>5.8158918318207076E-2</v>
      </c>
      <c r="O517" s="4">
        <v>24.717391304347824</v>
      </c>
      <c r="P517" s="4">
        <v>0.79891304347826086</v>
      </c>
      <c r="Q517" s="8">
        <v>3.2321899736147762E-2</v>
      </c>
      <c r="R517" s="4">
        <v>0.90760869565217395</v>
      </c>
      <c r="S517" s="4">
        <v>0.90760869565217395</v>
      </c>
      <c r="T517" s="10">
        <v>1</v>
      </c>
      <c r="U517" s="4">
        <v>3.7173913043478262</v>
      </c>
      <c r="V517" s="4">
        <v>0</v>
      </c>
      <c r="W517" s="10">
        <v>0</v>
      </c>
      <c r="X517" s="4">
        <v>25.720543478260868</v>
      </c>
      <c r="Y517" s="4">
        <v>2.0248913043478258</v>
      </c>
      <c r="Z517" s="10">
        <v>7.8726614235786821E-2</v>
      </c>
      <c r="AA517" s="4">
        <v>3.8451086956521738</v>
      </c>
      <c r="AB517" s="4">
        <v>0</v>
      </c>
      <c r="AC517" s="10">
        <v>0</v>
      </c>
      <c r="AD517" s="4">
        <v>72.645326086956516</v>
      </c>
      <c r="AE517" s="4">
        <v>2.2067391304347823</v>
      </c>
      <c r="AF517" s="10">
        <v>3.0376890700350271E-2</v>
      </c>
      <c r="AG517" s="4">
        <v>0</v>
      </c>
      <c r="AH517" s="4">
        <v>0</v>
      </c>
      <c r="AI517" s="10" t="s">
        <v>1473</v>
      </c>
      <c r="AJ517" s="4">
        <v>0</v>
      </c>
      <c r="AK517" s="4">
        <v>0</v>
      </c>
      <c r="AL517" s="10" t="s">
        <v>1473</v>
      </c>
      <c r="AM517" s="1">
        <v>365634</v>
      </c>
      <c r="AN517" s="1">
        <v>5</v>
      </c>
      <c r="AX517"/>
      <c r="AY517"/>
    </row>
    <row r="518" spans="1:51" x14ac:dyDescent="0.25">
      <c r="A518" t="s">
        <v>964</v>
      </c>
      <c r="B518" t="s">
        <v>326</v>
      </c>
      <c r="C518" t="s">
        <v>1126</v>
      </c>
      <c r="D518" t="s">
        <v>1017</v>
      </c>
      <c r="E518" s="4">
        <v>151.28260869565219</v>
      </c>
      <c r="F518" s="4">
        <v>403.10891304347831</v>
      </c>
      <c r="G518" s="4">
        <v>0</v>
      </c>
      <c r="H518" s="10">
        <v>0</v>
      </c>
      <c r="I518" s="4">
        <v>385.52413043478271</v>
      </c>
      <c r="J518" s="4">
        <v>0</v>
      </c>
      <c r="K518" s="10">
        <v>0</v>
      </c>
      <c r="L518" s="4">
        <v>39.496956521739129</v>
      </c>
      <c r="M518" s="4">
        <v>0</v>
      </c>
      <c r="N518" s="10">
        <v>0</v>
      </c>
      <c r="O518" s="4">
        <v>26.459999999999997</v>
      </c>
      <c r="P518" s="4">
        <v>0</v>
      </c>
      <c r="Q518" s="8">
        <v>0</v>
      </c>
      <c r="R518" s="4">
        <v>5.906521739130433</v>
      </c>
      <c r="S518" s="4">
        <v>0</v>
      </c>
      <c r="T518" s="10">
        <v>0</v>
      </c>
      <c r="U518" s="4">
        <v>7.1304347826086953</v>
      </c>
      <c r="V518" s="4">
        <v>0</v>
      </c>
      <c r="W518" s="10">
        <v>0</v>
      </c>
      <c r="X518" s="4">
        <v>111.69021739130433</v>
      </c>
      <c r="Y518" s="4">
        <v>0</v>
      </c>
      <c r="Z518" s="10">
        <v>0</v>
      </c>
      <c r="AA518" s="4">
        <v>4.5478260869565217</v>
      </c>
      <c r="AB518" s="4">
        <v>0</v>
      </c>
      <c r="AC518" s="10">
        <v>0</v>
      </c>
      <c r="AD518" s="4">
        <v>247.37391304347835</v>
      </c>
      <c r="AE518" s="4">
        <v>0</v>
      </c>
      <c r="AF518" s="10">
        <v>0</v>
      </c>
      <c r="AG518" s="4">
        <v>0</v>
      </c>
      <c r="AH518" s="4">
        <v>0</v>
      </c>
      <c r="AI518" s="10" t="s">
        <v>1473</v>
      </c>
      <c r="AJ518" s="4">
        <v>0</v>
      </c>
      <c r="AK518" s="4">
        <v>0</v>
      </c>
      <c r="AL518" s="10" t="s">
        <v>1473</v>
      </c>
      <c r="AM518" s="1">
        <v>365655</v>
      </c>
      <c r="AN518" s="1">
        <v>5</v>
      </c>
      <c r="AX518"/>
      <c r="AY518"/>
    </row>
    <row r="519" spans="1:51" x14ac:dyDescent="0.25">
      <c r="A519" t="s">
        <v>964</v>
      </c>
      <c r="B519" t="s">
        <v>60</v>
      </c>
      <c r="C519" t="s">
        <v>1116</v>
      </c>
      <c r="D519" t="s">
        <v>980</v>
      </c>
      <c r="E519" s="4">
        <v>114.52173913043478</v>
      </c>
      <c r="F519" s="4">
        <v>416.3804347826088</v>
      </c>
      <c r="G519" s="4">
        <v>6.5217391304347824E-2</v>
      </c>
      <c r="H519" s="10">
        <v>1.5662933667475915E-4</v>
      </c>
      <c r="I519" s="4">
        <v>379.96282608695657</v>
      </c>
      <c r="J519" s="4">
        <v>6.5217391304347824E-2</v>
      </c>
      <c r="K519" s="10">
        <v>1.7164150497560112E-4</v>
      </c>
      <c r="L519" s="4">
        <v>92.66304347826086</v>
      </c>
      <c r="M519" s="4">
        <v>0</v>
      </c>
      <c r="N519" s="10">
        <v>0</v>
      </c>
      <c r="O519" s="4">
        <v>73.641304347826079</v>
      </c>
      <c r="P519" s="4">
        <v>0</v>
      </c>
      <c r="Q519" s="8">
        <v>0</v>
      </c>
      <c r="R519" s="4">
        <v>14.5</v>
      </c>
      <c r="S519" s="4">
        <v>0</v>
      </c>
      <c r="T519" s="10">
        <v>0</v>
      </c>
      <c r="U519" s="4">
        <v>4.5217391304347823</v>
      </c>
      <c r="V519" s="4">
        <v>0</v>
      </c>
      <c r="W519" s="10">
        <v>0</v>
      </c>
      <c r="X519" s="4">
        <v>105.55391304347829</v>
      </c>
      <c r="Y519" s="4">
        <v>0</v>
      </c>
      <c r="Z519" s="10">
        <v>0</v>
      </c>
      <c r="AA519" s="4">
        <v>17.395869565217389</v>
      </c>
      <c r="AB519" s="4">
        <v>0</v>
      </c>
      <c r="AC519" s="10">
        <v>0</v>
      </c>
      <c r="AD519" s="4">
        <v>192.46108695652177</v>
      </c>
      <c r="AE519" s="4">
        <v>6.5217391304347824E-2</v>
      </c>
      <c r="AF519" s="10">
        <v>3.3886014225348765E-4</v>
      </c>
      <c r="AG519" s="4">
        <v>8.3065217391304333</v>
      </c>
      <c r="AH519" s="4">
        <v>0</v>
      </c>
      <c r="AI519" s="10">
        <v>0</v>
      </c>
      <c r="AJ519" s="4">
        <v>0</v>
      </c>
      <c r="AK519" s="4">
        <v>0</v>
      </c>
      <c r="AL519" s="10" t="s">
        <v>1473</v>
      </c>
      <c r="AM519" s="1">
        <v>365195</v>
      </c>
      <c r="AN519" s="1">
        <v>5</v>
      </c>
      <c r="AX519"/>
      <c r="AY519"/>
    </row>
    <row r="520" spans="1:51" x14ac:dyDescent="0.25">
      <c r="A520" t="s">
        <v>964</v>
      </c>
      <c r="B520" t="s">
        <v>489</v>
      </c>
      <c r="C520" t="s">
        <v>1349</v>
      </c>
      <c r="D520" t="s">
        <v>1010</v>
      </c>
      <c r="E520" s="4">
        <v>66.347826086956516</v>
      </c>
      <c r="F520" s="4">
        <v>323.20304347826084</v>
      </c>
      <c r="G520" s="4">
        <v>28.920108695652175</v>
      </c>
      <c r="H520" s="10">
        <v>8.947969172696664E-2</v>
      </c>
      <c r="I520" s="4">
        <v>299.22304347826082</v>
      </c>
      <c r="J520" s="4">
        <v>28.920108695652175</v>
      </c>
      <c r="K520" s="10">
        <v>9.6650673556006664E-2</v>
      </c>
      <c r="L520" s="4">
        <v>47.416956521739124</v>
      </c>
      <c r="M520" s="4">
        <v>0</v>
      </c>
      <c r="N520" s="10">
        <v>0</v>
      </c>
      <c r="O520" s="4">
        <v>28.306521739130428</v>
      </c>
      <c r="P520" s="4">
        <v>0</v>
      </c>
      <c r="Q520" s="8">
        <v>0</v>
      </c>
      <c r="R520" s="4">
        <v>13.632173913043477</v>
      </c>
      <c r="S520" s="4">
        <v>0</v>
      </c>
      <c r="T520" s="10">
        <v>0</v>
      </c>
      <c r="U520" s="4">
        <v>5.4782608695652177</v>
      </c>
      <c r="V520" s="4">
        <v>0</v>
      </c>
      <c r="W520" s="10">
        <v>0</v>
      </c>
      <c r="X520" s="4">
        <v>92.155326086956535</v>
      </c>
      <c r="Y520" s="4">
        <v>0</v>
      </c>
      <c r="Z520" s="10">
        <v>0</v>
      </c>
      <c r="AA520" s="4">
        <v>4.8695652173913047</v>
      </c>
      <c r="AB520" s="4">
        <v>0</v>
      </c>
      <c r="AC520" s="10">
        <v>0</v>
      </c>
      <c r="AD520" s="4">
        <v>178.76119565217385</v>
      </c>
      <c r="AE520" s="4">
        <v>28.920108695652175</v>
      </c>
      <c r="AF520" s="10">
        <v>0.16178068506502791</v>
      </c>
      <c r="AG520" s="4">
        <v>0</v>
      </c>
      <c r="AH520" s="4">
        <v>0</v>
      </c>
      <c r="AI520" s="10" t="s">
        <v>1473</v>
      </c>
      <c r="AJ520" s="4">
        <v>0</v>
      </c>
      <c r="AK520" s="4">
        <v>0</v>
      </c>
      <c r="AL520" s="10" t="s">
        <v>1473</v>
      </c>
      <c r="AM520" s="1">
        <v>365894</v>
      </c>
      <c r="AN520" s="1">
        <v>5</v>
      </c>
      <c r="AX520"/>
      <c r="AY520"/>
    </row>
    <row r="521" spans="1:51" x14ac:dyDescent="0.25">
      <c r="A521" t="s">
        <v>964</v>
      </c>
      <c r="B521" t="s">
        <v>888</v>
      </c>
      <c r="C521" t="s">
        <v>1218</v>
      </c>
      <c r="D521" t="s">
        <v>980</v>
      </c>
      <c r="E521" s="4">
        <v>90.315217391304344</v>
      </c>
      <c r="F521" s="4">
        <v>292.27239130434771</v>
      </c>
      <c r="G521" s="4">
        <v>0</v>
      </c>
      <c r="H521" s="10">
        <v>0</v>
      </c>
      <c r="I521" s="4">
        <v>265.73434782608695</v>
      </c>
      <c r="J521" s="4">
        <v>0</v>
      </c>
      <c r="K521" s="10">
        <v>0</v>
      </c>
      <c r="L521" s="4">
        <v>46.88989130434782</v>
      </c>
      <c r="M521" s="4">
        <v>0</v>
      </c>
      <c r="N521" s="10">
        <v>0</v>
      </c>
      <c r="O521" s="4">
        <v>25.275760869565215</v>
      </c>
      <c r="P521" s="4">
        <v>0</v>
      </c>
      <c r="Q521" s="8">
        <v>0</v>
      </c>
      <c r="R521" s="4">
        <v>14.744565217391305</v>
      </c>
      <c r="S521" s="4">
        <v>0</v>
      </c>
      <c r="T521" s="10">
        <v>0</v>
      </c>
      <c r="U521" s="4">
        <v>6.8695652173913047</v>
      </c>
      <c r="V521" s="4">
        <v>0</v>
      </c>
      <c r="W521" s="10">
        <v>0</v>
      </c>
      <c r="X521" s="4">
        <v>82.719673913043479</v>
      </c>
      <c r="Y521" s="4">
        <v>0</v>
      </c>
      <c r="Z521" s="10">
        <v>0</v>
      </c>
      <c r="AA521" s="4">
        <v>4.9239130434782608</v>
      </c>
      <c r="AB521" s="4">
        <v>0</v>
      </c>
      <c r="AC521" s="10">
        <v>0</v>
      </c>
      <c r="AD521" s="4">
        <v>120.71434782608689</v>
      </c>
      <c r="AE521" s="4">
        <v>0</v>
      </c>
      <c r="AF521" s="10">
        <v>0</v>
      </c>
      <c r="AG521" s="4">
        <v>37.024565217391313</v>
      </c>
      <c r="AH521" s="4">
        <v>0</v>
      </c>
      <c r="AI521" s="10">
        <v>0</v>
      </c>
      <c r="AJ521" s="4">
        <v>0</v>
      </c>
      <c r="AK521" s="4">
        <v>0</v>
      </c>
      <c r="AL521" s="10" t="s">
        <v>1473</v>
      </c>
      <c r="AM521" s="1">
        <v>366446</v>
      </c>
      <c r="AN521" s="1">
        <v>5</v>
      </c>
      <c r="AX521"/>
      <c r="AY521"/>
    </row>
    <row r="522" spans="1:51" x14ac:dyDescent="0.25">
      <c r="A522" t="s">
        <v>964</v>
      </c>
      <c r="B522" t="s">
        <v>331</v>
      </c>
      <c r="C522" t="s">
        <v>1238</v>
      </c>
      <c r="D522" t="s">
        <v>1017</v>
      </c>
      <c r="E522" s="4">
        <v>60.010869565217391</v>
      </c>
      <c r="F522" s="4">
        <v>264.83228260869566</v>
      </c>
      <c r="G522" s="4">
        <v>22.364891304347825</v>
      </c>
      <c r="H522" s="10">
        <v>8.4449263828583879E-2</v>
      </c>
      <c r="I522" s="4">
        <v>246.66652173913045</v>
      </c>
      <c r="J522" s="4">
        <v>22.364891304347825</v>
      </c>
      <c r="K522" s="10">
        <v>9.0668531532627217E-2</v>
      </c>
      <c r="L522" s="4">
        <v>48.944782608695654</v>
      </c>
      <c r="M522" s="4">
        <v>0.13043478260869565</v>
      </c>
      <c r="N522" s="10">
        <v>2.6649374183862914E-3</v>
      </c>
      <c r="O522" s="4">
        <v>30.779021739130439</v>
      </c>
      <c r="P522" s="4">
        <v>0.13043478260869565</v>
      </c>
      <c r="Q522" s="8">
        <v>4.2377819449300226E-3</v>
      </c>
      <c r="R522" s="4">
        <v>12.586956521739131</v>
      </c>
      <c r="S522" s="4">
        <v>0</v>
      </c>
      <c r="T522" s="10">
        <v>0</v>
      </c>
      <c r="U522" s="4">
        <v>5.5788043478260869</v>
      </c>
      <c r="V522" s="4">
        <v>0</v>
      </c>
      <c r="W522" s="10">
        <v>0</v>
      </c>
      <c r="X522" s="4">
        <v>48.603369565217392</v>
      </c>
      <c r="Y522" s="4">
        <v>6.6702173913043472</v>
      </c>
      <c r="Z522" s="10">
        <v>0.13723775637312674</v>
      </c>
      <c r="AA522" s="4">
        <v>0</v>
      </c>
      <c r="AB522" s="4">
        <v>0</v>
      </c>
      <c r="AC522" s="10" t="s">
        <v>1473</v>
      </c>
      <c r="AD522" s="4">
        <v>167.28413043478261</v>
      </c>
      <c r="AE522" s="4">
        <v>15.564239130434784</v>
      </c>
      <c r="AF522" s="10">
        <v>9.3040739070599746E-2</v>
      </c>
      <c r="AG522" s="4">
        <v>0</v>
      </c>
      <c r="AH522" s="4">
        <v>0</v>
      </c>
      <c r="AI522" s="10" t="s">
        <v>1473</v>
      </c>
      <c r="AJ522" s="4">
        <v>0</v>
      </c>
      <c r="AK522" s="4">
        <v>0</v>
      </c>
      <c r="AL522" s="10" t="s">
        <v>1473</v>
      </c>
      <c r="AM522" s="1">
        <v>365665</v>
      </c>
      <c r="AN522" s="1">
        <v>5</v>
      </c>
      <c r="AX522"/>
      <c r="AY522"/>
    </row>
    <row r="523" spans="1:51" x14ac:dyDescent="0.25">
      <c r="A523" t="s">
        <v>964</v>
      </c>
      <c r="B523" t="s">
        <v>16</v>
      </c>
      <c r="C523" t="s">
        <v>1213</v>
      </c>
      <c r="D523" t="s">
        <v>1008</v>
      </c>
      <c r="E523" s="4">
        <v>108.58695652173913</v>
      </c>
      <c r="F523" s="4">
        <v>397.27554347826083</v>
      </c>
      <c r="G523" s="4">
        <v>62.444021739130442</v>
      </c>
      <c r="H523" s="10">
        <v>0.15718063385532166</v>
      </c>
      <c r="I523" s="4">
        <v>361.50923913043476</v>
      </c>
      <c r="J523" s="4">
        <v>62.444021739130442</v>
      </c>
      <c r="K523" s="10">
        <v>0.17273146846628795</v>
      </c>
      <c r="L523" s="4">
        <v>50.377717391304351</v>
      </c>
      <c r="M523" s="4">
        <v>1.3695652173913044</v>
      </c>
      <c r="N523" s="10">
        <v>2.7185932358811154E-2</v>
      </c>
      <c r="O523" s="4">
        <v>40.448369565217391</v>
      </c>
      <c r="P523" s="4">
        <v>1.3695652173913044</v>
      </c>
      <c r="Q523" s="8">
        <v>3.3859590191467927E-2</v>
      </c>
      <c r="R523" s="4">
        <v>5.3206521739130439</v>
      </c>
      <c r="S523" s="4">
        <v>0</v>
      </c>
      <c r="T523" s="10">
        <v>0</v>
      </c>
      <c r="U523" s="4">
        <v>4.6086956521739131</v>
      </c>
      <c r="V523" s="4">
        <v>0</v>
      </c>
      <c r="W523" s="10">
        <v>0</v>
      </c>
      <c r="X523" s="4">
        <v>97.975543478260875</v>
      </c>
      <c r="Y523" s="4">
        <v>8.2336956521739122</v>
      </c>
      <c r="Z523" s="10">
        <v>8.4038274857856046E-2</v>
      </c>
      <c r="AA523" s="4">
        <v>25.836956521739129</v>
      </c>
      <c r="AB523" s="4">
        <v>0</v>
      </c>
      <c r="AC523" s="10">
        <v>0</v>
      </c>
      <c r="AD523" s="4">
        <v>223.08532608695651</v>
      </c>
      <c r="AE523" s="4">
        <v>52.840760869565223</v>
      </c>
      <c r="AF523" s="10">
        <v>0.23686345398158731</v>
      </c>
      <c r="AG523" s="4">
        <v>0</v>
      </c>
      <c r="AH523" s="4">
        <v>0</v>
      </c>
      <c r="AI523" s="10" t="s">
        <v>1473</v>
      </c>
      <c r="AJ523" s="4">
        <v>0</v>
      </c>
      <c r="AK523" s="4">
        <v>0</v>
      </c>
      <c r="AL523" s="10" t="s">
        <v>1473</v>
      </c>
      <c r="AM523" s="1">
        <v>365375</v>
      </c>
      <c r="AN523" s="1">
        <v>5</v>
      </c>
      <c r="AX523"/>
      <c r="AY523"/>
    </row>
    <row r="524" spans="1:51" x14ac:dyDescent="0.25">
      <c r="A524" t="s">
        <v>964</v>
      </c>
      <c r="B524" t="s">
        <v>6</v>
      </c>
      <c r="C524" t="s">
        <v>1088</v>
      </c>
      <c r="D524" t="s">
        <v>1047</v>
      </c>
      <c r="E524" s="4">
        <v>28.978260869565219</v>
      </c>
      <c r="F524" s="4">
        <v>102.6991304347826</v>
      </c>
      <c r="G524" s="4">
        <v>31.739891304347822</v>
      </c>
      <c r="H524" s="10">
        <v>0.30905705987942828</v>
      </c>
      <c r="I524" s="4">
        <v>89.699130434782603</v>
      </c>
      <c r="J524" s="4">
        <v>31.739891304347822</v>
      </c>
      <c r="K524" s="10">
        <v>0.35384837233650657</v>
      </c>
      <c r="L524" s="4">
        <v>21.238913043478259</v>
      </c>
      <c r="M524" s="4">
        <v>0.45630434782608692</v>
      </c>
      <c r="N524" s="10">
        <v>2.1484355008751368E-2</v>
      </c>
      <c r="O524" s="4">
        <v>13.804130434782607</v>
      </c>
      <c r="P524" s="4">
        <v>0.45630434782608692</v>
      </c>
      <c r="Q524" s="8">
        <v>3.3055638671475145E-2</v>
      </c>
      <c r="R524" s="4">
        <v>2.1304347826086958</v>
      </c>
      <c r="S524" s="4">
        <v>0</v>
      </c>
      <c r="T524" s="10">
        <v>0</v>
      </c>
      <c r="U524" s="4">
        <v>5.3043478260869561</v>
      </c>
      <c r="V524" s="4">
        <v>0</v>
      </c>
      <c r="W524" s="10">
        <v>0</v>
      </c>
      <c r="X524" s="4">
        <v>35.360652173913053</v>
      </c>
      <c r="Y524" s="4">
        <v>11.762826086956521</v>
      </c>
      <c r="Z524" s="10">
        <v>0.33265297339833627</v>
      </c>
      <c r="AA524" s="4">
        <v>5.5652173913043477</v>
      </c>
      <c r="AB524" s="4">
        <v>0</v>
      </c>
      <c r="AC524" s="10">
        <v>0</v>
      </c>
      <c r="AD524" s="4">
        <v>39.977282608695646</v>
      </c>
      <c r="AE524" s="4">
        <v>19.520760869565212</v>
      </c>
      <c r="AF524" s="10">
        <v>0.48829634221609552</v>
      </c>
      <c r="AG524" s="4">
        <v>0.55706521739130432</v>
      </c>
      <c r="AH524" s="4">
        <v>0</v>
      </c>
      <c r="AI524" s="10">
        <v>0</v>
      </c>
      <c r="AJ524" s="4">
        <v>0</v>
      </c>
      <c r="AK524" s="4">
        <v>0</v>
      </c>
      <c r="AL524" s="10" t="s">
        <v>1473</v>
      </c>
      <c r="AM524" s="1">
        <v>365902</v>
      </c>
      <c r="AN524" s="1">
        <v>5</v>
      </c>
      <c r="AX524"/>
      <c r="AY524"/>
    </row>
    <row r="525" spans="1:51" x14ac:dyDescent="0.25">
      <c r="A525" t="s">
        <v>964</v>
      </c>
      <c r="B525" t="s">
        <v>162</v>
      </c>
      <c r="C525" t="s">
        <v>1263</v>
      </c>
      <c r="D525" t="s">
        <v>1044</v>
      </c>
      <c r="E525" s="4">
        <v>47.293478260869563</v>
      </c>
      <c r="F525" s="4">
        <v>136.75086956521747</v>
      </c>
      <c r="G525" s="4">
        <v>0</v>
      </c>
      <c r="H525" s="10">
        <v>0</v>
      </c>
      <c r="I525" s="4">
        <v>120.37141304347833</v>
      </c>
      <c r="J525" s="4">
        <v>0</v>
      </c>
      <c r="K525" s="10">
        <v>0</v>
      </c>
      <c r="L525" s="4">
        <v>19.165543478260869</v>
      </c>
      <c r="M525" s="4">
        <v>0</v>
      </c>
      <c r="N525" s="10">
        <v>0</v>
      </c>
      <c r="O525" s="4">
        <v>5.224456521739131</v>
      </c>
      <c r="P525" s="4">
        <v>0</v>
      </c>
      <c r="Q525" s="8">
        <v>0</v>
      </c>
      <c r="R525" s="4">
        <v>9.5736956521739121</v>
      </c>
      <c r="S525" s="4">
        <v>0</v>
      </c>
      <c r="T525" s="10">
        <v>0</v>
      </c>
      <c r="U525" s="4">
        <v>4.3673913043478265</v>
      </c>
      <c r="V525" s="4">
        <v>0</v>
      </c>
      <c r="W525" s="10">
        <v>0</v>
      </c>
      <c r="X525" s="4">
        <v>45.963260869565218</v>
      </c>
      <c r="Y525" s="4">
        <v>0</v>
      </c>
      <c r="Z525" s="10">
        <v>0</v>
      </c>
      <c r="AA525" s="4">
        <v>2.4383695652173913</v>
      </c>
      <c r="AB525" s="4">
        <v>0</v>
      </c>
      <c r="AC525" s="10">
        <v>0</v>
      </c>
      <c r="AD525" s="4">
        <v>68.1690217391305</v>
      </c>
      <c r="AE525" s="4">
        <v>0</v>
      </c>
      <c r="AF525" s="10">
        <v>0</v>
      </c>
      <c r="AG525" s="4">
        <v>0</v>
      </c>
      <c r="AH525" s="4">
        <v>0</v>
      </c>
      <c r="AI525" s="10" t="s">
        <v>1473</v>
      </c>
      <c r="AJ525" s="4">
        <v>1.0146739130434783</v>
      </c>
      <c r="AK525" s="4">
        <v>0</v>
      </c>
      <c r="AL525" s="10" t="s">
        <v>1473</v>
      </c>
      <c r="AM525" s="1">
        <v>365405</v>
      </c>
      <c r="AN525" s="1">
        <v>5</v>
      </c>
      <c r="AX525"/>
      <c r="AY525"/>
    </row>
    <row r="526" spans="1:51" x14ac:dyDescent="0.25">
      <c r="A526" t="s">
        <v>964</v>
      </c>
      <c r="B526" t="s">
        <v>164</v>
      </c>
      <c r="C526" t="s">
        <v>1264</v>
      </c>
      <c r="D526" t="s">
        <v>1007</v>
      </c>
      <c r="E526" s="4">
        <v>51.217391304347828</v>
      </c>
      <c r="F526" s="4">
        <v>145.89706521739134</v>
      </c>
      <c r="G526" s="4">
        <v>0</v>
      </c>
      <c r="H526" s="10">
        <v>0</v>
      </c>
      <c r="I526" s="4">
        <v>132.42195652173916</v>
      </c>
      <c r="J526" s="4">
        <v>0</v>
      </c>
      <c r="K526" s="10">
        <v>0</v>
      </c>
      <c r="L526" s="4">
        <v>42.437608695652173</v>
      </c>
      <c r="M526" s="4">
        <v>0</v>
      </c>
      <c r="N526" s="10">
        <v>0</v>
      </c>
      <c r="O526" s="4">
        <v>32.30130434782609</v>
      </c>
      <c r="P526" s="4">
        <v>0</v>
      </c>
      <c r="Q526" s="8">
        <v>0</v>
      </c>
      <c r="R526" s="4">
        <v>5.3265217391304347</v>
      </c>
      <c r="S526" s="4">
        <v>0</v>
      </c>
      <c r="T526" s="10">
        <v>0</v>
      </c>
      <c r="U526" s="4">
        <v>4.8097826086956523</v>
      </c>
      <c r="V526" s="4">
        <v>0</v>
      </c>
      <c r="W526" s="10">
        <v>0</v>
      </c>
      <c r="X526" s="4">
        <v>36.540217391304338</v>
      </c>
      <c r="Y526" s="4">
        <v>0</v>
      </c>
      <c r="Z526" s="10">
        <v>0</v>
      </c>
      <c r="AA526" s="4">
        <v>3.3388043478260867</v>
      </c>
      <c r="AB526" s="4">
        <v>0</v>
      </c>
      <c r="AC526" s="10">
        <v>0</v>
      </c>
      <c r="AD526" s="4">
        <v>63.580434782608748</v>
      </c>
      <c r="AE526" s="4">
        <v>0</v>
      </c>
      <c r="AF526" s="10">
        <v>0</v>
      </c>
      <c r="AG526" s="4">
        <v>0</v>
      </c>
      <c r="AH526" s="4">
        <v>0</v>
      </c>
      <c r="AI526" s="10" t="s">
        <v>1473</v>
      </c>
      <c r="AJ526" s="4">
        <v>0</v>
      </c>
      <c r="AK526" s="4">
        <v>0</v>
      </c>
      <c r="AL526" s="10" t="s">
        <v>1473</v>
      </c>
      <c r="AM526" s="1">
        <v>365407</v>
      </c>
      <c r="AN526" s="1">
        <v>5</v>
      </c>
      <c r="AX526"/>
      <c r="AY526"/>
    </row>
    <row r="527" spans="1:51" x14ac:dyDescent="0.25">
      <c r="A527" t="s">
        <v>964</v>
      </c>
      <c r="B527" t="s">
        <v>727</v>
      </c>
      <c r="C527" t="s">
        <v>1389</v>
      </c>
      <c r="D527" t="s">
        <v>1007</v>
      </c>
      <c r="E527" s="4">
        <v>37.695652173913047</v>
      </c>
      <c r="F527" s="4">
        <v>100.73543478260871</v>
      </c>
      <c r="G527" s="4">
        <v>0</v>
      </c>
      <c r="H527" s="10">
        <v>0</v>
      </c>
      <c r="I527" s="4">
        <v>91.496195652173924</v>
      </c>
      <c r="J527" s="4">
        <v>0</v>
      </c>
      <c r="K527" s="10">
        <v>0</v>
      </c>
      <c r="L527" s="4">
        <v>28.821847826086955</v>
      </c>
      <c r="M527" s="4">
        <v>0</v>
      </c>
      <c r="N527" s="10">
        <v>0</v>
      </c>
      <c r="O527" s="4">
        <v>19.582608695652173</v>
      </c>
      <c r="P527" s="4">
        <v>0</v>
      </c>
      <c r="Q527" s="8">
        <v>0</v>
      </c>
      <c r="R527" s="4">
        <v>6.8207608695652162</v>
      </c>
      <c r="S527" s="4">
        <v>0</v>
      </c>
      <c r="T527" s="10">
        <v>0</v>
      </c>
      <c r="U527" s="4">
        <v>2.4184782608695654</v>
      </c>
      <c r="V527" s="4">
        <v>0</v>
      </c>
      <c r="W527" s="10">
        <v>0</v>
      </c>
      <c r="X527" s="4">
        <v>23.643913043478253</v>
      </c>
      <c r="Y527" s="4">
        <v>0</v>
      </c>
      <c r="Z527" s="10">
        <v>0</v>
      </c>
      <c r="AA527" s="4">
        <v>0</v>
      </c>
      <c r="AB527" s="4">
        <v>0</v>
      </c>
      <c r="AC527" s="10" t="s">
        <v>1473</v>
      </c>
      <c r="AD527" s="4">
        <v>48.269673913043491</v>
      </c>
      <c r="AE527" s="4">
        <v>0</v>
      </c>
      <c r="AF527" s="10">
        <v>0</v>
      </c>
      <c r="AG527" s="4">
        <v>0</v>
      </c>
      <c r="AH527" s="4">
        <v>0</v>
      </c>
      <c r="AI527" s="10" t="s">
        <v>1473</v>
      </c>
      <c r="AJ527" s="4">
        <v>0</v>
      </c>
      <c r="AK527" s="4">
        <v>0</v>
      </c>
      <c r="AL527" s="10" t="s">
        <v>1473</v>
      </c>
      <c r="AM527" s="1">
        <v>366252</v>
      </c>
      <c r="AN527" s="1">
        <v>5</v>
      </c>
      <c r="AX527"/>
      <c r="AY527"/>
    </row>
    <row r="528" spans="1:51" x14ac:dyDescent="0.25">
      <c r="A528" t="s">
        <v>964</v>
      </c>
      <c r="B528" t="s">
        <v>865</v>
      </c>
      <c r="C528" t="s">
        <v>1153</v>
      </c>
      <c r="D528" t="s">
        <v>1007</v>
      </c>
      <c r="E528" s="4">
        <v>62.010869565217391</v>
      </c>
      <c r="F528" s="4">
        <v>189.75554347826102</v>
      </c>
      <c r="G528" s="4">
        <v>0</v>
      </c>
      <c r="H528" s="10">
        <v>0</v>
      </c>
      <c r="I528" s="4">
        <v>174.51358695652186</v>
      </c>
      <c r="J528" s="4">
        <v>0</v>
      </c>
      <c r="K528" s="10">
        <v>0</v>
      </c>
      <c r="L528" s="4">
        <v>37.807282608695658</v>
      </c>
      <c r="M528" s="4">
        <v>0</v>
      </c>
      <c r="N528" s="10">
        <v>0</v>
      </c>
      <c r="O528" s="4">
        <v>25.626847826086962</v>
      </c>
      <c r="P528" s="4">
        <v>0</v>
      </c>
      <c r="Q528" s="8">
        <v>0</v>
      </c>
      <c r="R528" s="4">
        <v>7.8163043478260876</v>
      </c>
      <c r="S528" s="4">
        <v>0</v>
      </c>
      <c r="T528" s="10">
        <v>0</v>
      </c>
      <c r="U528" s="4">
        <v>4.3641304347826084</v>
      </c>
      <c r="V528" s="4">
        <v>0</v>
      </c>
      <c r="W528" s="10">
        <v>0</v>
      </c>
      <c r="X528" s="4">
        <v>34.236739130434813</v>
      </c>
      <c r="Y528" s="4">
        <v>0</v>
      </c>
      <c r="Z528" s="10">
        <v>0</v>
      </c>
      <c r="AA528" s="4">
        <v>3.061521739130435</v>
      </c>
      <c r="AB528" s="4">
        <v>0</v>
      </c>
      <c r="AC528" s="10">
        <v>0</v>
      </c>
      <c r="AD528" s="4">
        <v>90.405000000000101</v>
      </c>
      <c r="AE528" s="4">
        <v>0</v>
      </c>
      <c r="AF528" s="10">
        <v>0</v>
      </c>
      <c r="AG528" s="4">
        <v>0</v>
      </c>
      <c r="AH528" s="4">
        <v>0</v>
      </c>
      <c r="AI528" s="10" t="s">
        <v>1473</v>
      </c>
      <c r="AJ528" s="4">
        <v>24.244999999999994</v>
      </c>
      <c r="AK528" s="4">
        <v>0</v>
      </c>
      <c r="AL528" s="10" t="s">
        <v>1473</v>
      </c>
      <c r="AM528" s="1">
        <v>366423</v>
      </c>
      <c r="AN528" s="1">
        <v>5</v>
      </c>
      <c r="AX528"/>
      <c r="AY528"/>
    </row>
    <row r="529" spans="1:51" x14ac:dyDescent="0.25">
      <c r="A529" t="s">
        <v>964</v>
      </c>
      <c r="B529" t="s">
        <v>333</v>
      </c>
      <c r="C529" t="s">
        <v>1210</v>
      </c>
      <c r="D529" t="s">
        <v>1036</v>
      </c>
      <c r="E529" s="4">
        <v>35.423913043478258</v>
      </c>
      <c r="F529" s="4">
        <v>102.88858695652173</v>
      </c>
      <c r="G529" s="4">
        <v>0</v>
      </c>
      <c r="H529" s="10">
        <v>0</v>
      </c>
      <c r="I529" s="4">
        <v>97.125</v>
      </c>
      <c r="J529" s="4">
        <v>0</v>
      </c>
      <c r="K529" s="10">
        <v>0</v>
      </c>
      <c r="L529" s="4">
        <v>18.163043478260867</v>
      </c>
      <c r="M529" s="4">
        <v>0</v>
      </c>
      <c r="N529" s="10">
        <v>0</v>
      </c>
      <c r="O529" s="4">
        <v>12.399456521739131</v>
      </c>
      <c r="P529" s="4">
        <v>0</v>
      </c>
      <c r="Q529" s="8">
        <v>0</v>
      </c>
      <c r="R529" s="4">
        <v>0.60869565217391308</v>
      </c>
      <c r="S529" s="4">
        <v>0</v>
      </c>
      <c r="T529" s="10">
        <v>0</v>
      </c>
      <c r="U529" s="4">
        <v>5.1548913043478262</v>
      </c>
      <c r="V529" s="4">
        <v>0</v>
      </c>
      <c r="W529" s="10">
        <v>0</v>
      </c>
      <c r="X529" s="4">
        <v>26.171195652173914</v>
      </c>
      <c r="Y529" s="4">
        <v>0</v>
      </c>
      <c r="Z529" s="10">
        <v>0</v>
      </c>
      <c r="AA529" s="4">
        <v>0</v>
      </c>
      <c r="AB529" s="4">
        <v>0</v>
      </c>
      <c r="AC529" s="10" t="s">
        <v>1473</v>
      </c>
      <c r="AD529" s="4">
        <v>58.554347826086953</v>
      </c>
      <c r="AE529" s="4">
        <v>0</v>
      </c>
      <c r="AF529" s="10">
        <v>0</v>
      </c>
      <c r="AG529" s="4">
        <v>0</v>
      </c>
      <c r="AH529" s="4">
        <v>0</v>
      </c>
      <c r="AI529" s="10" t="s">
        <v>1473</v>
      </c>
      <c r="AJ529" s="4">
        <v>0</v>
      </c>
      <c r="AK529" s="4">
        <v>0</v>
      </c>
      <c r="AL529" s="10" t="s">
        <v>1473</v>
      </c>
      <c r="AM529" s="1">
        <v>365667</v>
      </c>
      <c r="AN529" s="1">
        <v>5</v>
      </c>
      <c r="AX529"/>
      <c r="AY529"/>
    </row>
    <row r="530" spans="1:51" x14ac:dyDescent="0.25">
      <c r="A530" t="s">
        <v>964</v>
      </c>
      <c r="B530" t="s">
        <v>468</v>
      </c>
      <c r="C530" t="s">
        <v>1090</v>
      </c>
      <c r="D530" t="s">
        <v>998</v>
      </c>
      <c r="E530" s="4">
        <v>88.478260869565219</v>
      </c>
      <c r="F530" s="4">
        <v>289.68902173913051</v>
      </c>
      <c r="G530" s="4">
        <v>0</v>
      </c>
      <c r="H530" s="10">
        <v>0</v>
      </c>
      <c r="I530" s="4">
        <v>260.12923913043483</v>
      </c>
      <c r="J530" s="4">
        <v>0</v>
      </c>
      <c r="K530" s="10">
        <v>0</v>
      </c>
      <c r="L530" s="4">
        <v>32.389130434782615</v>
      </c>
      <c r="M530" s="4">
        <v>0</v>
      </c>
      <c r="N530" s="10">
        <v>0</v>
      </c>
      <c r="O530" s="4">
        <v>23.345652173913049</v>
      </c>
      <c r="P530" s="4">
        <v>0</v>
      </c>
      <c r="Q530" s="8">
        <v>0</v>
      </c>
      <c r="R530" s="4">
        <v>3.8260869565217392</v>
      </c>
      <c r="S530" s="4">
        <v>0</v>
      </c>
      <c r="T530" s="10">
        <v>0</v>
      </c>
      <c r="U530" s="4">
        <v>5.2173913043478262</v>
      </c>
      <c r="V530" s="4">
        <v>0</v>
      </c>
      <c r="W530" s="10">
        <v>0</v>
      </c>
      <c r="X530" s="4">
        <v>78.345543478260865</v>
      </c>
      <c r="Y530" s="4">
        <v>0</v>
      </c>
      <c r="Z530" s="10">
        <v>0</v>
      </c>
      <c r="AA530" s="4">
        <v>20.516304347826086</v>
      </c>
      <c r="AB530" s="4">
        <v>0</v>
      </c>
      <c r="AC530" s="10">
        <v>0</v>
      </c>
      <c r="AD530" s="4">
        <v>141.07500000000005</v>
      </c>
      <c r="AE530" s="4">
        <v>0</v>
      </c>
      <c r="AF530" s="10">
        <v>0</v>
      </c>
      <c r="AG530" s="4">
        <v>17.363043478260863</v>
      </c>
      <c r="AH530" s="4">
        <v>0</v>
      </c>
      <c r="AI530" s="10">
        <v>0</v>
      </c>
      <c r="AJ530" s="4">
        <v>0</v>
      </c>
      <c r="AK530" s="4">
        <v>0</v>
      </c>
      <c r="AL530" s="10" t="s">
        <v>1473</v>
      </c>
      <c r="AM530" s="1">
        <v>365864</v>
      </c>
      <c r="AN530" s="1">
        <v>5</v>
      </c>
      <c r="AX530"/>
      <c r="AY530"/>
    </row>
    <row r="531" spans="1:51" x14ac:dyDescent="0.25">
      <c r="A531" t="s">
        <v>964</v>
      </c>
      <c r="B531" t="s">
        <v>647</v>
      </c>
      <c r="C531" t="s">
        <v>1165</v>
      </c>
      <c r="D531" t="s">
        <v>1023</v>
      </c>
      <c r="E531" s="4">
        <v>36.880434782608695</v>
      </c>
      <c r="F531" s="4">
        <v>174.39228260869567</v>
      </c>
      <c r="G531" s="4">
        <v>10.794239130434782</v>
      </c>
      <c r="H531" s="10">
        <v>6.189631197531302E-2</v>
      </c>
      <c r="I531" s="4">
        <v>152.93641304347824</v>
      </c>
      <c r="J531" s="4">
        <v>8.3594565217391299</v>
      </c>
      <c r="K531" s="10">
        <v>5.4659687352302574E-2</v>
      </c>
      <c r="L531" s="4">
        <v>21.075434782608692</v>
      </c>
      <c r="M531" s="4">
        <v>2.4347826086956523</v>
      </c>
      <c r="N531" s="10">
        <v>0.11552704054792827</v>
      </c>
      <c r="O531" s="4">
        <v>10.347065217391302</v>
      </c>
      <c r="P531" s="4">
        <v>0</v>
      </c>
      <c r="Q531" s="8">
        <v>0</v>
      </c>
      <c r="R531" s="4">
        <v>5.3370652173913049</v>
      </c>
      <c r="S531" s="4">
        <v>0</v>
      </c>
      <c r="T531" s="10">
        <v>0</v>
      </c>
      <c r="U531" s="4">
        <v>5.3913043478260869</v>
      </c>
      <c r="V531" s="4">
        <v>2.4347826086956523</v>
      </c>
      <c r="W531" s="10">
        <v>0.45161290322580649</v>
      </c>
      <c r="X531" s="4">
        <v>58.411521739130443</v>
      </c>
      <c r="Y531" s="4">
        <v>2.4266304347826089</v>
      </c>
      <c r="Z531" s="10">
        <v>4.1543694848767923E-2</v>
      </c>
      <c r="AA531" s="4">
        <v>10.727500000000001</v>
      </c>
      <c r="AB531" s="4">
        <v>0</v>
      </c>
      <c r="AC531" s="10">
        <v>0</v>
      </c>
      <c r="AD531" s="4">
        <v>84.177826086956514</v>
      </c>
      <c r="AE531" s="4">
        <v>5.9328260869565215</v>
      </c>
      <c r="AF531" s="10">
        <v>7.0479678114137259E-2</v>
      </c>
      <c r="AG531" s="4">
        <v>0</v>
      </c>
      <c r="AH531" s="4">
        <v>0</v>
      </c>
      <c r="AI531" s="10" t="s">
        <v>1473</v>
      </c>
      <c r="AJ531" s="4">
        <v>0</v>
      </c>
      <c r="AK531" s="4">
        <v>0</v>
      </c>
      <c r="AL531" s="10" t="s">
        <v>1473</v>
      </c>
      <c r="AM531" s="1">
        <v>366144</v>
      </c>
      <c r="AN531" s="1">
        <v>5</v>
      </c>
      <c r="AX531"/>
      <c r="AY531"/>
    </row>
    <row r="532" spans="1:51" x14ac:dyDescent="0.25">
      <c r="A532" t="s">
        <v>964</v>
      </c>
      <c r="B532" t="s">
        <v>40</v>
      </c>
      <c r="C532" t="s">
        <v>1217</v>
      </c>
      <c r="D532" t="s">
        <v>1032</v>
      </c>
      <c r="E532" s="4">
        <v>302.12676056338029</v>
      </c>
      <c r="F532" s="4">
        <v>1225.8883098591548</v>
      </c>
      <c r="G532" s="4">
        <v>428.79084507042245</v>
      </c>
      <c r="H532" s="10">
        <v>0.34977969984858348</v>
      </c>
      <c r="I532" s="4">
        <v>1102.2298591549295</v>
      </c>
      <c r="J532" s="4">
        <v>428.79084507042245</v>
      </c>
      <c r="K532" s="10">
        <v>0.38902125678138755</v>
      </c>
      <c r="L532" s="4">
        <v>344.47183098591546</v>
      </c>
      <c r="M532" s="4">
        <v>41.912676056338043</v>
      </c>
      <c r="N532" s="10">
        <v>0.12167228866400905</v>
      </c>
      <c r="O532" s="4">
        <v>234.10211267605629</v>
      </c>
      <c r="P532" s="4">
        <v>41.912676056338043</v>
      </c>
      <c r="Q532" s="8">
        <v>0.17903587275325272</v>
      </c>
      <c r="R532" s="4">
        <v>97.299295774647888</v>
      </c>
      <c r="S532" s="4">
        <v>0</v>
      </c>
      <c r="T532" s="10">
        <v>0</v>
      </c>
      <c r="U532" s="4">
        <v>13.070422535211268</v>
      </c>
      <c r="V532" s="4">
        <v>0</v>
      </c>
      <c r="W532" s="10">
        <v>0</v>
      </c>
      <c r="X532" s="4">
        <v>160.87267605633809</v>
      </c>
      <c r="Y532" s="4">
        <v>112.42549295774648</v>
      </c>
      <c r="Z532" s="10">
        <v>0.698847658370367</v>
      </c>
      <c r="AA532" s="4">
        <v>13.288732394366198</v>
      </c>
      <c r="AB532" s="4">
        <v>0</v>
      </c>
      <c r="AC532" s="10">
        <v>0</v>
      </c>
      <c r="AD532" s="4">
        <v>704.48394366197158</v>
      </c>
      <c r="AE532" s="4">
        <v>274.45267605633791</v>
      </c>
      <c r="AF532" s="10">
        <v>0.38957974631715231</v>
      </c>
      <c r="AG532" s="4">
        <v>2.7711267605633805</v>
      </c>
      <c r="AH532" s="4">
        <v>0</v>
      </c>
      <c r="AI532" s="10">
        <v>0</v>
      </c>
      <c r="AJ532" s="4">
        <v>0</v>
      </c>
      <c r="AK532" s="4">
        <v>0</v>
      </c>
      <c r="AL532" s="10" t="s">
        <v>1473</v>
      </c>
      <c r="AM532" s="1">
        <v>365094</v>
      </c>
      <c r="AN532" s="1">
        <v>5</v>
      </c>
      <c r="AX532"/>
      <c r="AY532"/>
    </row>
    <row r="533" spans="1:51" x14ac:dyDescent="0.25">
      <c r="A533" t="s">
        <v>964</v>
      </c>
      <c r="B533" t="s">
        <v>896</v>
      </c>
      <c r="C533" t="s">
        <v>1318</v>
      </c>
      <c r="D533" t="s">
        <v>1003</v>
      </c>
      <c r="E533" s="4">
        <v>94.152173913043484</v>
      </c>
      <c r="F533" s="4">
        <v>317.37684782608704</v>
      </c>
      <c r="G533" s="4">
        <v>0</v>
      </c>
      <c r="H533" s="10">
        <v>0</v>
      </c>
      <c r="I533" s="4">
        <v>283.87304347826097</v>
      </c>
      <c r="J533" s="4">
        <v>0</v>
      </c>
      <c r="K533" s="10">
        <v>0</v>
      </c>
      <c r="L533" s="4">
        <v>50.78206521739132</v>
      </c>
      <c r="M533" s="4">
        <v>0</v>
      </c>
      <c r="N533" s="10">
        <v>0</v>
      </c>
      <c r="O533" s="4">
        <v>25.570108695652188</v>
      </c>
      <c r="P533" s="4">
        <v>0</v>
      </c>
      <c r="Q533" s="8">
        <v>0</v>
      </c>
      <c r="R533" s="4">
        <v>19.907608695652176</v>
      </c>
      <c r="S533" s="4">
        <v>0</v>
      </c>
      <c r="T533" s="10">
        <v>0</v>
      </c>
      <c r="U533" s="4">
        <v>5.3043478260869561</v>
      </c>
      <c r="V533" s="4">
        <v>0</v>
      </c>
      <c r="W533" s="10">
        <v>0</v>
      </c>
      <c r="X533" s="4">
        <v>93.887282608695656</v>
      </c>
      <c r="Y533" s="4">
        <v>0</v>
      </c>
      <c r="Z533" s="10">
        <v>0</v>
      </c>
      <c r="AA533" s="4">
        <v>8.2918478260869577</v>
      </c>
      <c r="AB533" s="4">
        <v>0</v>
      </c>
      <c r="AC533" s="10">
        <v>0</v>
      </c>
      <c r="AD533" s="4">
        <v>163.78000000000006</v>
      </c>
      <c r="AE533" s="4">
        <v>0</v>
      </c>
      <c r="AF533" s="10">
        <v>0</v>
      </c>
      <c r="AG533" s="4">
        <v>0.63565217391304352</v>
      </c>
      <c r="AH533" s="4">
        <v>0</v>
      </c>
      <c r="AI533" s="10">
        <v>0</v>
      </c>
      <c r="AJ533" s="4">
        <v>0</v>
      </c>
      <c r="AK533" s="4">
        <v>0</v>
      </c>
      <c r="AL533" s="10" t="s">
        <v>1473</v>
      </c>
      <c r="AM533" s="1">
        <v>366455</v>
      </c>
      <c r="AN533" s="1">
        <v>5</v>
      </c>
      <c r="AX533"/>
      <c r="AY533"/>
    </row>
    <row r="534" spans="1:51" x14ac:dyDescent="0.25">
      <c r="A534" t="s">
        <v>964</v>
      </c>
      <c r="B534" t="s">
        <v>560</v>
      </c>
      <c r="C534" t="s">
        <v>1318</v>
      </c>
      <c r="D534" t="s">
        <v>1003</v>
      </c>
      <c r="E534" s="4">
        <v>72.336956521739125</v>
      </c>
      <c r="F534" s="4">
        <v>192.6391304347826</v>
      </c>
      <c r="G534" s="4">
        <v>0</v>
      </c>
      <c r="H534" s="10">
        <v>0</v>
      </c>
      <c r="I534" s="4">
        <v>176.97467391304346</v>
      </c>
      <c r="J534" s="4">
        <v>0</v>
      </c>
      <c r="K534" s="10">
        <v>0</v>
      </c>
      <c r="L534" s="4">
        <v>28.065978260869578</v>
      </c>
      <c r="M534" s="4">
        <v>0</v>
      </c>
      <c r="N534" s="10">
        <v>0</v>
      </c>
      <c r="O534" s="4">
        <v>22.18413043478262</v>
      </c>
      <c r="P534" s="4">
        <v>0</v>
      </c>
      <c r="Q534" s="8">
        <v>0</v>
      </c>
      <c r="R534" s="4">
        <v>0</v>
      </c>
      <c r="S534" s="4">
        <v>0</v>
      </c>
      <c r="T534" s="10" t="s">
        <v>1473</v>
      </c>
      <c r="U534" s="4">
        <v>5.8818478260869567</v>
      </c>
      <c r="V534" s="4">
        <v>0</v>
      </c>
      <c r="W534" s="10">
        <v>0</v>
      </c>
      <c r="X534" s="4">
        <v>56.410217391304329</v>
      </c>
      <c r="Y534" s="4">
        <v>0</v>
      </c>
      <c r="Z534" s="10">
        <v>0</v>
      </c>
      <c r="AA534" s="4">
        <v>9.7826086956521738</v>
      </c>
      <c r="AB534" s="4">
        <v>0</v>
      </c>
      <c r="AC534" s="10">
        <v>0</v>
      </c>
      <c r="AD534" s="4">
        <v>95.001630434782598</v>
      </c>
      <c r="AE534" s="4">
        <v>0</v>
      </c>
      <c r="AF534" s="10">
        <v>0</v>
      </c>
      <c r="AG534" s="4">
        <v>3.3786956521739122</v>
      </c>
      <c r="AH534" s="4">
        <v>0</v>
      </c>
      <c r="AI534" s="10">
        <v>0</v>
      </c>
      <c r="AJ534" s="4">
        <v>0</v>
      </c>
      <c r="AK534" s="4">
        <v>0</v>
      </c>
      <c r="AL534" s="10" t="s">
        <v>1473</v>
      </c>
      <c r="AM534" s="1">
        <v>366015</v>
      </c>
      <c r="AN534" s="1">
        <v>5</v>
      </c>
      <c r="AX534"/>
      <c r="AY534"/>
    </row>
    <row r="535" spans="1:51" x14ac:dyDescent="0.25">
      <c r="A535" t="s">
        <v>964</v>
      </c>
      <c r="B535" t="s">
        <v>323</v>
      </c>
      <c r="C535" t="s">
        <v>1151</v>
      </c>
      <c r="D535" t="s">
        <v>1015</v>
      </c>
      <c r="E535" s="4">
        <v>46.130434782608695</v>
      </c>
      <c r="F535" s="4">
        <v>151.69565217391306</v>
      </c>
      <c r="G535" s="4">
        <v>22.619565217391305</v>
      </c>
      <c r="H535" s="10">
        <v>0.1491114932645457</v>
      </c>
      <c r="I535" s="4">
        <v>146.00271739130434</v>
      </c>
      <c r="J535" s="4">
        <v>21.970108695652172</v>
      </c>
      <c r="K535" s="10">
        <v>0.15047739581976213</v>
      </c>
      <c r="L535" s="4">
        <v>30.475543478260871</v>
      </c>
      <c r="M535" s="4">
        <v>0.64945652173913049</v>
      </c>
      <c r="N535" s="10">
        <v>2.1310744538564422E-2</v>
      </c>
      <c r="O535" s="4">
        <v>24.782608695652176</v>
      </c>
      <c r="P535" s="4">
        <v>0</v>
      </c>
      <c r="Q535" s="8">
        <v>0</v>
      </c>
      <c r="R535" s="4">
        <v>0.58967391304347827</v>
      </c>
      <c r="S535" s="4">
        <v>0.58967391304347827</v>
      </c>
      <c r="T535" s="10">
        <v>1</v>
      </c>
      <c r="U535" s="4">
        <v>5.1032608695652177</v>
      </c>
      <c r="V535" s="4">
        <v>5.9782608695652176E-2</v>
      </c>
      <c r="W535" s="10">
        <v>1.1714589989350372E-2</v>
      </c>
      <c r="X535" s="4">
        <v>47.679347826086953</v>
      </c>
      <c r="Y535" s="4">
        <v>14.782608695652174</v>
      </c>
      <c r="Z535" s="10">
        <v>0.31004217485466773</v>
      </c>
      <c r="AA535" s="4">
        <v>0</v>
      </c>
      <c r="AB535" s="4">
        <v>0</v>
      </c>
      <c r="AC535" s="10" t="s">
        <v>1473</v>
      </c>
      <c r="AD535" s="4">
        <v>73.540760869565219</v>
      </c>
      <c r="AE535" s="4">
        <v>7.1875</v>
      </c>
      <c r="AF535" s="10">
        <v>9.7734914828363453E-2</v>
      </c>
      <c r="AG535" s="4">
        <v>0</v>
      </c>
      <c r="AH535" s="4">
        <v>0</v>
      </c>
      <c r="AI535" s="10" t="s">
        <v>1473</v>
      </c>
      <c r="AJ535" s="4">
        <v>0</v>
      </c>
      <c r="AK535" s="4">
        <v>0</v>
      </c>
      <c r="AL535" s="10" t="s">
        <v>1473</v>
      </c>
      <c r="AM535" s="1">
        <v>365650</v>
      </c>
      <c r="AN535" s="1">
        <v>5</v>
      </c>
      <c r="AX535"/>
      <c r="AY535"/>
    </row>
    <row r="536" spans="1:51" x14ac:dyDescent="0.25">
      <c r="A536" t="s">
        <v>964</v>
      </c>
      <c r="B536" t="s">
        <v>89</v>
      </c>
      <c r="C536" t="s">
        <v>1140</v>
      </c>
      <c r="D536" t="s">
        <v>1026</v>
      </c>
      <c r="E536" s="4">
        <v>51.489130434782609</v>
      </c>
      <c r="F536" s="4">
        <v>191.14347826086964</v>
      </c>
      <c r="G536" s="4">
        <v>0.26358695652173914</v>
      </c>
      <c r="H536" s="10">
        <v>1.3790005231672084E-3</v>
      </c>
      <c r="I536" s="4">
        <v>163.83336956521742</v>
      </c>
      <c r="J536" s="4">
        <v>0.26358695652173914</v>
      </c>
      <c r="K536" s="10">
        <v>1.6088722170657221E-3</v>
      </c>
      <c r="L536" s="4">
        <v>47.771413043478262</v>
      </c>
      <c r="M536" s="4">
        <v>0</v>
      </c>
      <c r="N536" s="10">
        <v>0</v>
      </c>
      <c r="O536" s="4">
        <v>24.436630434782614</v>
      </c>
      <c r="P536" s="4">
        <v>0</v>
      </c>
      <c r="Q536" s="8">
        <v>0</v>
      </c>
      <c r="R536" s="4">
        <v>17.807608695652171</v>
      </c>
      <c r="S536" s="4">
        <v>0</v>
      </c>
      <c r="T536" s="10">
        <v>0</v>
      </c>
      <c r="U536" s="4">
        <v>5.5271739130434785</v>
      </c>
      <c r="V536" s="4">
        <v>0</v>
      </c>
      <c r="W536" s="10">
        <v>0</v>
      </c>
      <c r="X536" s="4">
        <v>44.558152173913051</v>
      </c>
      <c r="Y536" s="4">
        <v>0.26358695652173914</v>
      </c>
      <c r="Z536" s="10">
        <v>5.9155719809238045E-3</v>
      </c>
      <c r="AA536" s="4">
        <v>3.9753260869565219</v>
      </c>
      <c r="AB536" s="4">
        <v>0</v>
      </c>
      <c r="AC536" s="10">
        <v>0</v>
      </c>
      <c r="AD536" s="4">
        <v>94.83858695652178</v>
      </c>
      <c r="AE536" s="4">
        <v>0</v>
      </c>
      <c r="AF536" s="10">
        <v>0</v>
      </c>
      <c r="AG536" s="4">
        <v>0</v>
      </c>
      <c r="AH536" s="4">
        <v>0</v>
      </c>
      <c r="AI536" s="10" t="s">
        <v>1473</v>
      </c>
      <c r="AJ536" s="4">
        <v>0</v>
      </c>
      <c r="AK536" s="4">
        <v>0</v>
      </c>
      <c r="AL536" s="10" t="s">
        <v>1473</v>
      </c>
      <c r="AM536" s="1">
        <v>365279</v>
      </c>
      <c r="AN536" s="1">
        <v>5</v>
      </c>
      <c r="AX536"/>
      <c r="AY536"/>
    </row>
    <row r="537" spans="1:51" x14ac:dyDescent="0.25">
      <c r="A537" t="s">
        <v>964</v>
      </c>
      <c r="B537" t="s">
        <v>292</v>
      </c>
      <c r="C537" t="s">
        <v>1090</v>
      </c>
      <c r="D537" t="s">
        <v>998</v>
      </c>
      <c r="E537" s="4">
        <v>50.641304347826086</v>
      </c>
      <c r="F537" s="4">
        <v>163.49891304347824</v>
      </c>
      <c r="G537" s="4">
        <v>24.226739130434787</v>
      </c>
      <c r="H537" s="10">
        <v>0.1481767595848929</v>
      </c>
      <c r="I537" s="4">
        <v>147.15858695652173</v>
      </c>
      <c r="J537" s="4">
        <v>17.248478260869568</v>
      </c>
      <c r="K537" s="10">
        <v>0.11721013783562398</v>
      </c>
      <c r="L537" s="4">
        <v>32.218695652173913</v>
      </c>
      <c r="M537" s="4">
        <v>7.3179347826086953</v>
      </c>
      <c r="N537" s="10">
        <v>0.22713317949340781</v>
      </c>
      <c r="O537" s="4">
        <v>19.687500000000004</v>
      </c>
      <c r="P537" s="4">
        <v>0.33967391304347827</v>
      </c>
      <c r="Q537" s="8">
        <v>1.7253278122843337E-2</v>
      </c>
      <c r="R537" s="4">
        <v>5.0706521739130439</v>
      </c>
      <c r="S537" s="4">
        <v>4.8913043478260869</v>
      </c>
      <c r="T537" s="10">
        <v>0.96463022508038576</v>
      </c>
      <c r="U537" s="4">
        <v>7.4605434782608695</v>
      </c>
      <c r="V537" s="4">
        <v>2.0869565217391304</v>
      </c>
      <c r="W537" s="10">
        <v>0.27973250579133702</v>
      </c>
      <c r="X537" s="4">
        <v>38.491086956521734</v>
      </c>
      <c r="Y537" s="4">
        <v>4.3777173913043477</v>
      </c>
      <c r="Z537" s="10">
        <v>0.11373327534889502</v>
      </c>
      <c r="AA537" s="4">
        <v>3.8091304347826092</v>
      </c>
      <c r="AB537" s="4">
        <v>0</v>
      </c>
      <c r="AC537" s="10">
        <v>0</v>
      </c>
      <c r="AD537" s="4">
        <v>88.979999999999976</v>
      </c>
      <c r="AE537" s="4">
        <v>12.531086956521744</v>
      </c>
      <c r="AF537" s="10">
        <v>0.14083037712431723</v>
      </c>
      <c r="AG537" s="4">
        <v>0</v>
      </c>
      <c r="AH537" s="4">
        <v>0</v>
      </c>
      <c r="AI537" s="10" t="s">
        <v>1473</v>
      </c>
      <c r="AJ537" s="4">
        <v>0</v>
      </c>
      <c r="AK537" s="4">
        <v>0</v>
      </c>
      <c r="AL537" s="10" t="s">
        <v>1473</v>
      </c>
      <c r="AM537" s="1">
        <v>365605</v>
      </c>
      <c r="AN537" s="1">
        <v>5</v>
      </c>
      <c r="AX537"/>
      <c r="AY537"/>
    </row>
    <row r="538" spans="1:51" x14ac:dyDescent="0.25">
      <c r="A538" t="s">
        <v>964</v>
      </c>
      <c r="B538" t="s">
        <v>819</v>
      </c>
      <c r="C538" t="s">
        <v>1252</v>
      </c>
      <c r="D538" t="s">
        <v>996</v>
      </c>
      <c r="E538" s="4">
        <v>56.358695652173914</v>
      </c>
      <c r="F538" s="4">
        <v>206.12684782608696</v>
      </c>
      <c r="G538" s="4">
        <v>0</v>
      </c>
      <c r="H538" s="10">
        <v>0</v>
      </c>
      <c r="I538" s="4">
        <v>183.89347826086959</v>
      </c>
      <c r="J538" s="4">
        <v>0</v>
      </c>
      <c r="K538" s="10">
        <v>0</v>
      </c>
      <c r="L538" s="4">
        <v>38.700108695652169</v>
      </c>
      <c r="M538" s="4">
        <v>0</v>
      </c>
      <c r="N538" s="10">
        <v>0</v>
      </c>
      <c r="O538" s="4">
        <v>27.47184782608695</v>
      </c>
      <c r="P538" s="4">
        <v>0</v>
      </c>
      <c r="Q538" s="8">
        <v>0</v>
      </c>
      <c r="R538" s="4">
        <v>5.5978260869565215</v>
      </c>
      <c r="S538" s="4">
        <v>0</v>
      </c>
      <c r="T538" s="10">
        <v>0</v>
      </c>
      <c r="U538" s="4">
        <v>5.6304347826086953</v>
      </c>
      <c r="V538" s="4">
        <v>0</v>
      </c>
      <c r="W538" s="10">
        <v>0</v>
      </c>
      <c r="X538" s="4">
        <v>26.372391304347833</v>
      </c>
      <c r="Y538" s="4">
        <v>0</v>
      </c>
      <c r="Z538" s="10">
        <v>0</v>
      </c>
      <c r="AA538" s="4">
        <v>11.005108695652174</v>
      </c>
      <c r="AB538" s="4">
        <v>0</v>
      </c>
      <c r="AC538" s="10">
        <v>0</v>
      </c>
      <c r="AD538" s="4">
        <v>113.36434782608698</v>
      </c>
      <c r="AE538" s="4">
        <v>0</v>
      </c>
      <c r="AF538" s="10">
        <v>0</v>
      </c>
      <c r="AG538" s="4">
        <v>16.684891304347822</v>
      </c>
      <c r="AH538" s="4">
        <v>0</v>
      </c>
      <c r="AI538" s="10">
        <v>0</v>
      </c>
      <c r="AJ538" s="4">
        <v>0</v>
      </c>
      <c r="AK538" s="4">
        <v>0</v>
      </c>
      <c r="AL538" s="10" t="s">
        <v>1473</v>
      </c>
      <c r="AM538" s="1">
        <v>366370</v>
      </c>
      <c r="AN538" s="1">
        <v>5</v>
      </c>
      <c r="AX538"/>
      <c r="AY538"/>
    </row>
    <row r="539" spans="1:51" x14ac:dyDescent="0.25">
      <c r="A539" t="s">
        <v>964</v>
      </c>
      <c r="B539" t="s">
        <v>570</v>
      </c>
      <c r="C539" t="s">
        <v>1311</v>
      </c>
      <c r="D539" t="s">
        <v>1029</v>
      </c>
      <c r="E539" s="4">
        <v>27.684782608695652</v>
      </c>
      <c r="F539" s="4">
        <v>91.777173913043484</v>
      </c>
      <c r="G539" s="4">
        <v>0</v>
      </c>
      <c r="H539" s="10">
        <v>0</v>
      </c>
      <c r="I539" s="4">
        <v>68.029891304347828</v>
      </c>
      <c r="J539" s="4">
        <v>0</v>
      </c>
      <c r="K539" s="10">
        <v>0</v>
      </c>
      <c r="L539" s="4">
        <v>26.633152173913043</v>
      </c>
      <c r="M539" s="4">
        <v>0</v>
      </c>
      <c r="N539" s="10">
        <v>0</v>
      </c>
      <c r="O539" s="4">
        <v>10.8125</v>
      </c>
      <c r="P539" s="4">
        <v>0</v>
      </c>
      <c r="Q539" s="8">
        <v>0</v>
      </c>
      <c r="R539" s="4">
        <v>10.635869565217391</v>
      </c>
      <c r="S539" s="4">
        <v>0</v>
      </c>
      <c r="T539" s="10">
        <v>0</v>
      </c>
      <c r="U539" s="4">
        <v>5.1847826086956523</v>
      </c>
      <c r="V539" s="4">
        <v>0</v>
      </c>
      <c r="W539" s="10">
        <v>0</v>
      </c>
      <c r="X539" s="4">
        <v>6.4646739130434785</v>
      </c>
      <c r="Y539" s="4">
        <v>0</v>
      </c>
      <c r="Z539" s="10">
        <v>0</v>
      </c>
      <c r="AA539" s="4">
        <v>7.9266304347826084</v>
      </c>
      <c r="AB539" s="4">
        <v>0</v>
      </c>
      <c r="AC539" s="10">
        <v>0</v>
      </c>
      <c r="AD539" s="4">
        <v>50.752717391304351</v>
      </c>
      <c r="AE539" s="4">
        <v>0</v>
      </c>
      <c r="AF539" s="10">
        <v>0</v>
      </c>
      <c r="AG539" s="4">
        <v>0</v>
      </c>
      <c r="AH539" s="4">
        <v>0</v>
      </c>
      <c r="AI539" s="10" t="s">
        <v>1473</v>
      </c>
      <c r="AJ539" s="4">
        <v>0</v>
      </c>
      <c r="AK539" s="4">
        <v>0</v>
      </c>
      <c r="AL539" s="10" t="s">
        <v>1473</v>
      </c>
      <c r="AM539" s="1">
        <v>366031</v>
      </c>
      <c r="AN539" s="1">
        <v>5</v>
      </c>
      <c r="AX539"/>
      <c r="AY539"/>
    </row>
    <row r="540" spans="1:51" x14ac:dyDescent="0.25">
      <c r="A540" t="s">
        <v>964</v>
      </c>
      <c r="B540" t="s">
        <v>645</v>
      </c>
      <c r="C540" t="s">
        <v>1113</v>
      </c>
      <c r="D540" t="s">
        <v>980</v>
      </c>
      <c r="E540" s="4">
        <v>57.478260869565219</v>
      </c>
      <c r="F540" s="4">
        <v>222.86043478260871</v>
      </c>
      <c r="G540" s="4">
        <v>67.641304347826093</v>
      </c>
      <c r="H540" s="10">
        <v>0.30351419000778418</v>
      </c>
      <c r="I540" s="4">
        <v>198.63760869565215</v>
      </c>
      <c r="J540" s="4">
        <v>67.510869565217391</v>
      </c>
      <c r="K540" s="10">
        <v>0.33986952424833078</v>
      </c>
      <c r="L540" s="4">
        <v>36.237282608695651</v>
      </c>
      <c r="M540" s="4">
        <v>3.1875</v>
      </c>
      <c r="N540" s="10">
        <v>8.7961893677842004E-2</v>
      </c>
      <c r="O540" s="4">
        <v>24.419347826086955</v>
      </c>
      <c r="P540" s="4">
        <v>3.0570652173913042</v>
      </c>
      <c r="Q540" s="8">
        <v>0.12519028923964426</v>
      </c>
      <c r="R540" s="4">
        <v>6.5135869565217392</v>
      </c>
      <c r="S540" s="4">
        <v>0.13043478260869565</v>
      </c>
      <c r="T540" s="10">
        <v>2.002503128911139E-2</v>
      </c>
      <c r="U540" s="4">
        <v>5.3043478260869561</v>
      </c>
      <c r="V540" s="4">
        <v>0</v>
      </c>
      <c r="W540" s="10">
        <v>0</v>
      </c>
      <c r="X540" s="4">
        <v>45.277173913043477</v>
      </c>
      <c r="Y540" s="4">
        <v>17.448369565217391</v>
      </c>
      <c r="Z540" s="10">
        <v>0.38536790301284357</v>
      </c>
      <c r="AA540" s="4">
        <v>12.404891304347826</v>
      </c>
      <c r="AB540" s="4">
        <v>0</v>
      </c>
      <c r="AC540" s="10">
        <v>0</v>
      </c>
      <c r="AD540" s="4">
        <v>128.94108695652173</v>
      </c>
      <c r="AE540" s="4">
        <v>47.005434782608695</v>
      </c>
      <c r="AF540" s="10">
        <v>0.36454970166692241</v>
      </c>
      <c r="AG540" s="4">
        <v>0</v>
      </c>
      <c r="AH540" s="4">
        <v>0</v>
      </c>
      <c r="AI540" s="10" t="s">
        <v>1473</v>
      </c>
      <c r="AJ540" s="4">
        <v>0</v>
      </c>
      <c r="AK540" s="4">
        <v>0</v>
      </c>
      <c r="AL540" s="10" t="s">
        <v>1473</v>
      </c>
      <c r="AM540" s="1">
        <v>366142</v>
      </c>
      <c r="AN540" s="1">
        <v>5</v>
      </c>
      <c r="AX540"/>
      <c r="AY540"/>
    </row>
    <row r="541" spans="1:51" x14ac:dyDescent="0.25">
      <c r="A541" t="s">
        <v>964</v>
      </c>
      <c r="B541" t="s">
        <v>678</v>
      </c>
      <c r="C541" t="s">
        <v>1316</v>
      </c>
      <c r="D541" t="s">
        <v>1017</v>
      </c>
      <c r="E541" s="4">
        <v>28.206521739130434</v>
      </c>
      <c r="F541" s="4">
        <v>78.782608695652172</v>
      </c>
      <c r="G541" s="4">
        <v>0</v>
      </c>
      <c r="H541" s="10">
        <v>0</v>
      </c>
      <c r="I541" s="4">
        <v>73.100543478260875</v>
      </c>
      <c r="J541" s="4">
        <v>0</v>
      </c>
      <c r="K541" s="10">
        <v>0</v>
      </c>
      <c r="L541" s="4">
        <v>13.005434782608695</v>
      </c>
      <c r="M541" s="4">
        <v>0</v>
      </c>
      <c r="N541" s="10">
        <v>0</v>
      </c>
      <c r="O541" s="4">
        <v>7.3233695652173916</v>
      </c>
      <c r="P541" s="4">
        <v>0</v>
      </c>
      <c r="Q541" s="8">
        <v>0</v>
      </c>
      <c r="R541" s="4">
        <v>2.8559782608695654</v>
      </c>
      <c r="S541" s="4">
        <v>0</v>
      </c>
      <c r="T541" s="10">
        <v>0</v>
      </c>
      <c r="U541" s="4">
        <v>2.8260869565217392</v>
      </c>
      <c r="V541" s="4">
        <v>0</v>
      </c>
      <c r="W541" s="10">
        <v>0</v>
      </c>
      <c r="X541" s="4">
        <v>24.1875</v>
      </c>
      <c r="Y541" s="4">
        <v>0</v>
      </c>
      <c r="Z541" s="10">
        <v>0</v>
      </c>
      <c r="AA541" s="4">
        <v>0</v>
      </c>
      <c r="AB541" s="4">
        <v>0</v>
      </c>
      <c r="AC541" s="10" t="s">
        <v>1473</v>
      </c>
      <c r="AD541" s="4">
        <v>41.589673913043477</v>
      </c>
      <c r="AE541" s="4">
        <v>0</v>
      </c>
      <c r="AF541" s="10">
        <v>0</v>
      </c>
      <c r="AG541" s="4">
        <v>0</v>
      </c>
      <c r="AH541" s="4">
        <v>0</v>
      </c>
      <c r="AI541" s="10" t="s">
        <v>1473</v>
      </c>
      <c r="AJ541" s="4">
        <v>0</v>
      </c>
      <c r="AK541" s="4">
        <v>0</v>
      </c>
      <c r="AL541" s="10" t="s">
        <v>1473</v>
      </c>
      <c r="AM541" s="1">
        <v>366187</v>
      </c>
      <c r="AN541" s="1">
        <v>5</v>
      </c>
      <c r="AX541"/>
      <c r="AY541"/>
    </row>
    <row r="542" spans="1:51" x14ac:dyDescent="0.25">
      <c r="A542" t="s">
        <v>964</v>
      </c>
      <c r="B542" t="s">
        <v>642</v>
      </c>
      <c r="C542" t="s">
        <v>1116</v>
      </c>
      <c r="D542" t="s">
        <v>980</v>
      </c>
      <c r="E542" s="4">
        <v>58.478260869565219</v>
      </c>
      <c r="F542" s="4">
        <v>268.95413043478266</v>
      </c>
      <c r="G542" s="4">
        <v>4.6226086956521746</v>
      </c>
      <c r="H542" s="10">
        <v>1.7187349709704824E-2</v>
      </c>
      <c r="I542" s="4">
        <v>242.64978260869572</v>
      </c>
      <c r="J542" s="4">
        <v>4.6226086956521746</v>
      </c>
      <c r="K542" s="10">
        <v>1.9050537140215498E-2</v>
      </c>
      <c r="L542" s="4">
        <v>50.784130434782618</v>
      </c>
      <c r="M542" s="4">
        <v>1.731304347826087</v>
      </c>
      <c r="N542" s="10">
        <v>3.4091444177614533E-2</v>
      </c>
      <c r="O542" s="4">
        <v>35.305869565217399</v>
      </c>
      <c r="P542" s="4">
        <v>1.731304347826087</v>
      </c>
      <c r="Q542" s="8">
        <v>4.9037295190478232E-2</v>
      </c>
      <c r="R542" s="4">
        <v>10.304347826086957</v>
      </c>
      <c r="S542" s="4">
        <v>0</v>
      </c>
      <c r="T542" s="10">
        <v>0</v>
      </c>
      <c r="U542" s="4">
        <v>5.1739130434782608</v>
      </c>
      <c r="V542" s="4">
        <v>0</v>
      </c>
      <c r="W542" s="10">
        <v>0</v>
      </c>
      <c r="X542" s="4">
        <v>37.221413043478272</v>
      </c>
      <c r="Y542" s="4">
        <v>2.2391304347826089</v>
      </c>
      <c r="Z542" s="10">
        <v>6.0157050785983976E-2</v>
      </c>
      <c r="AA542" s="4">
        <v>10.826086956521738</v>
      </c>
      <c r="AB542" s="4">
        <v>0</v>
      </c>
      <c r="AC542" s="10">
        <v>0</v>
      </c>
      <c r="AD542" s="4">
        <v>170.12250000000003</v>
      </c>
      <c r="AE542" s="4">
        <v>0.65217391304347827</v>
      </c>
      <c r="AF542" s="10">
        <v>3.8335547211184773E-3</v>
      </c>
      <c r="AG542" s="4">
        <v>0</v>
      </c>
      <c r="AH542" s="4">
        <v>0</v>
      </c>
      <c r="AI542" s="10" t="s">
        <v>1473</v>
      </c>
      <c r="AJ542" s="4">
        <v>0</v>
      </c>
      <c r="AK542" s="4">
        <v>0</v>
      </c>
      <c r="AL542" s="10" t="s">
        <v>1473</v>
      </c>
      <c r="AM542" s="1">
        <v>366135</v>
      </c>
      <c r="AN542" s="1">
        <v>5</v>
      </c>
      <c r="AX542"/>
      <c r="AY542"/>
    </row>
    <row r="543" spans="1:51" x14ac:dyDescent="0.25">
      <c r="A543" t="s">
        <v>964</v>
      </c>
      <c r="B543" t="s">
        <v>496</v>
      </c>
      <c r="C543" t="s">
        <v>1351</v>
      </c>
      <c r="D543" t="s">
        <v>1004</v>
      </c>
      <c r="E543" s="4">
        <v>45.510869565217391</v>
      </c>
      <c r="F543" s="4">
        <v>164.99586956521739</v>
      </c>
      <c r="G543" s="4">
        <v>0</v>
      </c>
      <c r="H543" s="10">
        <v>0</v>
      </c>
      <c r="I543" s="4">
        <v>150.04999999999995</v>
      </c>
      <c r="J543" s="4">
        <v>0</v>
      </c>
      <c r="K543" s="10">
        <v>0</v>
      </c>
      <c r="L543" s="4">
        <v>26.104347826086961</v>
      </c>
      <c r="M543" s="4">
        <v>0</v>
      </c>
      <c r="N543" s="10">
        <v>0</v>
      </c>
      <c r="O543" s="4">
        <v>16.549782608695654</v>
      </c>
      <c r="P543" s="4">
        <v>0</v>
      </c>
      <c r="Q543" s="8">
        <v>0</v>
      </c>
      <c r="R543" s="4">
        <v>2.7610869565217389</v>
      </c>
      <c r="S543" s="4">
        <v>0</v>
      </c>
      <c r="T543" s="10">
        <v>0</v>
      </c>
      <c r="U543" s="4">
        <v>6.7934782608695654</v>
      </c>
      <c r="V543" s="4">
        <v>0</v>
      </c>
      <c r="W543" s="10">
        <v>0</v>
      </c>
      <c r="X543" s="4">
        <v>41.071847826086938</v>
      </c>
      <c r="Y543" s="4">
        <v>0</v>
      </c>
      <c r="Z543" s="10">
        <v>0</v>
      </c>
      <c r="AA543" s="4">
        <v>5.3913043478260869</v>
      </c>
      <c r="AB543" s="4">
        <v>0</v>
      </c>
      <c r="AC543" s="10">
        <v>0</v>
      </c>
      <c r="AD543" s="4">
        <v>79.726847826086939</v>
      </c>
      <c r="AE543" s="4">
        <v>0</v>
      </c>
      <c r="AF543" s="10">
        <v>0</v>
      </c>
      <c r="AG543" s="4">
        <v>12.701521739130428</v>
      </c>
      <c r="AH543" s="4">
        <v>0</v>
      </c>
      <c r="AI543" s="10">
        <v>0</v>
      </c>
      <c r="AJ543" s="4">
        <v>0</v>
      </c>
      <c r="AK543" s="4">
        <v>0</v>
      </c>
      <c r="AL543" s="10" t="s">
        <v>1473</v>
      </c>
      <c r="AM543" s="1">
        <v>365906</v>
      </c>
      <c r="AN543" s="1">
        <v>5</v>
      </c>
      <c r="AX543"/>
      <c r="AY543"/>
    </row>
    <row r="544" spans="1:51" x14ac:dyDescent="0.25">
      <c r="A544" t="s">
        <v>964</v>
      </c>
      <c r="B544" t="s">
        <v>890</v>
      </c>
      <c r="C544" t="s">
        <v>1281</v>
      </c>
      <c r="D544" t="s">
        <v>994</v>
      </c>
      <c r="E544" s="4">
        <v>37.228260869565219</v>
      </c>
      <c r="F544" s="4">
        <v>132.66847826086956</v>
      </c>
      <c r="G544" s="4">
        <v>0</v>
      </c>
      <c r="H544" s="10">
        <v>0</v>
      </c>
      <c r="I544" s="4">
        <v>125.3641304347826</v>
      </c>
      <c r="J544" s="4">
        <v>0</v>
      </c>
      <c r="K544" s="10">
        <v>0</v>
      </c>
      <c r="L544" s="4">
        <v>22.946739130434782</v>
      </c>
      <c r="M544" s="4">
        <v>0</v>
      </c>
      <c r="N544" s="10">
        <v>0</v>
      </c>
      <c r="O544" s="4">
        <v>17.207608695652173</v>
      </c>
      <c r="P544" s="4">
        <v>0</v>
      </c>
      <c r="Q544" s="8">
        <v>0</v>
      </c>
      <c r="R544" s="4">
        <v>0</v>
      </c>
      <c r="S544" s="4">
        <v>0</v>
      </c>
      <c r="T544" s="10" t="s">
        <v>1473</v>
      </c>
      <c r="U544" s="4">
        <v>5.7391304347826084</v>
      </c>
      <c r="V544" s="4">
        <v>0</v>
      </c>
      <c r="W544" s="10">
        <v>0</v>
      </c>
      <c r="X544" s="4">
        <v>35.525000000000006</v>
      </c>
      <c r="Y544" s="4">
        <v>0</v>
      </c>
      <c r="Z544" s="10">
        <v>0</v>
      </c>
      <c r="AA544" s="4">
        <v>1.5652173913043479</v>
      </c>
      <c r="AB544" s="4">
        <v>0</v>
      </c>
      <c r="AC544" s="10">
        <v>0</v>
      </c>
      <c r="AD544" s="4">
        <v>72.63152173913042</v>
      </c>
      <c r="AE544" s="4">
        <v>0</v>
      </c>
      <c r="AF544" s="10">
        <v>0</v>
      </c>
      <c r="AG544" s="4">
        <v>0</v>
      </c>
      <c r="AH544" s="4">
        <v>0</v>
      </c>
      <c r="AI544" s="10" t="s">
        <v>1473</v>
      </c>
      <c r="AJ544" s="4">
        <v>0</v>
      </c>
      <c r="AK544" s="4">
        <v>0</v>
      </c>
      <c r="AL544" s="10" t="s">
        <v>1473</v>
      </c>
      <c r="AM544" s="1">
        <v>366448</v>
      </c>
      <c r="AN544" s="1">
        <v>5</v>
      </c>
      <c r="AX544"/>
      <c r="AY544"/>
    </row>
    <row r="545" spans="1:51" x14ac:dyDescent="0.25">
      <c r="A545" t="s">
        <v>964</v>
      </c>
      <c r="B545" t="s">
        <v>27</v>
      </c>
      <c r="C545" t="s">
        <v>1217</v>
      </c>
      <c r="D545" t="s">
        <v>1032</v>
      </c>
      <c r="E545" s="4">
        <v>132.70422535211267</v>
      </c>
      <c r="F545" s="4">
        <v>617.68211267605636</v>
      </c>
      <c r="G545" s="4">
        <v>222.72788732394366</v>
      </c>
      <c r="H545" s="10">
        <v>0.36058659098770662</v>
      </c>
      <c r="I545" s="4">
        <v>554.75253521126763</v>
      </c>
      <c r="J545" s="4">
        <v>222.72788732394366</v>
      </c>
      <c r="K545" s="10">
        <v>0.40149052629227139</v>
      </c>
      <c r="L545" s="4">
        <v>114.16859154929575</v>
      </c>
      <c r="M545" s="4">
        <v>35.587605633802816</v>
      </c>
      <c r="N545" s="10">
        <v>0.3117109981902228</v>
      </c>
      <c r="O545" s="4">
        <v>64.397464788732378</v>
      </c>
      <c r="P545" s="4">
        <v>35.587605633802816</v>
      </c>
      <c r="Q545" s="8">
        <v>0.55262432691340324</v>
      </c>
      <c r="R545" s="4">
        <v>44.137323943661968</v>
      </c>
      <c r="S545" s="4">
        <v>0</v>
      </c>
      <c r="T545" s="10">
        <v>0</v>
      </c>
      <c r="U545" s="4">
        <v>5.6338028169014081</v>
      </c>
      <c r="V545" s="4">
        <v>0</v>
      </c>
      <c r="W545" s="10">
        <v>0</v>
      </c>
      <c r="X545" s="4">
        <v>137.18267605633804</v>
      </c>
      <c r="Y545" s="4">
        <v>82.848169014084505</v>
      </c>
      <c r="Z545" s="10">
        <v>0.60392588478198594</v>
      </c>
      <c r="AA545" s="4">
        <v>13.158450704225352</v>
      </c>
      <c r="AB545" s="4">
        <v>0</v>
      </c>
      <c r="AC545" s="10">
        <v>0</v>
      </c>
      <c r="AD545" s="4">
        <v>341.4012676056339</v>
      </c>
      <c r="AE545" s="4">
        <v>104.29211267605636</v>
      </c>
      <c r="AF545" s="10">
        <v>0.30548249983807413</v>
      </c>
      <c r="AG545" s="4">
        <v>11.77112676056338</v>
      </c>
      <c r="AH545" s="4">
        <v>0</v>
      </c>
      <c r="AI545" s="10">
        <v>0</v>
      </c>
      <c r="AJ545" s="4">
        <v>0</v>
      </c>
      <c r="AK545" s="4">
        <v>0</v>
      </c>
      <c r="AL545" s="10" t="s">
        <v>1473</v>
      </c>
      <c r="AM545" s="1">
        <v>365046</v>
      </c>
      <c r="AN545" s="1">
        <v>5</v>
      </c>
      <c r="AX545"/>
      <c r="AY545"/>
    </row>
    <row r="546" spans="1:51" x14ac:dyDescent="0.25">
      <c r="A546" t="s">
        <v>964</v>
      </c>
      <c r="B546" t="s">
        <v>34</v>
      </c>
      <c r="C546" t="s">
        <v>1218</v>
      </c>
      <c r="D546" t="s">
        <v>980</v>
      </c>
      <c r="E546" s="4">
        <v>83.826086956521735</v>
      </c>
      <c r="F546" s="4">
        <v>298.30978260869563</v>
      </c>
      <c r="G546" s="4">
        <v>70.932065217391298</v>
      </c>
      <c r="H546" s="10">
        <v>0.23777988303667402</v>
      </c>
      <c r="I546" s="4">
        <v>260.97010869565219</v>
      </c>
      <c r="J546" s="4">
        <v>70.932065217391298</v>
      </c>
      <c r="K546" s="10">
        <v>0.27180149317450564</v>
      </c>
      <c r="L546" s="4">
        <v>40.991847826086953</v>
      </c>
      <c r="M546" s="4">
        <v>3.4782608695652173</v>
      </c>
      <c r="N546" s="10">
        <v>8.4852502485913167E-2</v>
      </c>
      <c r="O546" s="4">
        <v>25.896739130434781</v>
      </c>
      <c r="P546" s="4">
        <v>3.4782608695652173</v>
      </c>
      <c r="Q546" s="8">
        <v>0.13431269674711438</v>
      </c>
      <c r="R546" s="4">
        <v>9.7038043478260878</v>
      </c>
      <c r="S546" s="4">
        <v>0</v>
      </c>
      <c r="T546" s="10">
        <v>0</v>
      </c>
      <c r="U546" s="4">
        <v>5.3913043478260869</v>
      </c>
      <c r="V546" s="4">
        <v>0</v>
      </c>
      <c r="W546" s="10">
        <v>0</v>
      </c>
      <c r="X546" s="4">
        <v>59.350543478260867</v>
      </c>
      <c r="Y546" s="4">
        <v>5.9565217391304346</v>
      </c>
      <c r="Z546" s="10">
        <v>0.10036170505013507</v>
      </c>
      <c r="AA546" s="4">
        <v>22.244565217391305</v>
      </c>
      <c r="AB546" s="4">
        <v>0</v>
      </c>
      <c r="AC546" s="10">
        <v>0</v>
      </c>
      <c r="AD546" s="4">
        <v>169.32065217391303</v>
      </c>
      <c r="AE546" s="4">
        <v>61.497282608695649</v>
      </c>
      <c r="AF546" s="10">
        <v>0.36320012839030652</v>
      </c>
      <c r="AG546" s="4">
        <v>6.4021739130434785</v>
      </c>
      <c r="AH546" s="4">
        <v>0</v>
      </c>
      <c r="AI546" s="10">
        <v>0</v>
      </c>
      <c r="AJ546" s="4">
        <v>0</v>
      </c>
      <c r="AK546" s="4">
        <v>0</v>
      </c>
      <c r="AL546" s="10" t="s">
        <v>1473</v>
      </c>
      <c r="AM546" s="1">
        <v>365077</v>
      </c>
      <c r="AN546" s="1">
        <v>5</v>
      </c>
      <c r="AX546"/>
      <c r="AY546"/>
    </row>
    <row r="547" spans="1:51" x14ac:dyDescent="0.25">
      <c r="A547" t="s">
        <v>964</v>
      </c>
      <c r="B547" t="s">
        <v>117</v>
      </c>
      <c r="C547" t="s">
        <v>1213</v>
      </c>
      <c r="D547" t="s">
        <v>1008</v>
      </c>
      <c r="E547" s="4">
        <v>64.652173913043484</v>
      </c>
      <c r="F547" s="4">
        <v>224.50054347826088</v>
      </c>
      <c r="G547" s="4">
        <v>72.750000000000014</v>
      </c>
      <c r="H547" s="10">
        <v>0.32405266763661367</v>
      </c>
      <c r="I547" s="4">
        <v>207.12586956521741</v>
      </c>
      <c r="J547" s="4">
        <v>70.875326086956534</v>
      </c>
      <c r="K547" s="10">
        <v>0.34218480885913732</v>
      </c>
      <c r="L547" s="4">
        <v>30.110326086956526</v>
      </c>
      <c r="M547" s="4">
        <v>5.0858695652173909</v>
      </c>
      <c r="N547" s="10">
        <v>0.1689078208761258</v>
      </c>
      <c r="O547" s="4">
        <v>19.450000000000003</v>
      </c>
      <c r="P547" s="4">
        <v>5.0858695652173909</v>
      </c>
      <c r="Q547" s="8">
        <v>0.26148429641220516</v>
      </c>
      <c r="R547" s="4">
        <v>4.9211956521739131</v>
      </c>
      <c r="S547" s="4">
        <v>0</v>
      </c>
      <c r="T547" s="10">
        <v>0</v>
      </c>
      <c r="U547" s="4">
        <v>5.7391304347826084</v>
      </c>
      <c r="V547" s="4">
        <v>0</v>
      </c>
      <c r="W547" s="10">
        <v>0</v>
      </c>
      <c r="X547" s="4">
        <v>69.529130434782616</v>
      </c>
      <c r="Y547" s="4">
        <v>18.811847826086961</v>
      </c>
      <c r="Z547" s="10">
        <v>0.27056066584540733</v>
      </c>
      <c r="AA547" s="4">
        <v>6.7143478260869554</v>
      </c>
      <c r="AB547" s="4">
        <v>1.8746739130434786</v>
      </c>
      <c r="AC547" s="10">
        <v>0.27920417017418908</v>
      </c>
      <c r="AD547" s="4">
        <v>118.1467391304348</v>
      </c>
      <c r="AE547" s="4">
        <v>46.977608695652187</v>
      </c>
      <c r="AF547" s="10">
        <v>0.39762086572519439</v>
      </c>
      <c r="AG547" s="4">
        <v>0</v>
      </c>
      <c r="AH547" s="4">
        <v>0</v>
      </c>
      <c r="AI547" s="10" t="s">
        <v>1473</v>
      </c>
      <c r="AJ547" s="4">
        <v>0</v>
      </c>
      <c r="AK547" s="4">
        <v>0</v>
      </c>
      <c r="AL547" s="10" t="s">
        <v>1473</v>
      </c>
      <c r="AM547" s="1">
        <v>365327</v>
      </c>
      <c r="AN547" s="1">
        <v>5</v>
      </c>
      <c r="AX547"/>
      <c r="AY547"/>
    </row>
    <row r="548" spans="1:51" x14ac:dyDescent="0.25">
      <c r="A548" t="s">
        <v>964</v>
      </c>
      <c r="B548" t="s">
        <v>711</v>
      </c>
      <c r="C548" t="s">
        <v>1105</v>
      </c>
      <c r="D548" t="s">
        <v>1056</v>
      </c>
      <c r="E548" s="4">
        <v>17.760869565217391</v>
      </c>
      <c r="F548" s="4">
        <v>76.483695652173921</v>
      </c>
      <c r="G548" s="4">
        <v>0</v>
      </c>
      <c r="H548" s="10">
        <v>0</v>
      </c>
      <c r="I548" s="4">
        <v>65.660326086956516</v>
      </c>
      <c r="J548" s="4">
        <v>0</v>
      </c>
      <c r="K548" s="10">
        <v>0</v>
      </c>
      <c r="L548" s="4">
        <v>17.880434782608695</v>
      </c>
      <c r="M548" s="4">
        <v>0</v>
      </c>
      <c r="N548" s="10">
        <v>0</v>
      </c>
      <c r="O548" s="4">
        <v>11.054347826086957</v>
      </c>
      <c r="P548" s="4">
        <v>0</v>
      </c>
      <c r="Q548" s="8">
        <v>0</v>
      </c>
      <c r="R548" s="4">
        <v>1.0869565217391304</v>
      </c>
      <c r="S548" s="4">
        <v>0</v>
      </c>
      <c r="T548" s="10">
        <v>0</v>
      </c>
      <c r="U548" s="4">
        <v>5.7391304347826084</v>
      </c>
      <c r="V548" s="4">
        <v>0</v>
      </c>
      <c r="W548" s="10">
        <v>0</v>
      </c>
      <c r="X548" s="4">
        <v>12.586956521739131</v>
      </c>
      <c r="Y548" s="4">
        <v>0</v>
      </c>
      <c r="Z548" s="10">
        <v>0</v>
      </c>
      <c r="AA548" s="4">
        <v>3.9972826086956523</v>
      </c>
      <c r="AB548" s="4">
        <v>0</v>
      </c>
      <c r="AC548" s="10">
        <v>0</v>
      </c>
      <c r="AD548" s="4">
        <v>37.448369565217391</v>
      </c>
      <c r="AE548" s="4">
        <v>0</v>
      </c>
      <c r="AF548" s="10">
        <v>0</v>
      </c>
      <c r="AG548" s="4">
        <v>4.5706521739130439</v>
      </c>
      <c r="AH548" s="4">
        <v>0</v>
      </c>
      <c r="AI548" s="10">
        <v>0</v>
      </c>
      <c r="AJ548" s="4">
        <v>0</v>
      </c>
      <c r="AK548" s="4">
        <v>0</v>
      </c>
      <c r="AL548" s="10" t="s">
        <v>1473</v>
      </c>
      <c r="AM548" s="1">
        <v>366233</v>
      </c>
      <c r="AN548" s="1">
        <v>5</v>
      </c>
      <c r="AX548"/>
      <c r="AY548"/>
    </row>
    <row r="549" spans="1:51" x14ac:dyDescent="0.25">
      <c r="A549" t="s">
        <v>964</v>
      </c>
      <c r="B549" t="s">
        <v>450</v>
      </c>
      <c r="C549" t="s">
        <v>1342</v>
      </c>
      <c r="D549" t="s">
        <v>1066</v>
      </c>
      <c r="E549" s="4">
        <v>29.065217391304348</v>
      </c>
      <c r="F549" s="4">
        <v>79.589673913043484</v>
      </c>
      <c r="G549" s="4">
        <v>1.5081521739130435</v>
      </c>
      <c r="H549" s="10">
        <v>1.8949093516337188E-2</v>
      </c>
      <c r="I549" s="4">
        <v>73.964673913043484</v>
      </c>
      <c r="J549" s="4">
        <v>1.5081521739130435</v>
      </c>
      <c r="K549" s="10">
        <v>2.0390168632205444E-2</v>
      </c>
      <c r="L549" s="4">
        <v>25.779891304347828</v>
      </c>
      <c r="M549" s="4">
        <v>0.25815217391304346</v>
      </c>
      <c r="N549" s="10">
        <v>1.0013702961947927E-2</v>
      </c>
      <c r="O549" s="4">
        <v>20.372282608695652</v>
      </c>
      <c r="P549" s="4">
        <v>0.25815217391304346</v>
      </c>
      <c r="Q549" s="8">
        <v>1.267173536081099E-2</v>
      </c>
      <c r="R549" s="4">
        <v>1.4945652173913044</v>
      </c>
      <c r="S549" s="4">
        <v>0</v>
      </c>
      <c r="T549" s="10">
        <v>0</v>
      </c>
      <c r="U549" s="4">
        <v>3.9130434782608696</v>
      </c>
      <c r="V549" s="4">
        <v>0</v>
      </c>
      <c r="W549" s="10">
        <v>0</v>
      </c>
      <c r="X549" s="4">
        <v>4.0108695652173916</v>
      </c>
      <c r="Y549" s="4">
        <v>0</v>
      </c>
      <c r="Z549" s="10">
        <v>0</v>
      </c>
      <c r="AA549" s="4">
        <v>0.21739130434782608</v>
      </c>
      <c r="AB549" s="4">
        <v>0</v>
      </c>
      <c r="AC549" s="10">
        <v>0</v>
      </c>
      <c r="AD549" s="4">
        <v>49.581521739130437</v>
      </c>
      <c r="AE549" s="4">
        <v>1.25</v>
      </c>
      <c r="AF549" s="10">
        <v>2.5211005151814094E-2</v>
      </c>
      <c r="AG549" s="4">
        <v>0</v>
      </c>
      <c r="AH549" s="4">
        <v>0</v>
      </c>
      <c r="AI549" s="10" t="s">
        <v>1473</v>
      </c>
      <c r="AJ549" s="4">
        <v>0</v>
      </c>
      <c r="AK549" s="4">
        <v>0</v>
      </c>
      <c r="AL549" s="10" t="s">
        <v>1473</v>
      </c>
      <c r="AM549" s="1">
        <v>365835</v>
      </c>
      <c r="AN549" s="1">
        <v>5</v>
      </c>
      <c r="AX549"/>
      <c r="AY549"/>
    </row>
    <row r="550" spans="1:51" x14ac:dyDescent="0.25">
      <c r="A550" t="s">
        <v>964</v>
      </c>
      <c r="B550" t="s">
        <v>185</v>
      </c>
      <c r="C550" t="s">
        <v>1116</v>
      </c>
      <c r="D550" t="s">
        <v>980</v>
      </c>
      <c r="E550" s="4">
        <v>94.728260869565219</v>
      </c>
      <c r="F550" s="4">
        <v>427.14130434782612</v>
      </c>
      <c r="G550" s="4">
        <v>1.0869565217391304</v>
      </c>
      <c r="H550" s="10">
        <v>2.5447235157900093E-3</v>
      </c>
      <c r="I550" s="4">
        <v>398.27173913043475</v>
      </c>
      <c r="J550" s="4">
        <v>1.0869565217391304</v>
      </c>
      <c r="K550" s="10">
        <v>2.7291831554815643E-3</v>
      </c>
      <c r="L550" s="4">
        <v>78.831521739130437</v>
      </c>
      <c r="M550" s="4">
        <v>0</v>
      </c>
      <c r="N550" s="10">
        <v>0</v>
      </c>
      <c r="O550" s="4">
        <v>55.660326086956523</v>
      </c>
      <c r="P550" s="4">
        <v>0</v>
      </c>
      <c r="Q550" s="8">
        <v>0</v>
      </c>
      <c r="R550" s="4">
        <v>18.932065217391305</v>
      </c>
      <c r="S550" s="4">
        <v>0</v>
      </c>
      <c r="T550" s="10">
        <v>0</v>
      </c>
      <c r="U550" s="4">
        <v>4.2391304347826084</v>
      </c>
      <c r="V550" s="4">
        <v>0</v>
      </c>
      <c r="W550" s="10">
        <v>0</v>
      </c>
      <c r="X550" s="4">
        <v>85.614130434782609</v>
      </c>
      <c r="Y550" s="4">
        <v>0.43478260869565216</v>
      </c>
      <c r="Z550" s="10">
        <v>5.0783977655049833E-3</v>
      </c>
      <c r="AA550" s="4">
        <v>5.6983695652173916</v>
      </c>
      <c r="AB550" s="4">
        <v>0</v>
      </c>
      <c r="AC550" s="10">
        <v>0</v>
      </c>
      <c r="AD550" s="4">
        <v>256.99728260869563</v>
      </c>
      <c r="AE550" s="4">
        <v>0.65217391304347827</v>
      </c>
      <c r="AF550" s="10">
        <v>2.5376685170499604E-3</v>
      </c>
      <c r="AG550" s="4">
        <v>0</v>
      </c>
      <c r="AH550" s="4">
        <v>0</v>
      </c>
      <c r="AI550" s="10" t="s">
        <v>1473</v>
      </c>
      <c r="AJ550" s="4">
        <v>0</v>
      </c>
      <c r="AK550" s="4">
        <v>0</v>
      </c>
      <c r="AL550" s="10" t="s">
        <v>1473</v>
      </c>
      <c r="AM550" s="1">
        <v>365436</v>
      </c>
      <c r="AN550" s="1">
        <v>5</v>
      </c>
      <c r="AX550"/>
      <c r="AY550"/>
    </row>
    <row r="551" spans="1:51" x14ac:dyDescent="0.25">
      <c r="A551" t="s">
        <v>964</v>
      </c>
      <c r="B551" t="s">
        <v>704</v>
      </c>
      <c r="C551" t="s">
        <v>1213</v>
      </c>
      <c r="D551" t="s">
        <v>1008</v>
      </c>
      <c r="E551" s="4">
        <v>31.195652173913043</v>
      </c>
      <c r="F551" s="4">
        <v>222.5236956521739</v>
      </c>
      <c r="G551" s="4">
        <v>26.263586956521738</v>
      </c>
      <c r="H551" s="10">
        <v>0.11802602360862401</v>
      </c>
      <c r="I551" s="4">
        <v>214.75826086956519</v>
      </c>
      <c r="J551" s="4">
        <v>26.263586956521738</v>
      </c>
      <c r="K551" s="10">
        <v>0.12229372155547999</v>
      </c>
      <c r="L551" s="4">
        <v>49.064565217391298</v>
      </c>
      <c r="M551" s="4">
        <v>0</v>
      </c>
      <c r="N551" s="10">
        <v>0</v>
      </c>
      <c r="O551" s="4">
        <v>43.325434782608689</v>
      </c>
      <c r="P551" s="4">
        <v>0</v>
      </c>
      <c r="Q551" s="8">
        <v>0</v>
      </c>
      <c r="R551" s="4">
        <v>0</v>
      </c>
      <c r="S551" s="4">
        <v>0</v>
      </c>
      <c r="T551" s="10" t="s">
        <v>1473</v>
      </c>
      <c r="U551" s="4">
        <v>5.7391304347826084</v>
      </c>
      <c r="V551" s="4">
        <v>0</v>
      </c>
      <c r="W551" s="10">
        <v>0</v>
      </c>
      <c r="X551" s="4">
        <v>55.495760869565224</v>
      </c>
      <c r="Y551" s="4">
        <v>0</v>
      </c>
      <c r="Z551" s="10">
        <v>0</v>
      </c>
      <c r="AA551" s="4">
        <v>2.0263043478260876</v>
      </c>
      <c r="AB551" s="4">
        <v>0</v>
      </c>
      <c r="AC551" s="10">
        <v>0</v>
      </c>
      <c r="AD551" s="4">
        <v>115.93706521739128</v>
      </c>
      <c r="AE551" s="4">
        <v>26.263586956521738</v>
      </c>
      <c r="AF551" s="10">
        <v>0.22653313594988289</v>
      </c>
      <c r="AG551" s="4">
        <v>0</v>
      </c>
      <c r="AH551" s="4">
        <v>0</v>
      </c>
      <c r="AI551" s="10" t="s">
        <v>1473</v>
      </c>
      <c r="AJ551" s="4">
        <v>0</v>
      </c>
      <c r="AK551" s="4">
        <v>0</v>
      </c>
      <c r="AL551" s="10" t="s">
        <v>1473</v>
      </c>
      <c r="AM551" s="1">
        <v>366223</v>
      </c>
      <c r="AN551" s="1">
        <v>5</v>
      </c>
      <c r="AX551"/>
      <c r="AY551"/>
    </row>
    <row r="552" spans="1:51" x14ac:dyDescent="0.25">
      <c r="A552" t="s">
        <v>964</v>
      </c>
      <c r="B552" t="s">
        <v>217</v>
      </c>
      <c r="C552" t="s">
        <v>1278</v>
      </c>
      <c r="D552" t="s">
        <v>1032</v>
      </c>
      <c r="E552" s="4">
        <v>64.956521739130437</v>
      </c>
      <c r="F552" s="4">
        <v>280.79358695652172</v>
      </c>
      <c r="G552" s="4">
        <v>0</v>
      </c>
      <c r="H552" s="10">
        <v>0</v>
      </c>
      <c r="I552" s="4">
        <v>263.52663043478259</v>
      </c>
      <c r="J552" s="4">
        <v>0</v>
      </c>
      <c r="K552" s="10">
        <v>0</v>
      </c>
      <c r="L552" s="4">
        <v>27.513478260869565</v>
      </c>
      <c r="M552" s="4">
        <v>0</v>
      </c>
      <c r="N552" s="10">
        <v>0</v>
      </c>
      <c r="O552" s="4">
        <v>21.912500000000001</v>
      </c>
      <c r="P552" s="4">
        <v>0</v>
      </c>
      <c r="Q552" s="8">
        <v>0</v>
      </c>
      <c r="R552" s="4">
        <v>0</v>
      </c>
      <c r="S552" s="4">
        <v>0</v>
      </c>
      <c r="T552" s="10" t="s">
        <v>1473</v>
      </c>
      <c r="U552" s="4">
        <v>5.6009782608695646</v>
      </c>
      <c r="V552" s="4">
        <v>0</v>
      </c>
      <c r="W552" s="10">
        <v>0</v>
      </c>
      <c r="X552" s="4">
        <v>95.663043478260903</v>
      </c>
      <c r="Y552" s="4">
        <v>0</v>
      </c>
      <c r="Z552" s="10">
        <v>0</v>
      </c>
      <c r="AA552" s="4">
        <v>11.665978260869565</v>
      </c>
      <c r="AB552" s="4">
        <v>0</v>
      </c>
      <c r="AC552" s="10">
        <v>0</v>
      </c>
      <c r="AD552" s="4">
        <v>145.95108695652169</v>
      </c>
      <c r="AE552" s="4">
        <v>0</v>
      </c>
      <c r="AF552" s="10">
        <v>0</v>
      </c>
      <c r="AG552" s="4">
        <v>0</v>
      </c>
      <c r="AH552" s="4">
        <v>0</v>
      </c>
      <c r="AI552" s="10" t="s">
        <v>1473</v>
      </c>
      <c r="AJ552" s="4">
        <v>0</v>
      </c>
      <c r="AK552" s="4">
        <v>0</v>
      </c>
      <c r="AL552" s="10" t="s">
        <v>1473</v>
      </c>
      <c r="AM552" s="1">
        <v>365487</v>
      </c>
      <c r="AN552" s="1">
        <v>5</v>
      </c>
      <c r="AX552"/>
      <c r="AY552"/>
    </row>
    <row r="553" spans="1:51" x14ac:dyDescent="0.25">
      <c r="A553" t="s">
        <v>964</v>
      </c>
      <c r="B553" t="s">
        <v>856</v>
      </c>
      <c r="C553" t="s">
        <v>1136</v>
      </c>
      <c r="D553" t="s">
        <v>1013</v>
      </c>
      <c r="E553" s="4">
        <v>18.510869565217391</v>
      </c>
      <c r="F553" s="4">
        <v>132.0914130434783</v>
      </c>
      <c r="G553" s="4">
        <v>11.269021739130435</v>
      </c>
      <c r="H553" s="10">
        <v>8.5312296079543048E-2</v>
      </c>
      <c r="I553" s="4">
        <v>126.96097826086961</v>
      </c>
      <c r="J553" s="4">
        <v>11.269021739130435</v>
      </c>
      <c r="K553" s="10">
        <v>8.8759726756166918E-2</v>
      </c>
      <c r="L553" s="4">
        <v>14.00945652173913</v>
      </c>
      <c r="M553" s="4">
        <v>0.13043478260869565</v>
      </c>
      <c r="N553" s="10">
        <v>9.3104812742945374E-3</v>
      </c>
      <c r="O553" s="4">
        <v>8.8790217391304349</v>
      </c>
      <c r="P553" s="4">
        <v>0.13043478260869565</v>
      </c>
      <c r="Q553" s="8">
        <v>1.4690219986044291E-2</v>
      </c>
      <c r="R553" s="4">
        <v>0</v>
      </c>
      <c r="S553" s="4">
        <v>0</v>
      </c>
      <c r="T553" s="10" t="s">
        <v>1473</v>
      </c>
      <c r="U553" s="4">
        <v>5.1304347826086953</v>
      </c>
      <c r="V553" s="4">
        <v>0</v>
      </c>
      <c r="W553" s="10">
        <v>0</v>
      </c>
      <c r="X553" s="4">
        <v>35.668586956521757</v>
      </c>
      <c r="Y553" s="4">
        <v>1.5190217391304348</v>
      </c>
      <c r="Z553" s="10">
        <v>4.2587101669658158E-2</v>
      </c>
      <c r="AA553" s="4">
        <v>0</v>
      </c>
      <c r="AB553" s="4">
        <v>0</v>
      </c>
      <c r="AC553" s="10" t="s">
        <v>1473</v>
      </c>
      <c r="AD553" s="4">
        <v>82.413369565217408</v>
      </c>
      <c r="AE553" s="4">
        <v>9.6195652173913047</v>
      </c>
      <c r="AF553" s="10">
        <v>0.11672335772873489</v>
      </c>
      <c r="AG553" s="4">
        <v>0</v>
      </c>
      <c r="AH553" s="4">
        <v>0</v>
      </c>
      <c r="AI553" s="10" t="s">
        <v>1473</v>
      </c>
      <c r="AJ553" s="4">
        <v>0</v>
      </c>
      <c r="AK553" s="4">
        <v>0</v>
      </c>
      <c r="AL553" s="10" t="s">
        <v>1473</v>
      </c>
      <c r="AM553" s="1">
        <v>366412</v>
      </c>
      <c r="AN553" s="1">
        <v>5</v>
      </c>
      <c r="AX553"/>
      <c r="AY553"/>
    </row>
    <row r="554" spans="1:51" x14ac:dyDescent="0.25">
      <c r="A554" t="s">
        <v>964</v>
      </c>
      <c r="B554" t="s">
        <v>174</v>
      </c>
      <c r="C554" t="s">
        <v>1213</v>
      </c>
      <c r="D554" t="s">
        <v>1008</v>
      </c>
      <c r="E554" s="4">
        <v>77.704225352112672</v>
      </c>
      <c r="F554" s="4">
        <v>178.53873239436621</v>
      </c>
      <c r="G554" s="4">
        <v>0</v>
      </c>
      <c r="H554" s="10">
        <v>0</v>
      </c>
      <c r="I554" s="4">
        <v>162.15492957746477</v>
      </c>
      <c r="J554" s="4">
        <v>0</v>
      </c>
      <c r="K554" s="10">
        <v>0</v>
      </c>
      <c r="L554" s="4">
        <v>31.757042253521124</v>
      </c>
      <c r="M554" s="4">
        <v>0</v>
      </c>
      <c r="N554" s="10">
        <v>0</v>
      </c>
      <c r="O554" s="4">
        <v>15.373239436619718</v>
      </c>
      <c r="P554" s="4">
        <v>0</v>
      </c>
      <c r="Q554" s="8">
        <v>0</v>
      </c>
      <c r="R554" s="4">
        <v>10.637323943661972</v>
      </c>
      <c r="S554" s="4">
        <v>0</v>
      </c>
      <c r="T554" s="10">
        <v>0</v>
      </c>
      <c r="U554" s="4">
        <v>5.746478873239437</v>
      </c>
      <c r="V554" s="4">
        <v>0</v>
      </c>
      <c r="W554" s="10">
        <v>0</v>
      </c>
      <c r="X554" s="4">
        <v>36.440140845070424</v>
      </c>
      <c r="Y554" s="4">
        <v>0</v>
      </c>
      <c r="Z554" s="10">
        <v>0</v>
      </c>
      <c r="AA554" s="4">
        <v>0</v>
      </c>
      <c r="AB554" s="4">
        <v>0</v>
      </c>
      <c r="AC554" s="10" t="s">
        <v>1473</v>
      </c>
      <c r="AD554" s="4">
        <v>110.34154929577464</v>
      </c>
      <c r="AE554" s="4">
        <v>0</v>
      </c>
      <c r="AF554" s="10">
        <v>0</v>
      </c>
      <c r="AG554" s="4">
        <v>0</v>
      </c>
      <c r="AH554" s="4">
        <v>0</v>
      </c>
      <c r="AI554" s="10" t="s">
        <v>1473</v>
      </c>
      <c r="AJ554" s="4">
        <v>0</v>
      </c>
      <c r="AK554" s="4">
        <v>0</v>
      </c>
      <c r="AL554" s="10" t="s">
        <v>1473</v>
      </c>
      <c r="AM554" s="1">
        <v>365423</v>
      </c>
      <c r="AN554" s="1">
        <v>5</v>
      </c>
      <c r="AX554"/>
      <c r="AY554"/>
    </row>
    <row r="555" spans="1:51" x14ac:dyDescent="0.25">
      <c r="A555" t="s">
        <v>964</v>
      </c>
      <c r="B555" t="s">
        <v>97</v>
      </c>
      <c r="C555" t="s">
        <v>1213</v>
      </c>
      <c r="D555" t="s">
        <v>1008</v>
      </c>
      <c r="E555" s="4">
        <v>60.913043478260867</v>
      </c>
      <c r="F555" s="4">
        <v>214.20652173913044</v>
      </c>
      <c r="G555" s="4">
        <v>0</v>
      </c>
      <c r="H555" s="10">
        <v>0</v>
      </c>
      <c r="I555" s="4">
        <v>183.88858695652175</v>
      </c>
      <c r="J555" s="4">
        <v>0</v>
      </c>
      <c r="K555" s="10">
        <v>0</v>
      </c>
      <c r="L555" s="4">
        <v>19.282608695652176</v>
      </c>
      <c r="M555" s="4">
        <v>0</v>
      </c>
      <c r="N555" s="10">
        <v>0</v>
      </c>
      <c r="O555" s="4">
        <v>8.7038043478260878</v>
      </c>
      <c r="P555" s="4">
        <v>0</v>
      </c>
      <c r="Q555" s="8">
        <v>0</v>
      </c>
      <c r="R555" s="4">
        <v>5.1277173913043477</v>
      </c>
      <c r="S555" s="4">
        <v>0</v>
      </c>
      <c r="T555" s="10">
        <v>0</v>
      </c>
      <c r="U555" s="4">
        <v>5.4510869565217392</v>
      </c>
      <c r="V555" s="4">
        <v>0</v>
      </c>
      <c r="W555" s="10">
        <v>0</v>
      </c>
      <c r="X555" s="4">
        <v>71.271739130434781</v>
      </c>
      <c r="Y555" s="4">
        <v>0</v>
      </c>
      <c r="Z555" s="10">
        <v>0</v>
      </c>
      <c r="AA555" s="4">
        <v>19.739130434782609</v>
      </c>
      <c r="AB555" s="4">
        <v>0</v>
      </c>
      <c r="AC555" s="10">
        <v>0</v>
      </c>
      <c r="AD555" s="4">
        <v>103.91304347826087</v>
      </c>
      <c r="AE555" s="4">
        <v>0</v>
      </c>
      <c r="AF555" s="10">
        <v>0</v>
      </c>
      <c r="AG555" s="4">
        <v>0</v>
      </c>
      <c r="AH555" s="4">
        <v>0</v>
      </c>
      <c r="AI555" s="10" t="s">
        <v>1473</v>
      </c>
      <c r="AJ555" s="4">
        <v>0</v>
      </c>
      <c r="AK555" s="4">
        <v>0</v>
      </c>
      <c r="AL555" s="10" t="s">
        <v>1473</v>
      </c>
      <c r="AM555" s="1">
        <v>365293</v>
      </c>
      <c r="AN555" s="1">
        <v>5</v>
      </c>
      <c r="AX555"/>
      <c r="AY555"/>
    </row>
    <row r="556" spans="1:51" x14ac:dyDescent="0.25">
      <c r="A556" t="s">
        <v>964</v>
      </c>
      <c r="B556" t="s">
        <v>593</v>
      </c>
      <c r="C556" t="s">
        <v>1219</v>
      </c>
      <c r="D556" t="s">
        <v>1032</v>
      </c>
      <c r="E556" s="4">
        <v>129.28260869565219</v>
      </c>
      <c r="F556" s="4">
        <v>558.1120652173912</v>
      </c>
      <c r="G556" s="4">
        <v>129.97630434782607</v>
      </c>
      <c r="H556" s="10">
        <v>0.23288567377090974</v>
      </c>
      <c r="I556" s="4">
        <v>525.77195652173907</v>
      </c>
      <c r="J556" s="4">
        <v>129.97630434782607</v>
      </c>
      <c r="K556" s="10">
        <v>0.24721041648491182</v>
      </c>
      <c r="L556" s="4">
        <v>42.69402173913042</v>
      </c>
      <c r="M556" s="4">
        <v>15.379565217391303</v>
      </c>
      <c r="N556" s="10">
        <v>0.36022760543299776</v>
      </c>
      <c r="O556" s="4">
        <v>36.280978260869553</v>
      </c>
      <c r="P556" s="4">
        <v>15.379565217391303</v>
      </c>
      <c r="Q556" s="8">
        <v>0.4239016133139597</v>
      </c>
      <c r="R556" s="4">
        <v>3.8043478260869565</v>
      </c>
      <c r="S556" s="4">
        <v>0</v>
      </c>
      <c r="T556" s="10">
        <v>0</v>
      </c>
      <c r="U556" s="4">
        <v>2.6086956521739131</v>
      </c>
      <c r="V556" s="4">
        <v>0</v>
      </c>
      <c r="W556" s="10">
        <v>0</v>
      </c>
      <c r="X556" s="4">
        <v>160.24510869565222</v>
      </c>
      <c r="Y556" s="4">
        <v>70.760869565217376</v>
      </c>
      <c r="Z556" s="10">
        <v>0.44157896700367283</v>
      </c>
      <c r="AA556" s="4">
        <v>25.927065217391309</v>
      </c>
      <c r="AB556" s="4">
        <v>0</v>
      </c>
      <c r="AC556" s="10">
        <v>0</v>
      </c>
      <c r="AD556" s="4">
        <v>329.24586956521728</v>
      </c>
      <c r="AE556" s="4">
        <v>43.835869565217394</v>
      </c>
      <c r="AF556" s="10">
        <v>0.13314022624825778</v>
      </c>
      <c r="AG556" s="4">
        <v>0</v>
      </c>
      <c r="AH556" s="4">
        <v>0</v>
      </c>
      <c r="AI556" s="10" t="s">
        <v>1473</v>
      </c>
      <c r="AJ556" s="4">
        <v>0</v>
      </c>
      <c r="AK556" s="4">
        <v>0</v>
      </c>
      <c r="AL556" s="10" t="s">
        <v>1473</v>
      </c>
      <c r="AM556" s="1">
        <v>366071</v>
      </c>
      <c r="AN556" s="1">
        <v>5</v>
      </c>
      <c r="AX556"/>
      <c r="AY556"/>
    </row>
    <row r="557" spans="1:51" x14ac:dyDescent="0.25">
      <c r="A557" t="s">
        <v>964</v>
      </c>
      <c r="B557" t="s">
        <v>566</v>
      </c>
      <c r="C557" t="s">
        <v>1213</v>
      </c>
      <c r="D557" t="s">
        <v>1008</v>
      </c>
      <c r="E557" s="4">
        <v>62.891304347826086</v>
      </c>
      <c r="F557" s="4">
        <v>311.65195652173918</v>
      </c>
      <c r="G557" s="4">
        <v>34.261521739130437</v>
      </c>
      <c r="H557" s="10">
        <v>0.10993520503292761</v>
      </c>
      <c r="I557" s="4">
        <v>293.93021739130438</v>
      </c>
      <c r="J557" s="4">
        <v>34.261521739130437</v>
      </c>
      <c r="K557" s="10">
        <v>0.11656345524189045</v>
      </c>
      <c r="L557" s="4">
        <v>34.381086956521749</v>
      </c>
      <c r="M557" s="4">
        <v>1.0688043478260867</v>
      </c>
      <c r="N557" s="10">
        <v>3.1086985387567719E-2</v>
      </c>
      <c r="O557" s="4">
        <v>23.615869565217391</v>
      </c>
      <c r="P557" s="4">
        <v>1.0688043478260867</v>
      </c>
      <c r="Q557" s="8">
        <v>4.5257886645862666E-2</v>
      </c>
      <c r="R557" s="4">
        <v>5.5478260869565279</v>
      </c>
      <c r="S557" s="4">
        <v>0</v>
      </c>
      <c r="T557" s="10">
        <v>0</v>
      </c>
      <c r="U557" s="4">
        <v>5.2173913043478262</v>
      </c>
      <c r="V557" s="4">
        <v>0</v>
      </c>
      <c r="W557" s="10">
        <v>0</v>
      </c>
      <c r="X557" s="4">
        <v>91.092391304347828</v>
      </c>
      <c r="Y557" s="4">
        <v>8.9282608695652179</v>
      </c>
      <c r="Z557" s="10">
        <v>9.8013245033112581E-2</v>
      </c>
      <c r="AA557" s="4">
        <v>6.9565217391304346</v>
      </c>
      <c r="AB557" s="4">
        <v>0</v>
      </c>
      <c r="AC557" s="10">
        <v>0</v>
      </c>
      <c r="AD557" s="4">
        <v>179.22195652173914</v>
      </c>
      <c r="AE557" s="4">
        <v>24.264456521739135</v>
      </c>
      <c r="AF557" s="10">
        <v>0.13538774485366095</v>
      </c>
      <c r="AG557" s="4">
        <v>0</v>
      </c>
      <c r="AH557" s="4">
        <v>0</v>
      </c>
      <c r="AI557" s="10" t="s">
        <v>1473</v>
      </c>
      <c r="AJ557" s="4">
        <v>0</v>
      </c>
      <c r="AK557" s="4">
        <v>0</v>
      </c>
      <c r="AL557" s="10" t="s">
        <v>1473</v>
      </c>
      <c r="AM557" s="1">
        <v>366025</v>
      </c>
      <c r="AN557" s="1">
        <v>5</v>
      </c>
      <c r="AX557"/>
      <c r="AY557"/>
    </row>
    <row r="558" spans="1:51" x14ac:dyDescent="0.25">
      <c r="A558" t="s">
        <v>964</v>
      </c>
      <c r="B558" t="s">
        <v>204</v>
      </c>
      <c r="C558" t="s">
        <v>1179</v>
      </c>
      <c r="D558" t="s">
        <v>986</v>
      </c>
      <c r="E558" s="4">
        <v>53.804347826086953</v>
      </c>
      <c r="F558" s="4">
        <v>165.86771739130432</v>
      </c>
      <c r="G558" s="4">
        <v>0</v>
      </c>
      <c r="H558" s="10">
        <v>0</v>
      </c>
      <c r="I558" s="4">
        <v>153.98826086956518</v>
      </c>
      <c r="J558" s="4">
        <v>0</v>
      </c>
      <c r="K558" s="10">
        <v>0</v>
      </c>
      <c r="L558" s="4">
        <v>26.766521739130436</v>
      </c>
      <c r="M558" s="4">
        <v>0</v>
      </c>
      <c r="N558" s="10">
        <v>0</v>
      </c>
      <c r="O558" s="4">
        <v>17.896956521739131</v>
      </c>
      <c r="P558" s="4">
        <v>0</v>
      </c>
      <c r="Q558" s="8">
        <v>0</v>
      </c>
      <c r="R558" s="4">
        <v>3.3043478260869565</v>
      </c>
      <c r="S558" s="4">
        <v>0</v>
      </c>
      <c r="T558" s="10">
        <v>0</v>
      </c>
      <c r="U558" s="4">
        <v>5.5652173913043477</v>
      </c>
      <c r="V558" s="4">
        <v>0</v>
      </c>
      <c r="W558" s="10">
        <v>0</v>
      </c>
      <c r="X558" s="4">
        <v>30.051304347826079</v>
      </c>
      <c r="Y558" s="4">
        <v>0</v>
      </c>
      <c r="Z558" s="10">
        <v>0</v>
      </c>
      <c r="AA558" s="4">
        <v>3.0098913043478257</v>
      </c>
      <c r="AB558" s="4">
        <v>0</v>
      </c>
      <c r="AC558" s="10">
        <v>0</v>
      </c>
      <c r="AD558" s="4">
        <v>76.843586956521719</v>
      </c>
      <c r="AE558" s="4">
        <v>0</v>
      </c>
      <c r="AF558" s="10">
        <v>0</v>
      </c>
      <c r="AG558" s="4">
        <v>29.196413043478262</v>
      </c>
      <c r="AH558" s="4">
        <v>0</v>
      </c>
      <c r="AI558" s="10">
        <v>0</v>
      </c>
      <c r="AJ558" s="4">
        <v>0</v>
      </c>
      <c r="AK558" s="4">
        <v>0</v>
      </c>
      <c r="AL558" s="10" t="s">
        <v>1473</v>
      </c>
      <c r="AM558" s="1">
        <v>365461</v>
      </c>
      <c r="AN558" s="1">
        <v>5</v>
      </c>
      <c r="AX558"/>
      <c r="AY558"/>
    </row>
    <row r="559" spans="1:51" x14ac:dyDescent="0.25">
      <c r="A559" t="s">
        <v>964</v>
      </c>
      <c r="B559" t="s">
        <v>387</v>
      </c>
      <c r="C559" t="s">
        <v>1139</v>
      </c>
      <c r="D559" t="s">
        <v>993</v>
      </c>
      <c r="E559" s="4">
        <v>32</v>
      </c>
      <c r="F559" s="4">
        <v>104.63913043478261</v>
      </c>
      <c r="G559" s="4">
        <v>2.1880434782608695</v>
      </c>
      <c r="H559" s="10">
        <v>2.091037520255952E-2</v>
      </c>
      <c r="I559" s="4">
        <v>95.289130434782621</v>
      </c>
      <c r="J559" s="4">
        <v>0.25869565217391305</v>
      </c>
      <c r="K559" s="10">
        <v>2.7148495425820727E-3</v>
      </c>
      <c r="L559" s="4">
        <v>16.118478260869566</v>
      </c>
      <c r="M559" s="4">
        <v>1.9293478260869565</v>
      </c>
      <c r="N559" s="10">
        <v>0.119697889271023</v>
      </c>
      <c r="O559" s="4">
        <v>6.7684782608695659</v>
      </c>
      <c r="P559" s="4">
        <v>0</v>
      </c>
      <c r="Q559" s="8">
        <v>0</v>
      </c>
      <c r="R559" s="4">
        <v>4.3771739130434781</v>
      </c>
      <c r="S559" s="4">
        <v>0</v>
      </c>
      <c r="T559" s="10">
        <v>0</v>
      </c>
      <c r="U559" s="4">
        <v>4.9728260869565215</v>
      </c>
      <c r="V559" s="4">
        <v>1.9293478260869565</v>
      </c>
      <c r="W559" s="10">
        <v>0.38797814207650277</v>
      </c>
      <c r="X559" s="4">
        <v>29.728913043478247</v>
      </c>
      <c r="Y559" s="4">
        <v>0</v>
      </c>
      <c r="Z559" s="10">
        <v>0</v>
      </c>
      <c r="AA559" s="4">
        <v>0</v>
      </c>
      <c r="AB559" s="4">
        <v>0</v>
      </c>
      <c r="AC559" s="10" t="s">
        <v>1473</v>
      </c>
      <c r="AD559" s="4">
        <v>58.791739130434806</v>
      </c>
      <c r="AE559" s="4">
        <v>0.25869565217391305</v>
      </c>
      <c r="AF559" s="10">
        <v>4.4002041103083081E-3</v>
      </c>
      <c r="AG559" s="4">
        <v>0</v>
      </c>
      <c r="AH559" s="4">
        <v>0</v>
      </c>
      <c r="AI559" s="10" t="s">
        <v>1473</v>
      </c>
      <c r="AJ559" s="4">
        <v>0</v>
      </c>
      <c r="AK559" s="4">
        <v>0</v>
      </c>
      <c r="AL559" s="10" t="s">
        <v>1473</v>
      </c>
      <c r="AM559" s="1">
        <v>365742</v>
      </c>
      <c r="AN559" s="1">
        <v>5</v>
      </c>
      <c r="AX559"/>
      <c r="AY559"/>
    </row>
    <row r="560" spans="1:51" x14ac:dyDescent="0.25">
      <c r="A560" t="s">
        <v>964</v>
      </c>
      <c r="B560" t="s">
        <v>792</v>
      </c>
      <c r="C560" t="s">
        <v>1148</v>
      </c>
      <c r="D560" t="s">
        <v>1061</v>
      </c>
      <c r="E560" s="4">
        <v>33.836956521739133</v>
      </c>
      <c r="F560" s="4">
        <v>141.64630434782606</v>
      </c>
      <c r="G560" s="4">
        <v>1.8695652173913044</v>
      </c>
      <c r="H560" s="10">
        <v>1.3198828066847463E-2</v>
      </c>
      <c r="I560" s="4">
        <v>123.60826086956519</v>
      </c>
      <c r="J560" s="4">
        <v>1.8695652173913044</v>
      </c>
      <c r="K560" s="10">
        <v>1.5124921297647904E-2</v>
      </c>
      <c r="L560" s="4">
        <v>37.563695652173905</v>
      </c>
      <c r="M560" s="4">
        <v>0</v>
      </c>
      <c r="N560" s="10">
        <v>0</v>
      </c>
      <c r="O560" s="4">
        <v>24.579999999999995</v>
      </c>
      <c r="P560" s="4">
        <v>0</v>
      </c>
      <c r="Q560" s="8">
        <v>0</v>
      </c>
      <c r="R560" s="4">
        <v>8.5815217391304355</v>
      </c>
      <c r="S560" s="4">
        <v>0</v>
      </c>
      <c r="T560" s="10">
        <v>0</v>
      </c>
      <c r="U560" s="4">
        <v>4.4021739130434785</v>
      </c>
      <c r="V560" s="4">
        <v>0</v>
      </c>
      <c r="W560" s="10">
        <v>0</v>
      </c>
      <c r="X560" s="4">
        <v>15.984130434782609</v>
      </c>
      <c r="Y560" s="4">
        <v>0</v>
      </c>
      <c r="Z560" s="10">
        <v>0</v>
      </c>
      <c r="AA560" s="4">
        <v>5.0543478260869561</v>
      </c>
      <c r="AB560" s="4">
        <v>0</v>
      </c>
      <c r="AC560" s="10">
        <v>0</v>
      </c>
      <c r="AD560" s="4">
        <v>83.044130434782588</v>
      </c>
      <c r="AE560" s="4">
        <v>1.8695652173913044</v>
      </c>
      <c r="AF560" s="10">
        <v>2.2512912202260198E-2</v>
      </c>
      <c r="AG560" s="4">
        <v>0</v>
      </c>
      <c r="AH560" s="4">
        <v>0</v>
      </c>
      <c r="AI560" s="10" t="s">
        <v>1473</v>
      </c>
      <c r="AJ560" s="4">
        <v>0</v>
      </c>
      <c r="AK560" s="4">
        <v>0</v>
      </c>
      <c r="AL560" s="10" t="s">
        <v>1473</v>
      </c>
      <c r="AM560" s="1">
        <v>366338</v>
      </c>
      <c r="AN560" s="1">
        <v>5</v>
      </c>
      <c r="AX560"/>
      <c r="AY560"/>
    </row>
    <row r="561" spans="1:51" x14ac:dyDescent="0.25">
      <c r="A561" t="s">
        <v>964</v>
      </c>
      <c r="B561" t="s">
        <v>655</v>
      </c>
      <c r="C561" t="s">
        <v>1116</v>
      </c>
      <c r="D561" t="s">
        <v>980</v>
      </c>
      <c r="E561" s="4">
        <v>55.304347826086953</v>
      </c>
      <c r="F561" s="4">
        <v>255.00554347826088</v>
      </c>
      <c r="G561" s="4">
        <v>46.154891304347828</v>
      </c>
      <c r="H561" s="10">
        <v>0.18099563905473495</v>
      </c>
      <c r="I561" s="4">
        <v>225.75010869565219</v>
      </c>
      <c r="J561" s="4">
        <v>46.154891304347828</v>
      </c>
      <c r="K561" s="10">
        <v>0.20445124731511036</v>
      </c>
      <c r="L561" s="4">
        <v>53.846847826086957</v>
      </c>
      <c r="M561" s="4">
        <v>1.826086956521739</v>
      </c>
      <c r="N561" s="10">
        <v>3.3912606405849116E-2</v>
      </c>
      <c r="O561" s="4">
        <v>40.066956521739129</v>
      </c>
      <c r="P561" s="4">
        <v>1.826086956521739</v>
      </c>
      <c r="Q561" s="8">
        <v>4.5575883846604597E-2</v>
      </c>
      <c r="R561" s="4">
        <v>10.5625</v>
      </c>
      <c r="S561" s="4">
        <v>0</v>
      </c>
      <c r="T561" s="10">
        <v>0</v>
      </c>
      <c r="U561" s="4">
        <v>3.2173913043478262</v>
      </c>
      <c r="V561" s="4">
        <v>0</v>
      </c>
      <c r="W561" s="10">
        <v>0</v>
      </c>
      <c r="X561" s="4">
        <v>43.503586956521737</v>
      </c>
      <c r="Y561" s="4">
        <v>4.3260869565217392</v>
      </c>
      <c r="Z561" s="10">
        <v>9.9442074991317561E-2</v>
      </c>
      <c r="AA561" s="4">
        <v>15.475543478260869</v>
      </c>
      <c r="AB561" s="4">
        <v>0</v>
      </c>
      <c r="AC561" s="10">
        <v>0</v>
      </c>
      <c r="AD561" s="4">
        <v>142.17956521739131</v>
      </c>
      <c r="AE561" s="4">
        <v>40.002717391304351</v>
      </c>
      <c r="AF561" s="10">
        <v>0.28135349359199785</v>
      </c>
      <c r="AG561" s="4">
        <v>0</v>
      </c>
      <c r="AH561" s="4">
        <v>0</v>
      </c>
      <c r="AI561" s="10" t="s">
        <v>1473</v>
      </c>
      <c r="AJ561" s="4">
        <v>0</v>
      </c>
      <c r="AK561" s="4">
        <v>0</v>
      </c>
      <c r="AL561" s="10" t="s">
        <v>1473</v>
      </c>
      <c r="AM561" s="1">
        <v>366155</v>
      </c>
      <c r="AN561" s="1">
        <v>5</v>
      </c>
      <c r="AX561"/>
      <c r="AY561"/>
    </row>
    <row r="562" spans="1:51" x14ac:dyDescent="0.25">
      <c r="A562" t="s">
        <v>964</v>
      </c>
      <c r="B562" t="s">
        <v>541</v>
      </c>
      <c r="C562" t="s">
        <v>1108</v>
      </c>
      <c r="D562" t="s">
        <v>1040</v>
      </c>
      <c r="E562" s="4">
        <v>65.565217391304344</v>
      </c>
      <c r="F562" s="4">
        <v>266.03652173913036</v>
      </c>
      <c r="G562" s="4">
        <v>51.429782608695646</v>
      </c>
      <c r="H562" s="10">
        <v>0.19331850481463811</v>
      </c>
      <c r="I562" s="4">
        <v>256.03652173913036</v>
      </c>
      <c r="J562" s="4">
        <v>51.429782608695646</v>
      </c>
      <c r="K562" s="10">
        <v>0.20086893174207487</v>
      </c>
      <c r="L562" s="4">
        <v>51.085869565217401</v>
      </c>
      <c r="M562" s="4">
        <v>0</v>
      </c>
      <c r="N562" s="10">
        <v>0</v>
      </c>
      <c r="O562" s="4">
        <v>41.085869565217401</v>
      </c>
      <c r="P562" s="4">
        <v>0</v>
      </c>
      <c r="Q562" s="8">
        <v>0</v>
      </c>
      <c r="R562" s="4">
        <v>5.1304347826086953</v>
      </c>
      <c r="S562" s="4">
        <v>0</v>
      </c>
      <c r="T562" s="10">
        <v>0</v>
      </c>
      <c r="U562" s="4">
        <v>4.8695652173913047</v>
      </c>
      <c r="V562" s="4">
        <v>0</v>
      </c>
      <c r="W562" s="10">
        <v>0</v>
      </c>
      <c r="X562" s="4">
        <v>53.916195652173904</v>
      </c>
      <c r="Y562" s="4">
        <v>1.3378260869565217</v>
      </c>
      <c r="Z562" s="10">
        <v>2.4813065365129866E-2</v>
      </c>
      <c r="AA562" s="4">
        <v>0</v>
      </c>
      <c r="AB562" s="4">
        <v>0</v>
      </c>
      <c r="AC562" s="10" t="s">
        <v>1473</v>
      </c>
      <c r="AD562" s="4">
        <v>161.03445652173906</v>
      </c>
      <c r="AE562" s="4">
        <v>50.091956521739121</v>
      </c>
      <c r="AF562" s="10">
        <v>0.31106359225037589</v>
      </c>
      <c r="AG562" s="4">
        <v>0</v>
      </c>
      <c r="AH562" s="4">
        <v>0</v>
      </c>
      <c r="AI562" s="10" t="s">
        <v>1473</v>
      </c>
      <c r="AJ562" s="4">
        <v>0</v>
      </c>
      <c r="AK562" s="4">
        <v>0</v>
      </c>
      <c r="AL562" s="10" t="s">
        <v>1473</v>
      </c>
      <c r="AM562" s="1">
        <v>365990</v>
      </c>
      <c r="AN562" s="1">
        <v>5</v>
      </c>
      <c r="AX562"/>
      <c r="AY562"/>
    </row>
    <row r="563" spans="1:51" x14ac:dyDescent="0.25">
      <c r="A563" t="s">
        <v>964</v>
      </c>
      <c r="B563" t="s">
        <v>491</v>
      </c>
      <c r="C563" t="s">
        <v>1350</v>
      </c>
      <c r="D563" t="s">
        <v>982</v>
      </c>
      <c r="E563" s="4">
        <v>74.532608695652172</v>
      </c>
      <c r="F563" s="4">
        <v>195.09402173913043</v>
      </c>
      <c r="G563" s="4">
        <v>0</v>
      </c>
      <c r="H563" s="10">
        <v>0</v>
      </c>
      <c r="I563" s="4">
        <v>173.54489130434783</v>
      </c>
      <c r="J563" s="4">
        <v>0</v>
      </c>
      <c r="K563" s="10">
        <v>0</v>
      </c>
      <c r="L563" s="4">
        <v>38.57445652173913</v>
      </c>
      <c r="M563" s="4">
        <v>0</v>
      </c>
      <c r="N563" s="10">
        <v>0</v>
      </c>
      <c r="O563" s="4">
        <v>22.420978260869564</v>
      </c>
      <c r="P563" s="4">
        <v>0</v>
      </c>
      <c r="Q563" s="8">
        <v>0</v>
      </c>
      <c r="R563" s="4">
        <v>10.097608695652173</v>
      </c>
      <c r="S563" s="4">
        <v>0</v>
      </c>
      <c r="T563" s="10">
        <v>0</v>
      </c>
      <c r="U563" s="4">
        <v>6.0558695652173915</v>
      </c>
      <c r="V563" s="4">
        <v>0</v>
      </c>
      <c r="W563" s="10">
        <v>0</v>
      </c>
      <c r="X563" s="4">
        <v>53.032173913043486</v>
      </c>
      <c r="Y563" s="4">
        <v>0</v>
      </c>
      <c r="Z563" s="10">
        <v>0</v>
      </c>
      <c r="AA563" s="4">
        <v>5.3956521739130441</v>
      </c>
      <c r="AB563" s="4">
        <v>0</v>
      </c>
      <c r="AC563" s="10">
        <v>0</v>
      </c>
      <c r="AD563" s="4">
        <v>98.091739130434775</v>
      </c>
      <c r="AE563" s="4">
        <v>0</v>
      </c>
      <c r="AF563" s="10">
        <v>0</v>
      </c>
      <c r="AG563" s="4">
        <v>0</v>
      </c>
      <c r="AH563" s="4">
        <v>0</v>
      </c>
      <c r="AI563" s="10" t="s">
        <v>1473</v>
      </c>
      <c r="AJ563" s="4">
        <v>0</v>
      </c>
      <c r="AK563" s="4">
        <v>0</v>
      </c>
      <c r="AL563" s="10" t="s">
        <v>1473</v>
      </c>
      <c r="AM563" s="1">
        <v>365897</v>
      </c>
      <c r="AN563" s="1">
        <v>5</v>
      </c>
      <c r="AX563"/>
      <c r="AY563"/>
    </row>
    <row r="564" spans="1:51" x14ac:dyDescent="0.25">
      <c r="A564" t="s">
        <v>964</v>
      </c>
      <c r="B564" t="s">
        <v>503</v>
      </c>
      <c r="C564" t="s">
        <v>1353</v>
      </c>
      <c r="D564" t="s">
        <v>1032</v>
      </c>
      <c r="E564" s="4">
        <v>86.239130434782609</v>
      </c>
      <c r="F564" s="4">
        <v>297.16163043478264</v>
      </c>
      <c r="G564" s="4">
        <v>48.968695652173913</v>
      </c>
      <c r="H564" s="10">
        <v>0.16478808377961487</v>
      </c>
      <c r="I564" s="4">
        <v>239.71326086956523</v>
      </c>
      <c r="J564" s="4">
        <v>48.968695652173913</v>
      </c>
      <c r="K564" s="10">
        <v>0.20428029502639475</v>
      </c>
      <c r="L564" s="4">
        <v>71.630978260869583</v>
      </c>
      <c r="M564" s="4">
        <v>1.1065217391304347</v>
      </c>
      <c r="N564" s="10">
        <v>1.5447530747111171E-2</v>
      </c>
      <c r="O564" s="4">
        <v>50.035869565217396</v>
      </c>
      <c r="P564" s="4">
        <v>1.1065217391304347</v>
      </c>
      <c r="Q564" s="8">
        <v>2.2114569982403923E-2</v>
      </c>
      <c r="R564" s="4">
        <v>15.942934782608695</v>
      </c>
      <c r="S564" s="4">
        <v>0</v>
      </c>
      <c r="T564" s="10">
        <v>0</v>
      </c>
      <c r="U564" s="4">
        <v>5.6521739130434785</v>
      </c>
      <c r="V564" s="4">
        <v>0</v>
      </c>
      <c r="W564" s="10">
        <v>0</v>
      </c>
      <c r="X564" s="4">
        <v>20.427499999999998</v>
      </c>
      <c r="Y564" s="4">
        <v>9.585108695652174</v>
      </c>
      <c r="Z564" s="10">
        <v>0.46922573470332518</v>
      </c>
      <c r="AA564" s="4">
        <v>35.853260869565219</v>
      </c>
      <c r="AB564" s="4">
        <v>0</v>
      </c>
      <c r="AC564" s="10">
        <v>0</v>
      </c>
      <c r="AD564" s="4">
        <v>169.23902173913044</v>
      </c>
      <c r="AE564" s="4">
        <v>38.277065217391304</v>
      </c>
      <c r="AF564" s="10">
        <v>0.22617162888351244</v>
      </c>
      <c r="AG564" s="4">
        <v>1.0869565217391304E-2</v>
      </c>
      <c r="AH564" s="4">
        <v>0</v>
      </c>
      <c r="AI564" s="10">
        <v>0</v>
      </c>
      <c r="AJ564" s="4">
        <v>0</v>
      </c>
      <c r="AK564" s="4">
        <v>0</v>
      </c>
      <c r="AL564" s="10" t="s">
        <v>1473</v>
      </c>
      <c r="AM564" s="1">
        <v>365926</v>
      </c>
      <c r="AN564" s="1">
        <v>5</v>
      </c>
      <c r="AX564"/>
      <c r="AY564"/>
    </row>
    <row r="565" spans="1:51" x14ac:dyDescent="0.25">
      <c r="A565" t="s">
        <v>964</v>
      </c>
      <c r="B565" t="s">
        <v>106</v>
      </c>
      <c r="C565" t="s">
        <v>1244</v>
      </c>
      <c r="D565" t="s">
        <v>1032</v>
      </c>
      <c r="E565" s="4">
        <v>67.478260869565219</v>
      </c>
      <c r="F565" s="4">
        <v>239.87228260869568</v>
      </c>
      <c r="G565" s="4">
        <v>17.229891304347824</v>
      </c>
      <c r="H565" s="10">
        <v>7.1829438220067265E-2</v>
      </c>
      <c r="I565" s="4">
        <v>222.37228260869568</v>
      </c>
      <c r="J565" s="4">
        <v>16.979891304347824</v>
      </c>
      <c r="K565" s="10">
        <v>7.6357948504881867E-2</v>
      </c>
      <c r="L565" s="4">
        <v>37.550217391304358</v>
      </c>
      <c r="M565" s="4">
        <v>1.1497826086956522</v>
      </c>
      <c r="N565" s="10">
        <v>3.0619865571321875E-2</v>
      </c>
      <c r="O565" s="4">
        <v>31.528478260869573</v>
      </c>
      <c r="P565" s="4">
        <v>0.89978260869565219</v>
      </c>
      <c r="Q565" s="8">
        <v>2.8538726203363413E-2</v>
      </c>
      <c r="R565" s="4">
        <v>6.0217391304347823</v>
      </c>
      <c r="S565" s="4">
        <v>0.25</v>
      </c>
      <c r="T565" s="10">
        <v>4.1516245487364621E-2</v>
      </c>
      <c r="U565" s="4">
        <v>0</v>
      </c>
      <c r="V565" s="4">
        <v>0</v>
      </c>
      <c r="W565" s="10" t="s">
        <v>1473</v>
      </c>
      <c r="X565" s="4">
        <v>57.244782608695665</v>
      </c>
      <c r="Y565" s="4">
        <v>1.5116304347826086</v>
      </c>
      <c r="Z565" s="10">
        <v>2.640643157151211E-2</v>
      </c>
      <c r="AA565" s="4">
        <v>11.478260869565217</v>
      </c>
      <c r="AB565" s="4">
        <v>0</v>
      </c>
      <c r="AC565" s="10">
        <v>0</v>
      </c>
      <c r="AD565" s="4">
        <v>133.59902173913045</v>
      </c>
      <c r="AE565" s="4">
        <v>14.568478260869563</v>
      </c>
      <c r="AF565" s="10">
        <v>0.10904629443557169</v>
      </c>
      <c r="AG565" s="4">
        <v>0</v>
      </c>
      <c r="AH565" s="4">
        <v>0</v>
      </c>
      <c r="AI565" s="10" t="s">
        <v>1473</v>
      </c>
      <c r="AJ565" s="4">
        <v>0</v>
      </c>
      <c r="AK565" s="4">
        <v>0</v>
      </c>
      <c r="AL565" s="10" t="s">
        <v>1473</v>
      </c>
      <c r="AM565" s="1">
        <v>365310</v>
      </c>
      <c r="AN565" s="1">
        <v>5</v>
      </c>
      <c r="AX565"/>
      <c r="AY565"/>
    </row>
    <row r="566" spans="1:51" x14ac:dyDescent="0.25">
      <c r="A566" t="s">
        <v>964</v>
      </c>
      <c r="B566" t="s">
        <v>837</v>
      </c>
      <c r="C566" t="s">
        <v>1328</v>
      </c>
      <c r="D566" t="s">
        <v>1032</v>
      </c>
      <c r="E566" s="4">
        <v>30.195652173913043</v>
      </c>
      <c r="F566" s="4">
        <v>113.35619565217392</v>
      </c>
      <c r="G566" s="4">
        <v>0.41304347826086957</v>
      </c>
      <c r="H566" s="10">
        <v>3.6437662351360704E-3</v>
      </c>
      <c r="I566" s="4">
        <v>101.41597826086958</v>
      </c>
      <c r="J566" s="4">
        <v>0.41304347826086957</v>
      </c>
      <c r="K566" s="10">
        <v>4.0727653111860638E-3</v>
      </c>
      <c r="L566" s="4">
        <v>24.786847826086955</v>
      </c>
      <c r="M566" s="4">
        <v>0</v>
      </c>
      <c r="N566" s="10">
        <v>0</v>
      </c>
      <c r="O566" s="4">
        <v>18.585760869565217</v>
      </c>
      <c r="P566" s="4">
        <v>0</v>
      </c>
      <c r="Q566" s="8">
        <v>0</v>
      </c>
      <c r="R566" s="4">
        <v>0</v>
      </c>
      <c r="S566" s="4">
        <v>0</v>
      </c>
      <c r="T566" s="10" t="s">
        <v>1473</v>
      </c>
      <c r="U566" s="4">
        <v>6.2010869565217392</v>
      </c>
      <c r="V566" s="4">
        <v>0</v>
      </c>
      <c r="W566" s="10">
        <v>0</v>
      </c>
      <c r="X566" s="4">
        <v>24.495652173913051</v>
      </c>
      <c r="Y566" s="4">
        <v>0</v>
      </c>
      <c r="Z566" s="10">
        <v>0</v>
      </c>
      <c r="AA566" s="4">
        <v>5.7391304347826084</v>
      </c>
      <c r="AB566" s="4">
        <v>0</v>
      </c>
      <c r="AC566" s="10">
        <v>0</v>
      </c>
      <c r="AD566" s="4">
        <v>32.504347826086963</v>
      </c>
      <c r="AE566" s="4">
        <v>0</v>
      </c>
      <c r="AF566" s="10">
        <v>0</v>
      </c>
      <c r="AG566" s="4">
        <v>25.830217391304348</v>
      </c>
      <c r="AH566" s="4">
        <v>0.41304347826086957</v>
      </c>
      <c r="AI566" s="10">
        <v>1.5990708556712311E-2</v>
      </c>
      <c r="AJ566" s="4">
        <v>0</v>
      </c>
      <c r="AK566" s="4">
        <v>0</v>
      </c>
      <c r="AL566" s="10" t="s">
        <v>1473</v>
      </c>
      <c r="AM566" s="1">
        <v>366390</v>
      </c>
      <c r="AN566" s="1">
        <v>5</v>
      </c>
      <c r="AX566"/>
      <c r="AY566"/>
    </row>
    <row r="567" spans="1:51" x14ac:dyDescent="0.25">
      <c r="A567" t="s">
        <v>964</v>
      </c>
      <c r="B567" t="s">
        <v>53</v>
      </c>
      <c r="C567" t="s">
        <v>1202</v>
      </c>
      <c r="D567" t="s">
        <v>995</v>
      </c>
      <c r="E567" s="4">
        <v>70.217391304347828</v>
      </c>
      <c r="F567" s="4">
        <v>203.37391304347827</v>
      </c>
      <c r="G567" s="4">
        <v>24.110108695652169</v>
      </c>
      <c r="H567" s="10">
        <v>0.11855064563023771</v>
      </c>
      <c r="I567" s="4">
        <v>176.77336956521739</v>
      </c>
      <c r="J567" s="4">
        <v>24.110108695652169</v>
      </c>
      <c r="K567" s="10">
        <v>0.13638993675886896</v>
      </c>
      <c r="L567" s="4">
        <v>45.739021739130429</v>
      </c>
      <c r="M567" s="4">
        <v>9.1357608695652157</v>
      </c>
      <c r="N567" s="10">
        <v>0.19973669138947572</v>
      </c>
      <c r="O567" s="4">
        <v>30.146630434782605</v>
      </c>
      <c r="P567" s="4">
        <v>9.1357608695652157</v>
      </c>
      <c r="Q567" s="8">
        <v>0.30304417899469621</v>
      </c>
      <c r="R567" s="4">
        <v>9.8532608695652169</v>
      </c>
      <c r="S567" s="4">
        <v>0</v>
      </c>
      <c r="T567" s="10">
        <v>0</v>
      </c>
      <c r="U567" s="4">
        <v>5.7391304347826084</v>
      </c>
      <c r="V567" s="4">
        <v>0</v>
      </c>
      <c r="W567" s="10">
        <v>0</v>
      </c>
      <c r="X567" s="4">
        <v>37.409239130434777</v>
      </c>
      <c r="Y567" s="4">
        <v>1.4690217391304348</v>
      </c>
      <c r="Z567" s="10">
        <v>3.9268955297604352E-2</v>
      </c>
      <c r="AA567" s="4">
        <v>11.008152173913043</v>
      </c>
      <c r="AB567" s="4">
        <v>0</v>
      </c>
      <c r="AC567" s="10">
        <v>0</v>
      </c>
      <c r="AD567" s="4">
        <v>105.78271739130437</v>
      </c>
      <c r="AE567" s="4">
        <v>13.505326086956519</v>
      </c>
      <c r="AF567" s="10">
        <v>0.12767044012490733</v>
      </c>
      <c r="AG567" s="4">
        <v>3.4347826086956523</v>
      </c>
      <c r="AH567" s="4">
        <v>0</v>
      </c>
      <c r="AI567" s="10">
        <v>0</v>
      </c>
      <c r="AJ567" s="4">
        <v>0</v>
      </c>
      <c r="AK567" s="4">
        <v>0</v>
      </c>
      <c r="AL567" s="10" t="s">
        <v>1473</v>
      </c>
      <c r="AM567" s="1">
        <v>365163</v>
      </c>
      <c r="AN567" s="1">
        <v>5</v>
      </c>
      <c r="AX567"/>
      <c r="AY567"/>
    </row>
    <row r="568" spans="1:51" x14ac:dyDescent="0.25">
      <c r="A568" t="s">
        <v>964</v>
      </c>
      <c r="B568" t="s">
        <v>747</v>
      </c>
      <c r="C568" t="s">
        <v>1192</v>
      </c>
      <c r="D568" t="s">
        <v>1034</v>
      </c>
      <c r="E568" s="4">
        <v>45.456521739130437</v>
      </c>
      <c r="F568" s="4">
        <v>145.54619565217394</v>
      </c>
      <c r="G568" s="4">
        <v>0</v>
      </c>
      <c r="H568" s="10">
        <v>0</v>
      </c>
      <c r="I568" s="4">
        <v>124.48369565217391</v>
      </c>
      <c r="J568" s="4">
        <v>0</v>
      </c>
      <c r="K568" s="10">
        <v>0</v>
      </c>
      <c r="L568" s="4">
        <v>28.41847826086957</v>
      </c>
      <c r="M568" s="4">
        <v>0</v>
      </c>
      <c r="N568" s="10">
        <v>0</v>
      </c>
      <c r="O568" s="4">
        <v>12.866847826086957</v>
      </c>
      <c r="P568" s="4">
        <v>0</v>
      </c>
      <c r="Q568" s="8">
        <v>0</v>
      </c>
      <c r="R568" s="4">
        <v>11.214673913043478</v>
      </c>
      <c r="S568" s="4">
        <v>0</v>
      </c>
      <c r="T568" s="10">
        <v>0</v>
      </c>
      <c r="U568" s="4">
        <v>4.3369565217391308</v>
      </c>
      <c r="V568" s="4">
        <v>0</v>
      </c>
      <c r="W568" s="10">
        <v>0</v>
      </c>
      <c r="X568" s="4">
        <v>31.690217391304348</v>
      </c>
      <c r="Y568" s="4">
        <v>0</v>
      </c>
      <c r="Z568" s="10">
        <v>0</v>
      </c>
      <c r="AA568" s="4">
        <v>5.5108695652173916</v>
      </c>
      <c r="AB568" s="4">
        <v>0</v>
      </c>
      <c r="AC568" s="10">
        <v>0</v>
      </c>
      <c r="AD568" s="4">
        <v>79.926630434782609</v>
      </c>
      <c r="AE568" s="4">
        <v>0</v>
      </c>
      <c r="AF568" s="10">
        <v>0</v>
      </c>
      <c r="AG568" s="4">
        <v>0</v>
      </c>
      <c r="AH568" s="4">
        <v>0</v>
      </c>
      <c r="AI568" s="10" t="s">
        <v>1473</v>
      </c>
      <c r="AJ568" s="4">
        <v>0</v>
      </c>
      <c r="AK568" s="4">
        <v>0</v>
      </c>
      <c r="AL568" s="10" t="s">
        <v>1473</v>
      </c>
      <c r="AM568" s="1">
        <v>366275</v>
      </c>
      <c r="AN568" s="1">
        <v>5</v>
      </c>
      <c r="AX568"/>
      <c r="AY568"/>
    </row>
    <row r="569" spans="1:51" x14ac:dyDescent="0.25">
      <c r="A569" t="s">
        <v>964</v>
      </c>
      <c r="B569" t="s">
        <v>320</v>
      </c>
      <c r="C569" t="s">
        <v>1313</v>
      </c>
      <c r="D569" t="s">
        <v>1041</v>
      </c>
      <c r="E569" s="4">
        <v>74.945652173913047</v>
      </c>
      <c r="F569" s="4">
        <v>216.65521739130435</v>
      </c>
      <c r="G569" s="4">
        <v>1.3913043478260869</v>
      </c>
      <c r="H569" s="10">
        <v>6.4217440252695625E-3</v>
      </c>
      <c r="I569" s="4">
        <v>198.70956521739129</v>
      </c>
      <c r="J569" s="4">
        <v>0</v>
      </c>
      <c r="K569" s="10">
        <v>0</v>
      </c>
      <c r="L569" s="4">
        <v>32.478260869565219</v>
      </c>
      <c r="M569" s="4">
        <v>1.3913043478260869</v>
      </c>
      <c r="N569" s="10">
        <v>4.2838018741633198E-2</v>
      </c>
      <c r="O569" s="4">
        <v>20.195652173913043</v>
      </c>
      <c r="P569" s="4">
        <v>0</v>
      </c>
      <c r="Q569" s="8">
        <v>0</v>
      </c>
      <c r="R569" s="4">
        <v>5.2608695652173916</v>
      </c>
      <c r="S569" s="4">
        <v>1.3913043478260869</v>
      </c>
      <c r="T569" s="10">
        <v>0.26446280991735532</v>
      </c>
      <c r="U569" s="4">
        <v>7.0217391304347823</v>
      </c>
      <c r="V569" s="4">
        <v>0</v>
      </c>
      <c r="W569" s="10">
        <v>0</v>
      </c>
      <c r="X569" s="4">
        <v>56.983152173913048</v>
      </c>
      <c r="Y569" s="4">
        <v>0</v>
      </c>
      <c r="Z569" s="10">
        <v>0</v>
      </c>
      <c r="AA569" s="4">
        <v>5.6630434782608692</v>
      </c>
      <c r="AB569" s="4">
        <v>0</v>
      </c>
      <c r="AC569" s="10">
        <v>0</v>
      </c>
      <c r="AD569" s="4">
        <v>121.53076086956521</v>
      </c>
      <c r="AE569" s="4">
        <v>0</v>
      </c>
      <c r="AF569" s="10">
        <v>0</v>
      </c>
      <c r="AG569" s="4">
        <v>0</v>
      </c>
      <c r="AH569" s="4">
        <v>0</v>
      </c>
      <c r="AI569" s="10" t="s">
        <v>1473</v>
      </c>
      <c r="AJ569" s="4">
        <v>0</v>
      </c>
      <c r="AK569" s="4">
        <v>0</v>
      </c>
      <c r="AL569" s="10" t="s">
        <v>1473</v>
      </c>
      <c r="AM569" s="1">
        <v>365645</v>
      </c>
      <c r="AN569" s="1">
        <v>5</v>
      </c>
      <c r="AX569"/>
      <c r="AY569"/>
    </row>
    <row r="570" spans="1:51" x14ac:dyDescent="0.25">
      <c r="A570" t="s">
        <v>964</v>
      </c>
      <c r="B570" t="s">
        <v>432</v>
      </c>
      <c r="C570" t="s">
        <v>1175</v>
      </c>
      <c r="D570" t="s">
        <v>1032</v>
      </c>
      <c r="E570" s="4">
        <v>92.391304347826093</v>
      </c>
      <c r="F570" s="4">
        <v>269.77043478260873</v>
      </c>
      <c r="G570" s="4">
        <v>50.424347826086958</v>
      </c>
      <c r="H570" s="10">
        <v>0.18691576735130672</v>
      </c>
      <c r="I570" s="4">
        <v>258.5302173913044</v>
      </c>
      <c r="J570" s="4">
        <v>50.424347826086958</v>
      </c>
      <c r="K570" s="10">
        <v>0.19504237583866654</v>
      </c>
      <c r="L570" s="4">
        <v>46.167391304347817</v>
      </c>
      <c r="M570" s="4">
        <v>5.8332608695652155</v>
      </c>
      <c r="N570" s="10">
        <v>0.12635023779253188</v>
      </c>
      <c r="O570" s="4">
        <v>40.5695652173913</v>
      </c>
      <c r="P570" s="4">
        <v>5.8332608695652155</v>
      </c>
      <c r="Q570" s="8">
        <v>0.14378416032579569</v>
      </c>
      <c r="R570" s="4">
        <v>1.423913043478261</v>
      </c>
      <c r="S570" s="4">
        <v>0</v>
      </c>
      <c r="T570" s="10">
        <v>0</v>
      </c>
      <c r="U570" s="4">
        <v>4.1739130434782608</v>
      </c>
      <c r="V570" s="4">
        <v>0</v>
      </c>
      <c r="W570" s="10">
        <v>0</v>
      </c>
      <c r="X570" s="4">
        <v>58.151847826086971</v>
      </c>
      <c r="Y570" s="4">
        <v>15.713586956521739</v>
      </c>
      <c r="Z570" s="10">
        <v>0.27021646850356162</v>
      </c>
      <c r="AA570" s="4">
        <v>5.642391304347826</v>
      </c>
      <c r="AB570" s="4">
        <v>0</v>
      </c>
      <c r="AC570" s="10">
        <v>0</v>
      </c>
      <c r="AD570" s="4">
        <v>133.37500000000003</v>
      </c>
      <c r="AE570" s="4">
        <v>28.877500000000008</v>
      </c>
      <c r="AF570" s="10">
        <v>0.21651358950328023</v>
      </c>
      <c r="AG570" s="4">
        <v>26.43380434782609</v>
      </c>
      <c r="AH570" s="4">
        <v>0</v>
      </c>
      <c r="AI570" s="10">
        <v>0</v>
      </c>
      <c r="AJ570" s="4">
        <v>0</v>
      </c>
      <c r="AK570" s="4">
        <v>0</v>
      </c>
      <c r="AL570" s="10" t="s">
        <v>1473</v>
      </c>
      <c r="AM570" s="1">
        <v>365811</v>
      </c>
      <c r="AN570" s="1">
        <v>5</v>
      </c>
      <c r="AX570"/>
      <c r="AY570"/>
    </row>
    <row r="571" spans="1:51" x14ac:dyDescent="0.25">
      <c r="A571" t="s">
        <v>964</v>
      </c>
      <c r="B571" t="s">
        <v>344</v>
      </c>
      <c r="C571" t="s">
        <v>1098</v>
      </c>
      <c r="D571" t="s">
        <v>999</v>
      </c>
      <c r="E571" s="4">
        <v>57.836956521739133</v>
      </c>
      <c r="F571" s="4">
        <v>155.45706521739132</v>
      </c>
      <c r="G571" s="4">
        <v>7.5217391304347831</v>
      </c>
      <c r="H571" s="10">
        <v>4.8384672127422292E-2</v>
      </c>
      <c r="I571" s="4">
        <v>149.71793478260869</v>
      </c>
      <c r="J571" s="4">
        <v>7.5217391304347831</v>
      </c>
      <c r="K571" s="10">
        <v>5.023939945041582E-2</v>
      </c>
      <c r="L571" s="4">
        <v>20.99</v>
      </c>
      <c r="M571" s="4">
        <v>0</v>
      </c>
      <c r="N571" s="10">
        <v>0</v>
      </c>
      <c r="O571" s="4">
        <v>20.99</v>
      </c>
      <c r="P571" s="4">
        <v>0</v>
      </c>
      <c r="Q571" s="8">
        <v>0</v>
      </c>
      <c r="R571" s="4">
        <v>0</v>
      </c>
      <c r="S571" s="4">
        <v>0</v>
      </c>
      <c r="T571" s="10" t="s">
        <v>1473</v>
      </c>
      <c r="U571" s="4">
        <v>0</v>
      </c>
      <c r="V571" s="4">
        <v>0</v>
      </c>
      <c r="W571" s="10" t="s">
        <v>1473</v>
      </c>
      <c r="X571" s="4">
        <v>28.961956521739129</v>
      </c>
      <c r="Y571" s="4">
        <v>6.2173913043478262</v>
      </c>
      <c r="Z571" s="10">
        <v>0.21467442296866204</v>
      </c>
      <c r="AA571" s="4">
        <v>5.7391304347826084</v>
      </c>
      <c r="AB571" s="4">
        <v>0</v>
      </c>
      <c r="AC571" s="10">
        <v>0</v>
      </c>
      <c r="AD571" s="4">
        <v>99.765978260869574</v>
      </c>
      <c r="AE571" s="4">
        <v>1.3043478260869565</v>
      </c>
      <c r="AF571" s="10">
        <v>1.3074074437242808E-2</v>
      </c>
      <c r="AG571" s="4">
        <v>0</v>
      </c>
      <c r="AH571" s="4">
        <v>0</v>
      </c>
      <c r="AI571" s="10" t="s">
        <v>1473</v>
      </c>
      <c r="AJ571" s="4">
        <v>0</v>
      </c>
      <c r="AK571" s="4">
        <v>0</v>
      </c>
      <c r="AL571" s="10" t="s">
        <v>1473</v>
      </c>
      <c r="AM571" s="1">
        <v>365684</v>
      </c>
      <c r="AN571" s="1">
        <v>5</v>
      </c>
      <c r="AX571"/>
      <c r="AY571"/>
    </row>
    <row r="572" spans="1:51" x14ac:dyDescent="0.25">
      <c r="A572" t="s">
        <v>964</v>
      </c>
      <c r="B572" t="s">
        <v>334</v>
      </c>
      <c r="C572" t="s">
        <v>1086</v>
      </c>
      <c r="D572" t="s">
        <v>1028</v>
      </c>
      <c r="E572" s="4">
        <v>51.945652173913047</v>
      </c>
      <c r="F572" s="4">
        <v>187.60358695652178</v>
      </c>
      <c r="G572" s="4">
        <v>0</v>
      </c>
      <c r="H572" s="10">
        <v>0</v>
      </c>
      <c r="I572" s="4">
        <v>169.14597826086961</v>
      </c>
      <c r="J572" s="4">
        <v>0</v>
      </c>
      <c r="K572" s="10">
        <v>0</v>
      </c>
      <c r="L572" s="4">
        <v>42.485869565217385</v>
      </c>
      <c r="M572" s="4">
        <v>0</v>
      </c>
      <c r="N572" s="10">
        <v>0</v>
      </c>
      <c r="O572" s="4">
        <v>24.028260869565216</v>
      </c>
      <c r="P572" s="4">
        <v>0</v>
      </c>
      <c r="Q572" s="8">
        <v>0</v>
      </c>
      <c r="R572" s="4">
        <v>13.153260869565216</v>
      </c>
      <c r="S572" s="4">
        <v>0</v>
      </c>
      <c r="T572" s="10">
        <v>0</v>
      </c>
      <c r="U572" s="4">
        <v>5.3043478260869561</v>
      </c>
      <c r="V572" s="4">
        <v>0</v>
      </c>
      <c r="W572" s="10">
        <v>0</v>
      </c>
      <c r="X572" s="4">
        <v>52.913369565217415</v>
      </c>
      <c r="Y572" s="4">
        <v>0</v>
      </c>
      <c r="Z572" s="10">
        <v>0</v>
      </c>
      <c r="AA572" s="4">
        <v>0</v>
      </c>
      <c r="AB572" s="4">
        <v>0</v>
      </c>
      <c r="AC572" s="10" t="s">
        <v>1473</v>
      </c>
      <c r="AD572" s="4">
        <v>92.204347826086973</v>
      </c>
      <c r="AE572" s="4">
        <v>0</v>
      </c>
      <c r="AF572" s="10">
        <v>0</v>
      </c>
      <c r="AG572" s="4">
        <v>0</v>
      </c>
      <c r="AH572" s="4">
        <v>0</v>
      </c>
      <c r="AI572" s="10" t="s">
        <v>1473</v>
      </c>
      <c r="AJ572" s="4">
        <v>0</v>
      </c>
      <c r="AK572" s="4">
        <v>0</v>
      </c>
      <c r="AL572" s="10" t="s">
        <v>1473</v>
      </c>
      <c r="AM572" s="1">
        <v>365668</v>
      </c>
      <c r="AN572" s="1">
        <v>5</v>
      </c>
      <c r="AX572"/>
      <c r="AY572"/>
    </row>
    <row r="573" spans="1:51" x14ac:dyDescent="0.25">
      <c r="A573" t="s">
        <v>964</v>
      </c>
      <c r="B573" t="s">
        <v>716</v>
      </c>
      <c r="C573" t="s">
        <v>1213</v>
      </c>
      <c r="D573" t="s">
        <v>1008</v>
      </c>
      <c r="E573" s="4">
        <v>70.586956521739125</v>
      </c>
      <c r="F573" s="4">
        <v>228.82967391304351</v>
      </c>
      <c r="G573" s="4">
        <v>0</v>
      </c>
      <c r="H573" s="10">
        <v>0</v>
      </c>
      <c r="I573" s="4">
        <v>198.64945652173913</v>
      </c>
      <c r="J573" s="4">
        <v>0</v>
      </c>
      <c r="K573" s="10">
        <v>0</v>
      </c>
      <c r="L573" s="4">
        <v>22.782499999999999</v>
      </c>
      <c r="M573" s="4">
        <v>0</v>
      </c>
      <c r="N573" s="10">
        <v>0</v>
      </c>
      <c r="O573" s="4">
        <v>7.0433695652173904</v>
      </c>
      <c r="P573" s="4">
        <v>0</v>
      </c>
      <c r="Q573" s="8">
        <v>0</v>
      </c>
      <c r="R573" s="4">
        <v>5.7391304347826084</v>
      </c>
      <c r="S573" s="4">
        <v>0</v>
      </c>
      <c r="T573" s="10">
        <v>0</v>
      </c>
      <c r="U573" s="4">
        <v>10</v>
      </c>
      <c r="V573" s="4">
        <v>0</v>
      </c>
      <c r="W573" s="10">
        <v>0</v>
      </c>
      <c r="X573" s="4">
        <v>57.055326086956534</v>
      </c>
      <c r="Y573" s="4">
        <v>0</v>
      </c>
      <c r="Z573" s="10">
        <v>0</v>
      </c>
      <c r="AA573" s="4">
        <v>14.44108695652174</v>
      </c>
      <c r="AB573" s="4">
        <v>0</v>
      </c>
      <c r="AC573" s="10">
        <v>0</v>
      </c>
      <c r="AD573" s="4">
        <v>133.72217391304346</v>
      </c>
      <c r="AE573" s="4">
        <v>0</v>
      </c>
      <c r="AF573" s="10">
        <v>0</v>
      </c>
      <c r="AG573" s="4">
        <v>0</v>
      </c>
      <c r="AH573" s="4">
        <v>0</v>
      </c>
      <c r="AI573" s="10" t="s">
        <v>1473</v>
      </c>
      <c r="AJ573" s="4">
        <v>0.82858695652173886</v>
      </c>
      <c r="AK573" s="4">
        <v>0</v>
      </c>
      <c r="AL573" s="10" t="s">
        <v>1473</v>
      </c>
      <c r="AM573" s="1">
        <v>366238</v>
      </c>
      <c r="AN573" s="1">
        <v>5</v>
      </c>
      <c r="AX573"/>
      <c r="AY573"/>
    </row>
    <row r="574" spans="1:51" x14ac:dyDescent="0.25">
      <c r="A574" t="s">
        <v>964</v>
      </c>
      <c r="B574" t="s">
        <v>493</v>
      </c>
      <c r="C574" t="s">
        <v>1247</v>
      </c>
      <c r="D574" t="s">
        <v>982</v>
      </c>
      <c r="E574" s="4">
        <v>60.847826086956523</v>
      </c>
      <c r="F574" s="4">
        <v>223.09532608695659</v>
      </c>
      <c r="G574" s="4">
        <v>13.574891304347826</v>
      </c>
      <c r="H574" s="10">
        <v>6.0847941292399357E-2</v>
      </c>
      <c r="I574" s="4">
        <v>212.70043478260874</v>
      </c>
      <c r="J574" s="4">
        <v>9.5539130434782606</v>
      </c>
      <c r="K574" s="10">
        <v>4.4917223856372805E-2</v>
      </c>
      <c r="L574" s="4">
        <v>19.977826086956522</v>
      </c>
      <c r="M574" s="4">
        <v>3.1050000000000004</v>
      </c>
      <c r="N574" s="10">
        <v>0.15542231604605108</v>
      </c>
      <c r="O574" s="4">
        <v>11.147065217391305</v>
      </c>
      <c r="P574" s="4">
        <v>0.13402173913043477</v>
      </c>
      <c r="Q574" s="8">
        <v>1.2023051495324368E-2</v>
      </c>
      <c r="R574" s="4">
        <v>3.2318478260869563</v>
      </c>
      <c r="S574" s="4">
        <v>2.9709782608695656</v>
      </c>
      <c r="T574" s="10">
        <v>0.91928160629603495</v>
      </c>
      <c r="U574" s="4">
        <v>5.5989130434782615</v>
      </c>
      <c r="V574" s="4">
        <v>0</v>
      </c>
      <c r="W574" s="10">
        <v>0</v>
      </c>
      <c r="X574" s="4">
        <v>75.610434782608721</v>
      </c>
      <c r="Y574" s="4">
        <v>2.0789130434782606</v>
      </c>
      <c r="Z574" s="10">
        <v>2.7495054742846615E-2</v>
      </c>
      <c r="AA574" s="4">
        <v>1.5641304347826088</v>
      </c>
      <c r="AB574" s="4">
        <v>1.05</v>
      </c>
      <c r="AC574" s="10">
        <v>0.67129951355107709</v>
      </c>
      <c r="AD574" s="4">
        <v>125.94293478260873</v>
      </c>
      <c r="AE574" s="4">
        <v>7.3409782608695648</v>
      </c>
      <c r="AF574" s="10">
        <v>5.8288130839104994E-2</v>
      </c>
      <c r="AG574" s="4">
        <v>0</v>
      </c>
      <c r="AH574" s="4">
        <v>0</v>
      </c>
      <c r="AI574" s="10" t="s">
        <v>1473</v>
      </c>
      <c r="AJ574" s="4">
        <v>0</v>
      </c>
      <c r="AK574" s="4">
        <v>0</v>
      </c>
      <c r="AL574" s="10" t="s">
        <v>1473</v>
      </c>
      <c r="AM574" s="1">
        <v>365899</v>
      </c>
      <c r="AN574" s="1">
        <v>5</v>
      </c>
      <c r="AX574"/>
      <c r="AY574"/>
    </row>
    <row r="575" spans="1:51" x14ac:dyDescent="0.25">
      <c r="A575" t="s">
        <v>964</v>
      </c>
      <c r="B575" t="s">
        <v>452</v>
      </c>
      <c r="C575" t="s">
        <v>1106</v>
      </c>
      <c r="D575" t="s">
        <v>1014</v>
      </c>
      <c r="E575" s="4">
        <v>57.847826086956523</v>
      </c>
      <c r="F575" s="4">
        <v>169.16380434782604</v>
      </c>
      <c r="G575" s="4">
        <v>8.0252173913043485</v>
      </c>
      <c r="H575" s="10">
        <v>4.7440511415806796E-2</v>
      </c>
      <c r="I575" s="4">
        <v>158.52521739130435</v>
      </c>
      <c r="J575" s="4">
        <v>7.5306521739130439</v>
      </c>
      <c r="K575" s="10">
        <v>4.7504443127962086E-2</v>
      </c>
      <c r="L575" s="4">
        <v>35.298913043478258</v>
      </c>
      <c r="M575" s="4">
        <v>0.49456521739130432</v>
      </c>
      <c r="N575" s="10">
        <v>1.4010777521170132E-2</v>
      </c>
      <c r="O575" s="4">
        <v>29.081521739130434</v>
      </c>
      <c r="P575" s="4">
        <v>0</v>
      </c>
      <c r="Q575" s="8">
        <v>0</v>
      </c>
      <c r="R575" s="4">
        <v>0.49456521739130432</v>
      </c>
      <c r="S575" s="4">
        <v>0.49456521739130432</v>
      </c>
      <c r="T575" s="10">
        <v>1</v>
      </c>
      <c r="U575" s="4">
        <v>5.7228260869565215</v>
      </c>
      <c r="V575" s="4">
        <v>0</v>
      </c>
      <c r="W575" s="10">
        <v>0</v>
      </c>
      <c r="X575" s="4">
        <v>34.154565217391308</v>
      </c>
      <c r="Y575" s="4">
        <v>3.0214130434782613</v>
      </c>
      <c r="Z575" s="10">
        <v>8.8462933849316722E-2</v>
      </c>
      <c r="AA575" s="4">
        <v>4.4211956521739131</v>
      </c>
      <c r="AB575" s="4">
        <v>0</v>
      </c>
      <c r="AC575" s="10">
        <v>0</v>
      </c>
      <c r="AD575" s="4">
        <v>95.289130434782592</v>
      </c>
      <c r="AE575" s="4">
        <v>4.5092391304347821</v>
      </c>
      <c r="AF575" s="10">
        <v>4.7321652636141721E-2</v>
      </c>
      <c r="AG575" s="4">
        <v>0</v>
      </c>
      <c r="AH575" s="4">
        <v>0</v>
      </c>
      <c r="AI575" s="10" t="s">
        <v>1473</v>
      </c>
      <c r="AJ575" s="4">
        <v>0</v>
      </c>
      <c r="AK575" s="4">
        <v>0</v>
      </c>
      <c r="AL575" s="10" t="s">
        <v>1473</v>
      </c>
      <c r="AM575" s="1">
        <v>365837</v>
      </c>
      <c r="AN575" s="1">
        <v>5</v>
      </c>
      <c r="AX575"/>
      <c r="AY575"/>
    </row>
    <row r="576" spans="1:51" x14ac:dyDescent="0.25">
      <c r="A576" t="s">
        <v>964</v>
      </c>
      <c r="B576" t="s">
        <v>251</v>
      </c>
      <c r="C576" t="s">
        <v>1287</v>
      </c>
      <c r="D576" t="s">
        <v>1041</v>
      </c>
      <c r="E576" s="4">
        <v>59.717391304347828</v>
      </c>
      <c r="F576" s="4">
        <v>173.24456521739131</v>
      </c>
      <c r="G576" s="4">
        <v>8.1847826086956523</v>
      </c>
      <c r="H576" s="10">
        <v>4.7244094488188976E-2</v>
      </c>
      <c r="I576" s="4">
        <v>159.82336956521738</v>
      </c>
      <c r="J576" s="4">
        <v>8.1847826086956523</v>
      </c>
      <c r="K576" s="10">
        <v>5.1211425656720232E-2</v>
      </c>
      <c r="L576" s="4">
        <v>15.942934782608695</v>
      </c>
      <c r="M576" s="4">
        <v>1.4565217391304348</v>
      </c>
      <c r="N576" s="10">
        <v>9.1358445542866887E-2</v>
      </c>
      <c r="O576" s="4">
        <v>10.899456521739131</v>
      </c>
      <c r="P576" s="4">
        <v>1.4565217391304348</v>
      </c>
      <c r="Q576" s="8">
        <v>0.13363251059586137</v>
      </c>
      <c r="R576" s="4">
        <v>0</v>
      </c>
      <c r="S576" s="4">
        <v>0</v>
      </c>
      <c r="T576" s="10" t="s">
        <v>1473</v>
      </c>
      <c r="U576" s="4">
        <v>5.0434782608695654</v>
      </c>
      <c r="V576" s="4">
        <v>0</v>
      </c>
      <c r="W576" s="10">
        <v>0</v>
      </c>
      <c r="X576" s="4">
        <v>37.054347826086953</v>
      </c>
      <c r="Y576" s="4">
        <v>4.2934782608695654</v>
      </c>
      <c r="Z576" s="10">
        <v>0.11586975652684073</v>
      </c>
      <c r="AA576" s="4">
        <v>8.3777173913043477</v>
      </c>
      <c r="AB576" s="4">
        <v>0</v>
      </c>
      <c r="AC576" s="10">
        <v>0</v>
      </c>
      <c r="AD576" s="4">
        <v>111.8695652173913</v>
      </c>
      <c r="AE576" s="4">
        <v>2.4347826086956523</v>
      </c>
      <c r="AF576" s="10">
        <v>2.1764477263894289E-2</v>
      </c>
      <c r="AG576" s="4">
        <v>0</v>
      </c>
      <c r="AH576" s="4">
        <v>0</v>
      </c>
      <c r="AI576" s="10" t="s">
        <v>1473</v>
      </c>
      <c r="AJ576" s="4">
        <v>0</v>
      </c>
      <c r="AK576" s="4">
        <v>0</v>
      </c>
      <c r="AL576" s="10" t="s">
        <v>1473</v>
      </c>
      <c r="AM576" s="1">
        <v>365550</v>
      </c>
      <c r="AN576" s="1">
        <v>5</v>
      </c>
      <c r="AX576"/>
      <c r="AY576"/>
    </row>
    <row r="577" spans="1:51" x14ac:dyDescent="0.25">
      <c r="A577" t="s">
        <v>964</v>
      </c>
      <c r="B577" t="s">
        <v>729</v>
      </c>
      <c r="C577" t="s">
        <v>1390</v>
      </c>
      <c r="D577" t="s">
        <v>1006</v>
      </c>
      <c r="E577" s="4">
        <v>80.652173913043484</v>
      </c>
      <c r="F577" s="4">
        <v>278.03358695652173</v>
      </c>
      <c r="G577" s="4">
        <v>0</v>
      </c>
      <c r="H577" s="10">
        <v>0</v>
      </c>
      <c r="I577" s="4">
        <v>263.87054347826086</v>
      </c>
      <c r="J577" s="4">
        <v>0</v>
      </c>
      <c r="K577" s="10">
        <v>0</v>
      </c>
      <c r="L577" s="4">
        <v>20.68728260869565</v>
      </c>
      <c r="M577" s="4">
        <v>0</v>
      </c>
      <c r="N577" s="10">
        <v>0</v>
      </c>
      <c r="O577" s="4">
        <v>11.056847826086955</v>
      </c>
      <c r="P577" s="4">
        <v>0</v>
      </c>
      <c r="Q577" s="8">
        <v>0</v>
      </c>
      <c r="R577" s="4">
        <v>4.9565217391304346</v>
      </c>
      <c r="S577" s="4">
        <v>0</v>
      </c>
      <c r="T577" s="10">
        <v>0</v>
      </c>
      <c r="U577" s="4">
        <v>4.6739130434782608</v>
      </c>
      <c r="V577" s="4">
        <v>0</v>
      </c>
      <c r="W577" s="10">
        <v>0</v>
      </c>
      <c r="X577" s="4">
        <v>72.399456521739154</v>
      </c>
      <c r="Y577" s="4">
        <v>0</v>
      </c>
      <c r="Z577" s="10">
        <v>0</v>
      </c>
      <c r="AA577" s="4">
        <v>4.5326086956521738</v>
      </c>
      <c r="AB577" s="4">
        <v>0</v>
      </c>
      <c r="AC577" s="10">
        <v>0</v>
      </c>
      <c r="AD577" s="4">
        <v>175.71260869565216</v>
      </c>
      <c r="AE577" s="4">
        <v>0</v>
      </c>
      <c r="AF577" s="10">
        <v>0</v>
      </c>
      <c r="AG577" s="4">
        <v>4.7016304347826097</v>
      </c>
      <c r="AH577" s="4">
        <v>0</v>
      </c>
      <c r="AI577" s="10">
        <v>0</v>
      </c>
      <c r="AJ577" s="4">
        <v>0</v>
      </c>
      <c r="AK577" s="4">
        <v>0</v>
      </c>
      <c r="AL577" s="10" t="s">
        <v>1473</v>
      </c>
      <c r="AM577" s="1">
        <v>366254</v>
      </c>
      <c r="AN577" s="1">
        <v>5</v>
      </c>
      <c r="AX577"/>
      <c r="AY577"/>
    </row>
    <row r="578" spans="1:51" x14ac:dyDescent="0.25">
      <c r="A578" t="s">
        <v>964</v>
      </c>
      <c r="B578" t="s">
        <v>644</v>
      </c>
      <c r="C578" t="s">
        <v>1097</v>
      </c>
      <c r="D578" t="s">
        <v>1017</v>
      </c>
      <c r="E578" s="4">
        <v>32.75</v>
      </c>
      <c r="F578" s="4">
        <v>36.213043478260872</v>
      </c>
      <c r="G578" s="4">
        <v>0</v>
      </c>
      <c r="H578" s="10">
        <v>0</v>
      </c>
      <c r="I578" s="4">
        <v>36.213043478260872</v>
      </c>
      <c r="J578" s="4">
        <v>0</v>
      </c>
      <c r="K578" s="10">
        <v>0</v>
      </c>
      <c r="L578" s="4">
        <v>3.9793478260869568</v>
      </c>
      <c r="M578" s="4">
        <v>0</v>
      </c>
      <c r="N578" s="10">
        <v>0</v>
      </c>
      <c r="O578" s="4">
        <v>3.9793478260869568</v>
      </c>
      <c r="P578" s="4">
        <v>0</v>
      </c>
      <c r="Q578" s="8">
        <v>0</v>
      </c>
      <c r="R578" s="4">
        <v>0</v>
      </c>
      <c r="S578" s="4">
        <v>0</v>
      </c>
      <c r="T578" s="10" t="s">
        <v>1473</v>
      </c>
      <c r="U578" s="4">
        <v>0</v>
      </c>
      <c r="V578" s="4">
        <v>0</v>
      </c>
      <c r="W578" s="10" t="s">
        <v>1473</v>
      </c>
      <c r="X578" s="4">
        <v>7.4048913043478253</v>
      </c>
      <c r="Y578" s="4">
        <v>0</v>
      </c>
      <c r="Z578" s="10">
        <v>0</v>
      </c>
      <c r="AA578" s="4">
        <v>0</v>
      </c>
      <c r="AB578" s="4">
        <v>0</v>
      </c>
      <c r="AC578" s="10" t="s">
        <v>1473</v>
      </c>
      <c r="AD578" s="4">
        <v>24.828804347826086</v>
      </c>
      <c r="AE578" s="4">
        <v>0</v>
      </c>
      <c r="AF578" s="10">
        <v>0</v>
      </c>
      <c r="AG578" s="4">
        <v>0</v>
      </c>
      <c r="AH578" s="4">
        <v>0</v>
      </c>
      <c r="AI578" s="10" t="s">
        <v>1473</v>
      </c>
      <c r="AJ578" s="4">
        <v>0</v>
      </c>
      <c r="AK578" s="4">
        <v>0</v>
      </c>
      <c r="AL578" s="10" t="s">
        <v>1473</v>
      </c>
      <c r="AM578" s="1">
        <v>366141</v>
      </c>
      <c r="AN578" s="1">
        <v>5</v>
      </c>
      <c r="AX578"/>
      <c r="AY578"/>
    </row>
    <row r="579" spans="1:51" x14ac:dyDescent="0.25">
      <c r="A579" t="s">
        <v>964</v>
      </c>
      <c r="B579" t="s">
        <v>857</v>
      </c>
      <c r="C579" t="s">
        <v>1261</v>
      </c>
      <c r="D579" t="s">
        <v>1053</v>
      </c>
      <c r="E579" s="4">
        <v>52.021739130434781</v>
      </c>
      <c r="F579" s="4">
        <v>163.15989130434792</v>
      </c>
      <c r="G579" s="4">
        <v>0</v>
      </c>
      <c r="H579" s="10">
        <v>0</v>
      </c>
      <c r="I579" s="4">
        <v>147.18782608695662</v>
      </c>
      <c r="J579" s="4">
        <v>0</v>
      </c>
      <c r="K579" s="10">
        <v>0</v>
      </c>
      <c r="L579" s="4">
        <v>44.845760869565225</v>
      </c>
      <c r="M579" s="4">
        <v>0</v>
      </c>
      <c r="N579" s="10">
        <v>0</v>
      </c>
      <c r="O579" s="4">
        <v>30.382717391304354</v>
      </c>
      <c r="P579" s="4">
        <v>0</v>
      </c>
      <c r="Q579" s="8">
        <v>0</v>
      </c>
      <c r="R579" s="4">
        <v>10.158695652173915</v>
      </c>
      <c r="S579" s="4">
        <v>0</v>
      </c>
      <c r="T579" s="10">
        <v>0</v>
      </c>
      <c r="U579" s="4">
        <v>4.3043478260869561</v>
      </c>
      <c r="V579" s="4">
        <v>0</v>
      </c>
      <c r="W579" s="10">
        <v>0</v>
      </c>
      <c r="X579" s="4">
        <v>37.571413043478245</v>
      </c>
      <c r="Y579" s="4">
        <v>0</v>
      </c>
      <c r="Z579" s="10">
        <v>0</v>
      </c>
      <c r="AA579" s="4">
        <v>1.5090217391304346</v>
      </c>
      <c r="AB579" s="4">
        <v>0</v>
      </c>
      <c r="AC579" s="10">
        <v>0</v>
      </c>
      <c r="AD579" s="4">
        <v>79.233695652174021</v>
      </c>
      <c r="AE579" s="4">
        <v>0</v>
      </c>
      <c r="AF579" s="10">
        <v>0</v>
      </c>
      <c r="AG579" s="4">
        <v>0</v>
      </c>
      <c r="AH579" s="4">
        <v>0</v>
      </c>
      <c r="AI579" s="10" t="s">
        <v>1473</v>
      </c>
      <c r="AJ579" s="4">
        <v>0</v>
      </c>
      <c r="AK579" s="4">
        <v>0</v>
      </c>
      <c r="AL579" s="10" t="s">
        <v>1473</v>
      </c>
      <c r="AM579" s="1">
        <v>366413</v>
      </c>
      <c r="AN579" s="1">
        <v>5</v>
      </c>
      <c r="AX579"/>
      <c r="AY579"/>
    </row>
    <row r="580" spans="1:51" x14ac:dyDescent="0.25">
      <c r="A580" t="s">
        <v>964</v>
      </c>
      <c r="B580" t="s">
        <v>585</v>
      </c>
      <c r="C580" t="s">
        <v>1261</v>
      </c>
      <c r="D580" t="s">
        <v>1053</v>
      </c>
      <c r="E580" s="4">
        <v>71.217391304347828</v>
      </c>
      <c r="F580" s="4">
        <v>210.42434782608703</v>
      </c>
      <c r="G580" s="4">
        <v>0</v>
      </c>
      <c r="H580" s="10">
        <v>0</v>
      </c>
      <c r="I580" s="4">
        <v>184.88163043478269</v>
      </c>
      <c r="J580" s="4">
        <v>0</v>
      </c>
      <c r="K580" s="10">
        <v>0</v>
      </c>
      <c r="L580" s="4">
        <v>38.852608695652165</v>
      </c>
      <c r="M580" s="4">
        <v>0</v>
      </c>
      <c r="N580" s="10">
        <v>0</v>
      </c>
      <c r="O580" s="4">
        <v>13.309891304347826</v>
      </c>
      <c r="P580" s="4">
        <v>0</v>
      </c>
      <c r="Q580" s="8">
        <v>0</v>
      </c>
      <c r="R580" s="4">
        <v>20.48836956521739</v>
      </c>
      <c r="S580" s="4">
        <v>0</v>
      </c>
      <c r="T580" s="10">
        <v>0</v>
      </c>
      <c r="U580" s="4">
        <v>5.0543478260869561</v>
      </c>
      <c r="V580" s="4">
        <v>0</v>
      </c>
      <c r="W580" s="10">
        <v>0</v>
      </c>
      <c r="X580" s="4">
        <v>46.418043478260863</v>
      </c>
      <c r="Y580" s="4">
        <v>0</v>
      </c>
      <c r="Z580" s="10">
        <v>0</v>
      </c>
      <c r="AA580" s="4">
        <v>0</v>
      </c>
      <c r="AB580" s="4">
        <v>0</v>
      </c>
      <c r="AC580" s="10" t="s">
        <v>1473</v>
      </c>
      <c r="AD580" s="4">
        <v>119.35880434782617</v>
      </c>
      <c r="AE580" s="4">
        <v>0</v>
      </c>
      <c r="AF580" s="10">
        <v>0</v>
      </c>
      <c r="AG580" s="4">
        <v>1.02</v>
      </c>
      <c r="AH580" s="4">
        <v>0</v>
      </c>
      <c r="AI580" s="10">
        <v>0</v>
      </c>
      <c r="AJ580" s="4">
        <v>4.7748913043478272</v>
      </c>
      <c r="AK580" s="4">
        <v>0</v>
      </c>
      <c r="AL580" s="10" t="s">
        <v>1473</v>
      </c>
      <c r="AM580" s="1">
        <v>366051</v>
      </c>
      <c r="AN580" s="1">
        <v>5</v>
      </c>
      <c r="AX580"/>
      <c r="AY580"/>
    </row>
    <row r="581" spans="1:51" x14ac:dyDescent="0.25">
      <c r="A581" t="s">
        <v>964</v>
      </c>
      <c r="B581" t="s">
        <v>841</v>
      </c>
      <c r="C581" t="s">
        <v>1414</v>
      </c>
      <c r="D581" t="s">
        <v>1032</v>
      </c>
      <c r="E581" s="4">
        <v>64.630434782608702</v>
      </c>
      <c r="F581" s="4">
        <v>218.42108695652178</v>
      </c>
      <c r="G581" s="4">
        <v>3.010326086956522</v>
      </c>
      <c r="H581" s="10">
        <v>1.3782213653921373E-2</v>
      </c>
      <c r="I581" s="4">
        <v>198.8809782608696</v>
      </c>
      <c r="J581" s="4">
        <v>3.010326086956522</v>
      </c>
      <c r="K581" s="10">
        <v>1.5136319789255644E-2</v>
      </c>
      <c r="L581" s="4">
        <v>34.978260869565219</v>
      </c>
      <c r="M581" s="4">
        <v>0.43478260869565216</v>
      </c>
      <c r="N581" s="10">
        <v>1.243008079552517E-2</v>
      </c>
      <c r="O581" s="4">
        <v>23.478260869565219</v>
      </c>
      <c r="P581" s="4">
        <v>0.43478260869565216</v>
      </c>
      <c r="Q581" s="8">
        <v>1.8518518518518517E-2</v>
      </c>
      <c r="R581" s="4">
        <v>6.4565217391304346</v>
      </c>
      <c r="S581" s="4">
        <v>0</v>
      </c>
      <c r="T581" s="10">
        <v>0</v>
      </c>
      <c r="U581" s="4">
        <v>5.0434782608695654</v>
      </c>
      <c r="V581" s="4">
        <v>0</v>
      </c>
      <c r="W581" s="10">
        <v>0</v>
      </c>
      <c r="X581" s="4">
        <v>52.751630434782612</v>
      </c>
      <c r="Y581" s="4">
        <v>2.2505434782608695</v>
      </c>
      <c r="Z581" s="10">
        <v>4.2663012682484569E-2</v>
      </c>
      <c r="AA581" s="4">
        <v>8.0401086956521741</v>
      </c>
      <c r="AB581" s="4">
        <v>0</v>
      </c>
      <c r="AC581" s="10">
        <v>0</v>
      </c>
      <c r="AD581" s="4">
        <v>96.482608695652189</v>
      </c>
      <c r="AE581" s="4">
        <v>0.32500000000000001</v>
      </c>
      <c r="AF581" s="10">
        <v>3.3684827182190974E-3</v>
      </c>
      <c r="AG581" s="4">
        <v>26.168478260869566</v>
      </c>
      <c r="AH581" s="4">
        <v>0</v>
      </c>
      <c r="AI581" s="10">
        <v>0</v>
      </c>
      <c r="AJ581" s="4">
        <v>0</v>
      </c>
      <c r="AK581" s="4">
        <v>0</v>
      </c>
      <c r="AL581" s="10" t="s">
        <v>1473</v>
      </c>
      <c r="AM581" s="1">
        <v>366395</v>
      </c>
      <c r="AN581" s="1">
        <v>5</v>
      </c>
      <c r="AX581"/>
      <c r="AY581"/>
    </row>
    <row r="582" spans="1:51" x14ac:dyDescent="0.25">
      <c r="A582" t="s">
        <v>964</v>
      </c>
      <c r="B582" t="s">
        <v>113</v>
      </c>
      <c r="C582" t="s">
        <v>1247</v>
      </c>
      <c r="D582" t="s">
        <v>982</v>
      </c>
      <c r="E582" s="4">
        <v>90.184782608695656</v>
      </c>
      <c r="F582" s="4">
        <v>299.79739130434785</v>
      </c>
      <c r="G582" s="4">
        <v>92.914130434782621</v>
      </c>
      <c r="H582" s="10">
        <v>0.30992307848488981</v>
      </c>
      <c r="I582" s="4">
        <v>285.97793478260871</v>
      </c>
      <c r="J582" s="4">
        <v>92.914130434782621</v>
      </c>
      <c r="K582" s="10">
        <v>0.32489964830822693</v>
      </c>
      <c r="L582" s="4">
        <v>21.317717391304353</v>
      </c>
      <c r="M582" s="4">
        <v>1.3664130434782609</v>
      </c>
      <c r="N582" s="10">
        <v>6.4097530631287494E-2</v>
      </c>
      <c r="O582" s="4">
        <v>7.4982608695652191</v>
      </c>
      <c r="P582" s="4">
        <v>1.3664130434782609</v>
      </c>
      <c r="Q582" s="8">
        <v>0.18223066218253503</v>
      </c>
      <c r="R582" s="4">
        <v>8.0803260869565232</v>
      </c>
      <c r="S582" s="4">
        <v>0</v>
      </c>
      <c r="T582" s="10">
        <v>0</v>
      </c>
      <c r="U582" s="4">
        <v>5.7391304347826084</v>
      </c>
      <c r="V582" s="4">
        <v>0</v>
      </c>
      <c r="W582" s="10">
        <v>0</v>
      </c>
      <c r="X582" s="4">
        <v>93.933260869565203</v>
      </c>
      <c r="Y582" s="4">
        <v>25.628913043478267</v>
      </c>
      <c r="Z582" s="10">
        <v>0.27284172620246117</v>
      </c>
      <c r="AA582" s="4">
        <v>0</v>
      </c>
      <c r="AB582" s="4">
        <v>0</v>
      </c>
      <c r="AC582" s="10" t="s">
        <v>1473</v>
      </c>
      <c r="AD582" s="4">
        <v>183.22293478260869</v>
      </c>
      <c r="AE582" s="4">
        <v>64.595326086956533</v>
      </c>
      <c r="AF582" s="10">
        <v>0.35255043896986987</v>
      </c>
      <c r="AG582" s="4">
        <v>1.3234782608695652</v>
      </c>
      <c r="AH582" s="4">
        <v>1.3234782608695652</v>
      </c>
      <c r="AI582" s="10">
        <v>1</v>
      </c>
      <c r="AJ582" s="4">
        <v>0</v>
      </c>
      <c r="AK582" s="4">
        <v>0</v>
      </c>
      <c r="AL582" s="10" t="s">
        <v>1473</v>
      </c>
      <c r="AM582" s="1">
        <v>365321</v>
      </c>
      <c r="AN582" s="1">
        <v>5</v>
      </c>
      <c r="AX582"/>
      <c r="AY582"/>
    </row>
    <row r="583" spans="1:51" x14ac:dyDescent="0.25">
      <c r="A583" t="s">
        <v>964</v>
      </c>
      <c r="B583" t="s">
        <v>499</v>
      </c>
      <c r="C583" t="s">
        <v>1098</v>
      </c>
      <c r="D583" t="s">
        <v>999</v>
      </c>
      <c r="E583" s="4">
        <v>74.467391304347828</v>
      </c>
      <c r="F583" s="4">
        <v>334.73956521739132</v>
      </c>
      <c r="G583" s="4">
        <v>34.161413043478255</v>
      </c>
      <c r="H583" s="10">
        <v>0.10205370560630521</v>
      </c>
      <c r="I583" s="4">
        <v>311.2559782608696</v>
      </c>
      <c r="J583" s="4">
        <v>33.900543478260865</v>
      </c>
      <c r="K583" s="10">
        <v>0.10891531680027096</v>
      </c>
      <c r="L583" s="4">
        <v>68.600434782608687</v>
      </c>
      <c r="M583" s="4">
        <v>2.8994565217391304</v>
      </c>
      <c r="N583" s="10">
        <v>4.2265862176054159E-2</v>
      </c>
      <c r="O583" s="4">
        <v>45.116847826086953</v>
      </c>
      <c r="P583" s="4">
        <v>2.6385869565217392</v>
      </c>
      <c r="Q583" s="8">
        <v>5.8483406613262671E-2</v>
      </c>
      <c r="R583" s="4">
        <v>18.527065217391304</v>
      </c>
      <c r="S583" s="4">
        <v>0.2608695652173913</v>
      </c>
      <c r="T583" s="10">
        <v>1.4080458084236341E-2</v>
      </c>
      <c r="U583" s="4">
        <v>4.9565217391304346</v>
      </c>
      <c r="V583" s="4">
        <v>0</v>
      </c>
      <c r="W583" s="10">
        <v>0</v>
      </c>
      <c r="X583" s="4">
        <v>77.754891304347865</v>
      </c>
      <c r="Y583" s="4">
        <v>26.717391304347821</v>
      </c>
      <c r="Z583" s="10">
        <v>0.34361042573862938</v>
      </c>
      <c r="AA583" s="4">
        <v>0</v>
      </c>
      <c r="AB583" s="4">
        <v>0</v>
      </c>
      <c r="AC583" s="10" t="s">
        <v>1473</v>
      </c>
      <c r="AD583" s="4">
        <v>188.38423913043476</v>
      </c>
      <c r="AE583" s="4">
        <v>4.5445652173913045</v>
      </c>
      <c r="AF583" s="10">
        <v>2.4123914178641598E-2</v>
      </c>
      <c r="AG583" s="4">
        <v>0</v>
      </c>
      <c r="AH583" s="4">
        <v>0</v>
      </c>
      <c r="AI583" s="10" t="s">
        <v>1473</v>
      </c>
      <c r="AJ583" s="4">
        <v>0</v>
      </c>
      <c r="AK583" s="4">
        <v>0</v>
      </c>
      <c r="AL583" s="10" t="s">
        <v>1473</v>
      </c>
      <c r="AM583" s="1">
        <v>365917</v>
      </c>
      <c r="AN583" s="1">
        <v>5</v>
      </c>
      <c r="AX583"/>
      <c r="AY583"/>
    </row>
    <row r="584" spans="1:51" x14ac:dyDescent="0.25">
      <c r="A584" t="s">
        <v>964</v>
      </c>
      <c r="B584" t="s">
        <v>424</v>
      </c>
      <c r="C584" t="s">
        <v>1222</v>
      </c>
      <c r="D584" t="s">
        <v>1039</v>
      </c>
      <c r="E584" s="4">
        <v>81.673913043478265</v>
      </c>
      <c r="F584" s="4">
        <v>282.09282608695651</v>
      </c>
      <c r="G584" s="4">
        <v>23.667065217391308</v>
      </c>
      <c r="H584" s="10">
        <v>8.389814638567171E-2</v>
      </c>
      <c r="I584" s="4">
        <v>266.3518478260869</v>
      </c>
      <c r="J584" s="4">
        <v>23.667065217391308</v>
      </c>
      <c r="K584" s="10">
        <v>8.885639581837855E-2</v>
      </c>
      <c r="L584" s="4">
        <v>49.735543478260865</v>
      </c>
      <c r="M584" s="4">
        <v>0.125</v>
      </c>
      <c r="N584" s="10">
        <v>2.5132931352129856E-3</v>
      </c>
      <c r="O584" s="4">
        <v>33.994565217391305</v>
      </c>
      <c r="P584" s="4">
        <v>0.125</v>
      </c>
      <c r="Q584" s="8">
        <v>3.6770583533173463E-3</v>
      </c>
      <c r="R584" s="4">
        <v>10.436630434782609</v>
      </c>
      <c r="S584" s="4">
        <v>0</v>
      </c>
      <c r="T584" s="10">
        <v>0</v>
      </c>
      <c r="U584" s="4">
        <v>5.3043478260869561</v>
      </c>
      <c r="V584" s="4">
        <v>0</v>
      </c>
      <c r="W584" s="10">
        <v>0</v>
      </c>
      <c r="X584" s="4">
        <v>58.532608695652172</v>
      </c>
      <c r="Y584" s="4">
        <v>8.6847826086956523</v>
      </c>
      <c r="Z584" s="10">
        <v>0.14837511606313836</v>
      </c>
      <c r="AA584" s="4">
        <v>0</v>
      </c>
      <c r="AB584" s="4">
        <v>0</v>
      </c>
      <c r="AC584" s="10" t="s">
        <v>1473</v>
      </c>
      <c r="AD584" s="4">
        <v>173.82467391304345</v>
      </c>
      <c r="AE584" s="4">
        <v>14.857282608695655</v>
      </c>
      <c r="AF584" s="10">
        <v>8.5472805869482457E-2</v>
      </c>
      <c r="AG584" s="4">
        <v>0</v>
      </c>
      <c r="AH584" s="4">
        <v>0</v>
      </c>
      <c r="AI584" s="10" t="s">
        <v>1473</v>
      </c>
      <c r="AJ584" s="4">
        <v>0</v>
      </c>
      <c r="AK584" s="4">
        <v>0</v>
      </c>
      <c r="AL584" s="10" t="s">
        <v>1473</v>
      </c>
      <c r="AM584" s="1">
        <v>365795</v>
      </c>
      <c r="AN584" s="1">
        <v>5</v>
      </c>
      <c r="AX584"/>
      <c r="AY584"/>
    </row>
    <row r="585" spans="1:51" x14ac:dyDescent="0.25">
      <c r="A585" t="s">
        <v>964</v>
      </c>
      <c r="B585" t="s">
        <v>255</v>
      </c>
      <c r="C585" t="s">
        <v>1289</v>
      </c>
      <c r="D585" t="s">
        <v>1047</v>
      </c>
      <c r="E585" s="4">
        <v>70.695652173913047</v>
      </c>
      <c r="F585" s="4">
        <v>235.66282608695656</v>
      </c>
      <c r="G585" s="4">
        <v>11.949021739130433</v>
      </c>
      <c r="H585" s="10">
        <v>5.0703888846352872E-2</v>
      </c>
      <c r="I585" s="4">
        <v>218.109347826087</v>
      </c>
      <c r="J585" s="4">
        <v>11.949021739130433</v>
      </c>
      <c r="K585" s="10">
        <v>5.478454664244E-2</v>
      </c>
      <c r="L585" s="4">
        <v>25.659456521739131</v>
      </c>
      <c r="M585" s="4">
        <v>1.2472826086956521</v>
      </c>
      <c r="N585" s="10">
        <v>4.8609081320133689E-2</v>
      </c>
      <c r="O585" s="4">
        <v>14.858695652173912</v>
      </c>
      <c r="P585" s="4">
        <v>1.2472826086956521</v>
      </c>
      <c r="Q585" s="8">
        <v>8.3942940746159475E-2</v>
      </c>
      <c r="R585" s="4">
        <v>4.5081521739130439</v>
      </c>
      <c r="S585" s="4">
        <v>0</v>
      </c>
      <c r="T585" s="10">
        <v>0</v>
      </c>
      <c r="U585" s="4">
        <v>6.2926086956521736</v>
      </c>
      <c r="V585" s="4">
        <v>0</v>
      </c>
      <c r="W585" s="10">
        <v>0</v>
      </c>
      <c r="X585" s="4">
        <v>57.598043478260884</v>
      </c>
      <c r="Y585" s="4">
        <v>9.7013043478260848</v>
      </c>
      <c r="Z585" s="10">
        <v>0.16843114387188565</v>
      </c>
      <c r="AA585" s="4">
        <v>6.7527173913043477</v>
      </c>
      <c r="AB585" s="4">
        <v>0</v>
      </c>
      <c r="AC585" s="10">
        <v>0</v>
      </c>
      <c r="AD585" s="4">
        <v>145.65260869565219</v>
      </c>
      <c r="AE585" s="4">
        <v>1.0004347826086957</v>
      </c>
      <c r="AF585" s="10">
        <v>6.8686362130262295E-3</v>
      </c>
      <c r="AG585" s="4">
        <v>0</v>
      </c>
      <c r="AH585" s="4">
        <v>0</v>
      </c>
      <c r="AI585" s="10" t="s">
        <v>1473</v>
      </c>
      <c r="AJ585" s="4">
        <v>0</v>
      </c>
      <c r="AK585" s="4">
        <v>0</v>
      </c>
      <c r="AL585" s="10" t="s">
        <v>1473</v>
      </c>
      <c r="AM585" s="1">
        <v>365555</v>
      </c>
      <c r="AN585" s="1">
        <v>5</v>
      </c>
      <c r="AX585"/>
      <c r="AY585"/>
    </row>
    <row r="586" spans="1:51" x14ac:dyDescent="0.25">
      <c r="A586" t="s">
        <v>964</v>
      </c>
      <c r="B586" t="s">
        <v>598</v>
      </c>
      <c r="C586" t="s">
        <v>1136</v>
      </c>
      <c r="D586" t="s">
        <v>1013</v>
      </c>
      <c r="E586" s="4">
        <v>70.869565217391298</v>
      </c>
      <c r="F586" s="4">
        <v>330.28391304347815</v>
      </c>
      <c r="G586" s="4">
        <v>0</v>
      </c>
      <c r="H586" s="10">
        <v>0</v>
      </c>
      <c r="I586" s="4">
        <v>295.25499999999988</v>
      </c>
      <c r="J586" s="4">
        <v>0</v>
      </c>
      <c r="K586" s="10">
        <v>0</v>
      </c>
      <c r="L586" s="4">
        <v>58.244021739130432</v>
      </c>
      <c r="M586" s="4">
        <v>0</v>
      </c>
      <c r="N586" s="10">
        <v>0</v>
      </c>
      <c r="O586" s="4">
        <v>38.394239130434784</v>
      </c>
      <c r="P586" s="4">
        <v>0</v>
      </c>
      <c r="Q586" s="8">
        <v>0</v>
      </c>
      <c r="R586" s="4">
        <v>14.632391304347824</v>
      </c>
      <c r="S586" s="4">
        <v>0</v>
      </c>
      <c r="T586" s="10">
        <v>0</v>
      </c>
      <c r="U586" s="4">
        <v>5.2173913043478262</v>
      </c>
      <c r="V586" s="4">
        <v>0</v>
      </c>
      <c r="W586" s="10">
        <v>0</v>
      </c>
      <c r="X586" s="4">
        <v>67.597499999999997</v>
      </c>
      <c r="Y586" s="4">
        <v>0</v>
      </c>
      <c r="Z586" s="10">
        <v>0</v>
      </c>
      <c r="AA586" s="4">
        <v>15.179130434782616</v>
      </c>
      <c r="AB586" s="4">
        <v>0</v>
      </c>
      <c r="AC586" s="10">
        <v>0</v>
      </c>
      <c r="AD586" s="4">
        <v>180.70967391304342</v>
      </c>
      <c r="AE586" s="4">
        <v>0</v>
      </c>
      <c r="AF586" s="10">
        <v>0</v>
      </c>
      <c r="AG586" s="4">
        <v>8.5535869565217375</v>
      </c>
      <c r="AH586" s="4">
        <v>0</v>
      </c>
      <c r="AI586" s="10">
        <v>0</v>
      </c>
      <c r="AJ586" s="4">
        <v>0</v>
      </c>
      <c r="AK586" s="4">
        <v>0</v>
      </c>
      <c r="AL586" s="10" t="s">
        <v>1473</v>
      </c>
      <c r="AM586" s="1">
        <v>366076</v>
      </c>
      <c r="AN586" s="1">
        <v>5</v>
      </c>
      <c r="AX586"/>
      <c r="AY586"/>
    </row>
    <row r="587" spans="1:51" x14ac:dyDescent="0.25">
      <c r="A587" t="s">
        <v>964</v>
      </c>
      <c r="B587" t="s">
        <v>276</v>
      </c>
      <c r="C587" t="s">
        <v>1243</v>
      </c>
      <c r="D587" t="s">
        <v>1003</v>
      </c>
      <c r="E587" s="4">
        <v>87.097826086956516</v>
      </c>
      <c r="F587" s="4">
        <v>417.12554347826091</v>
      </c>
      <c r="G587" s="4">
        <v>116.67978260869563</v>
      </c>
      <c r="H587" s="10">
        <v>0.27972341764482844</v>
      </c>
      <c r="I587" s="4">
        <v>373.87010869565216</v>
      </c>
      <c r="J587" s="4">
        <v>116.67978260869563</v>
      </c>
      <c r="K587" s="10">
        <v>0.31208641689961486</v>
      </c>
      <c r="L587" s="4">
        <v>79.839673913043498</v>
      </c>
      <c r="M587" s="4">
        <v>0.20467391304347823</v>
      </c>
      <c r="N587" s="10">
        <v>2.5635614853136372E-3</v>
      </c>
      <c r="O587" s="4">
        <v>36.584239130434781</v>
      </c>
      <c r="P587" s="4">
        <v>0.20467391304347823</v>
      </c>
      <c r="Q587" s="8">
        <v>5.5945925870905435E-3</v>
      </c>
      <c r="R587" s="4">
        <v>37.777173913043498</v>
      </c>
      <c r="S587" s="4">
        <v>0</v>
      </c>
      <c r="T587" s="10">
        <v>0</v>
      </c>
      <c r="U587" s="4">
        <v>5.4782608695652177</v>
      </c>
      <c r="V587" s="4">
        <v>0</v>
      </c>
      <c r="W587" s="10">
        <v>0</v>
      </c>
      <c r="X587" s="4">
        <v>111.69880434782611</v>
      </c>
      <c r="Y587" s="4">
        <v>29.078804347826082</v>
      </c>
      <c r="Z587" s="10">
        <v>0.26033227945104692</v>
      </c>
      <c r="AA587" s="4">
        <v>0</v>
      </c>
      <c r="AB587" s="4">
        <v>0</v>
      </c>
      <c r="AC587" s="10" t="s">
        <v>1473</v>
      </c>
      <c r="AD587" s="4">
        <v>215.36271739130433</v>
      </c>
      <c r="AE587" s="4">
        <v>87.396304347826074</v>
      </c>
      <c r="AF587" s="10">
        <v>0.40580981428197221</v>
      </c>
      <c r="AG587" s="4">
        <v>10.224347826086957</v>
      </c>
      <c r="AH587" s="4">
        <v>0</v>
      </c>
      <c r="AI587" s="10">
        <v>0</v>
      </c>
      <c r="AJ587" s="4">
        <v>0</v>
      </c>
      <c r="AK587" s="4">
        <v>0</v>
      </c>
      <c r="AL587" s="10" t="s">
        <v>1473</v>
      </c>
      <c r="AM587" s="1">
        <v>365581</v>
      </c>
      <c r="AN587" s="1">
        <v>5</v>
      </c>
      <c r="AX587"/>
      <c r="AY587"/>
    </row>
    <row r="588" spans="1:51" x14ac:dyDescent="0.25">
      <c r="A588" t="s">
        <v>964</v>
      </c>
      <c r="B588" t="s">
        <v>858</v>
      </c>
      <c r="C588" t="s">
        <v>1107</v>
      </c>
      <c r="D588" t="s">
        <v>1016</v>
      </c>
      <c r="E588" s="4">
        <v>25.869565217391305</v>
      </c>
      <c r="F588" s="4">
        <v>152.16934782608695</v>
      </c>
      <c r="G588" s="4">
        <v>64.583478260869555</v>
      </c>
      <c r="H588" s="10">
        <v>0.42441844683911939</v>
      </c>
      <c r="I588" s="4">
        <v>136.69108695652173</v>
      </c>
      <c r="J588" s="4">
        <v>64.583478260869555</v>
      </c>
      <c r="K588" s="10">
        <v>0.47247761137060873</v>
      </c>
      <c r="L588" s="4">
        <v>34.116956521739134</v>
      </c>
      <c r="M588" s="4">
        <v>7.8264130434782642</v>
      </c>
      <c r="N588" s="10">
        <v>0.22939950808599582</v>
      </c>
      <c r="O588" s="4">
        <v>24.116956521739134</v>
      </c>
      <c r="P588" s="4">
        <v>7.8264130434782642</v>
      </c>
      <c r="Q588" s="8">
        <v>0.3245191007589826</v>
      </c>
      <c r="R588" s="4">
        <v>5.2173913043478262</v>
      </c>
      <c r="S588" s="4">
        <v>0</v>
      </c>
      <c r="T588" s="10">
        <v>0</v>
      </c>
      <c r="U588" s="4">
        <v>4.7826086956521738</v>
      </c>
      <c r="V588" s="4">
        <v>0</v>
      </c>
      <c r="W588" s="10">
        <v>0</v>
      </c>
      <c r="X588" s="4">
        <v>31.605543478260849</v>
      </c>
      <c r="Y588" s="4">
        <v>16.092934782608694</v>
      </c>
      <c r="Z588" s="10">
        <v>0.50918076424402736</v>
      </c>
      <c r="AA588" s="4">
        <v>5.4782608695652177</v>
      </c>
      <c r="AB588" s="4">
        <v>0</v>
      </c>
      <c r="AC588" s="10">
        <v>0</v>
      </c>
      <c r="AD588" s="4">
        <v>78.595326086956518</v>
      </c>
      <c r="AE588" s="4">
        <v>40.664130434782599</v>
      </c>
      <c r="AF588" s="10">
        <v>0.51738611517168975</v>
      </c>
      <c r="AG588" s="4">
        <v>2.3732608695652173</v>
      </c>
      <c r="AH588" s="4">
        <v>0</v>
      </c>
      <c r="AI588" s="10">
        <v>0</v>
      </c>
      <c r="AJ588" s="4">
        <v>0</v>
      </c>
      <c r="AK588" s="4">
        <v>0</v>
      </c>
      <c r="AL588" s="10" t="s">
        <v>1473</v>
      </c>
      <c r="AM588" s="1">
        <v>366415</v>
      </c>
      <c r="AN588" s="1">
        <v>5</v>
      </c>
      <c r="AX588"/>
      <c r="AY588"/>
    </row>
    <row r="589" spans="1:51" x14ac:dyDescent="0.25">
      <c r="A589" t="s">
        <v>964</v>
      </c>
      <c r="B589" t="s">
        <v>230</v>
      </c>
      <c r="C589" t="s">
        <v>1141</v>
      </c>
      <c r="D589" t="s">
        <v>988</v>
      </c>
      <c r="E589" s="4">
        <v>98.608695652173907</v>
      </c>
      <c r="F589" s="4">
        <v>433.52858695652185</v>
      </c>
      <c r="G589" s="4">
        <v>19.188260869565216</v>
      </c>
      <c r="H589" s="10">
        <v>4.4260658805158767E-2</v>
      </c>
      <c r="I589" s="4">
        <v>385.00413043478272</v>
      </c>
      <c r="J589" s="4">
        <v>19.188260869565216</v>
      </c>
      <c r="K589" s="10">
        <v>4.9839103928303402E-2</v>
      </c>
      <c r="L589" s="4">
        <v>99.793260869565245</v>
      </c>
      <c r="M589" s="4">
        <v>2.7689130434782609</v>
      </c>
      <c r="N589" s="10">
        <v>2.7746493293744234E-2</v>
      </c>
      <c r="O589" s="4">
        <v>51.268804347826105</v>
      </c>
      <c r="P589" s="4">
        <v>2.7689130434782609</v>
      </c>
      <c r="Q589" s="8">
        <v>5.4007755372896038E-2</v>
      </c>
      <c r="R589" s="4">
        <v>43.133152173913047</v>
      </c>
      <c r="S589" s="4">
        <v>0</v>
      </c>
      <c r="T589" s="10">
        <v>0</v>
      </c>
      <c r="U589" s="4">
        <v>5.3913043478260869</v>
      </c>
      <c r="V589" s="4">
        <v>0</v>
      </c>
      <c r="W589" s="10">
        <v>0</v>
      </c>
      <c r="X589" s="4">
        <v>84.173804347826078</v>
      </c>
      <c r="Y589" s="4">
        <v>1.8152173913043479</v>
      </c>
      <c r="Z589" s="10">
        <v>2.1565110492136486E-2</v>
      </c>
      <c r="AA589" s="4">
        <v>0</v>
      </c>
      <c r="AB589" s="4">
        <v>0</v>
      </c>
      <c r="AC589" s="10" t="s">
        <v>1473</v>
      </c>
      <c r="AD589" s="4">
        <v>235.69184782608704</v>
      </c>
      <c r="AE589" s="4">
        <v>14.604130434782608</v>
      </c>
      <c r="AF589" s="10">
        <v>6.1962815300929473E-2</v>
      </c>
      <c r="AG589" s="4">
        <v>13.869673913043483</v>
      </c>
      <c r="AH589" s="4">
        <v>0</v>
      </c>
      <c r="AI589" s="10">
        <v>0</v>
      </c>
      <c r="AJ589" s="4">
        <v>0</v>
      </c>
      <c r="AK589" s="4">
        <v>0</v>
      </c>
      <c r="AL589" s="10" t="s">
        <v>1473</v>
      </c>
      <c r="AM589" s="1">
        <v>365506</v>
      </c>
      <c r="AN589" s="1">
        <v>5</v>
      </c>
      <c r="AX589"/>
      <c r="AY589"/>
    </row>
    <row r="590" spans="1:51" x14ac:dyDescent="0.25">
      <c r="A590" t="s">
        <v>964</v>
      </c>
      <c r="B590" t="s">
        <v>793</v>
      </c>
      <c r="C590" t="s">
        <v>1209</v>
      </c>
      <c r="D590" t="s">
        <v>1047</v>
      </c>
      <c r="E590" s="4">
        <v>48.271739130434781</v>
      </c>
      <c r="F590" s="4">
        <v>234.0296739130435</v>
      </c>
      <c r="G590" s="4">
        <v>55.519999999999996</v>
      </c>
      <c r="H590" s="10">
        <v>0.23723487313249478</v>
      </c>
      <c r="I590" s="4">
        <v>210.59260869565222</v>
      </c>
      <c r="J590" s="4">
        <v>55.519999999999996</v>
      </c>
      <c r="K590" s="10">
        <v>0.26363698300654664</v>
      </c>
      <c r="L590" s="4">
        <v>30.512608695652176</v>
      </c>
      <c r="M590" s="4">
        <v>4.2213043478260879</v>
      </c>
      <c r="N590" s="10">
        <v>0.13834622892888188</v>
      </c>
      <c r="O590" s="4">
        <v>14.132173913043479</v>
      </c>
      <c r="P590" s="4">
        <v>4.2213043478260879</v>
      </c>
      <c r="Q590" s="8">
        <v>0.2987016982525228</v>
      </c>
      <c r="R590" s="4">
        <v>11.25</v>
      </c>
      <c r="S590" s="4">
        <v>0</v>
      </c>
      <c r="T590" s="10">
        <v>0</v>
      </c>
      <c r="U590" s="4">
        <v>5.1304347826086953</v>
      </c>
      <c r="V590" s="4">
        <v>0</v>
      </c>
      <c r="W590" s="10">
        <v>0</v>
      </c>
      <c r="X590" s="4">
        <v>57.899239130434786</v>
      </c>
      <c r="Y590" s="4">
        <v>11.114021739130436</v>
      </c>
      <c r="Z590" s="10">
        <v>0.19195453871324436</v>
      </c>
      <c r="AA590" s="4">
        <v>7.0566304347826092</v>
      </c>
      <c r="AB590" s="4">
        <v>0</v>
      </c>
      <c r="AC590" s="10">
        <v>0</v>
      </c>
      <c r="AD590" s="4">
        <v>126.55152173913045</v>
      </c>
      <c r="AE590" s="4">
        <v>40.184673913043476</v>
      </c>
      <c r="AF590" s="10">
        <v>0.3175360782771065</v>
      </c>
      <c r="AG590" s="4">
        <v>12.009673913043477</v>
      </c>
      <c r="AH590" s="4">
        <v>0</v>
      </c>
      <c r="AI590" s="10">
        <v>0</v>
      </c>
      <c r="AJ590" s="4">
        <v>0</v>
      </c>
      <c r="AK590" s="4">
        <v>0</v>
      </c>
      <c r="AL590" s="10" t="s">
        <v>1473</v>
      </c>
      <c r="AM590" s="1">
        <v>366339</v>
      </c>
      <c r="AN590" s="1">
        <v>5</v>
      </c>
      <c r="AX590"/>
      <c r="AY590"/>
    </row>
    <row r="591" spans="1:51" x14ac:dyDescent="0.25">
      <c r="A591" t="s">
        <v>964</v>
      </c>
      <c r="B591" t="s">
        <v>208</v>
      </c>
      <c r="C591" t="s">
        <v>1213</v>
      </c>
      <c r="D591" t="s">
        <v>1008</v>
      </c>
      <c r="E591" s="4">
        <v>60.956521739130437</v>
      </c>
      <c r="F591" s="4">
        <v>297.82554347826095</v>
      </c>
      <c r="G591" s="4">
        <v>139.29750000000001</v>
      </c>
      <c r="H591" s="10">
        <v>0.4677150870713267</v>
      </c>
      <c r="I591" s="4">
        <v>281.37967391304358</v>
      </c>
      <c r="J591" s="4">
        <v>139.11271739130436</v>
      </c>
      <c r="K591" s="10">
        <v>0.49439504800298822</v>
      </c>
      <c r="L591" s="4">
        <v>27.010000000000005</v>
      </c>
      <c r="M591" s="4">
        <v>10.851630434782606</v>
      </c>
      <c r="N591" s="10">
        <v>0.40176343705229933</v>
      </c>
      <c r="O591" s="4">
        <v>16.031739130434786</v>
      </c>
      <c r="P591" s="4">
        <v>10.742934782608694</v>
      </c>
      <c r="Q591" s="8">
        <v>0.67010414124155859</v>
      </c>
      <c r="R591" s="4">
        <v>5.6739130434782608</v>
      </c>
      <c r="S591" s="4">
        <v>0.10869565217391304</v>
      </c>
      <c r="T591" s="10">
        <v>1.9157088122605363E-2</v>
      </c>
      <c r="U591" s="4">
        <v>5.3043478260869561</v>
      </c>
      <c r="V591" s="4">
        <v>0</v>
      </c>
      <c r="W591" s="10">
        <v>0</v>
      </c>
      <c r="X591" s="4">
        <v>87.964565217391353</v>
      </c>
      <c r="Y591" s="4">
        <v>39.145652173913064</v>
      </c>
      <c r="Z591" s="10">
        <v>0.44501615027790337</v>
      </c>
      <c r="AA591" s="4">
        <v>5.4676086956521743</v>
      </c>
      <c r="AB591" s="4">
        <v>7.6086956521739135E-2</v>
      </c>
      <c r="AC591" s="10">
        <v>1.3915947676036738E-2</v>
      </c>
      <c r="AD591" s="4">
        <v>177.38336956521741</v>
      </c>
      <c r="AE591" s="4">
        <v>89.224130434782595</v>
      </c>
      <c r="AF591" s="10">
        <v>0.50300166612844799</v>
      </c>
      <c r="AG591" s="4">
        <v>0</v>
      </c>
      <c r="AH591" s="4">
        <v>0</v>
      </c>
      <c r="AI591" s="10" t="s">
        <v>1473</v>
      </c>
      <c r="AJ591" s="4">
        <v>0</v>
      </c>
      <c r="AK591" s="4">
        <v>0</v>
      </c>
      <c r="AL591" s="10" t="s">
        <v>1473</v>
      </c>
      <c r="AM591" s="1">
        <v>365470</v>
      </c>
      <c r="AN591" s="1">
        <v>5</v>
      </c>
      <c r="AX591"/>
      <c r="AY591"/>
    </row>
    <row r="592" spans="1:51" x14ac:dyDescent="0.25">
      <c r="A592" t="s">
        <v>964</v>
      </c>
      <c r="B592" t="s">
        <v>136</v>
      </c>
      <c r="C592" t="s">
        <v>1115</v>
      </c>
      <c r="D592" t="s">
        <v>991</v>
      </c>
      <c r="E592" s="4">
        <v>80.445652173913047</v>
      </c>
      <c r="F592" s="4">
        <v>314.97978260869564</v>
      </c>
      <c r="G592" s="4">
        <v>5.5064130434782612</v>
      </c>
      <c r="H592" s="10">
        <v>1.7481798348686288E-2</v>
      </c>
      <c r="I592" s="4">
        <v>282.38543478260868</v>
      </c>
      <c r="J592" s="4">
        <v>5.4085869565217397</v>
      </c>
      <c r="K592" s="10">
        <v>1.9153207957363243E-2</v>
      </c>
      <c r="L592" s="4">
        <v>67.745760869565189</v>
      </c>
      <c r="M592" s="4">
        <v>0</v>
      </c>
      <c r="N592" s="10">
        <v>0</v>
      </c>
      <c r="O592" s="4">
        <v>37.85793478260868</v>
      </c>
      <c r="P592" s="4">
        <v>0</v>
      </c>
      <c r="Q592" s="8">
        <v>0</v>
      </c>
      <c r="R592" s="4">
        <v>25.10521739130434</v>
      </c>
      <c r="S592" s="4">
        <v>0</v>
      </c>
      <c r="T592" s="10">
        <v>0</v>
      </c>
      <c r="U592" s="4">
        <v>4.7826086956521738</v>
      </c>
      <c r="V592" s="4">
        <v>0</v>
      </c>
      <c r="W592" s="10">
        <v>0</v>
      </c>
      <c r="X592" s="4">
        <v>81.216304347826082</v>
      </c>
      <c r="Y592" s="4">
        <v>5.4085869565217397</v>
      </c>
      <c r="Z592" s="10">
        <v>6.6594842008056862E-2</v>
      </c>
      <c r="AA592" s="4">
        <v>2.7065217391304346</v>
      </c>
      <c r="AB592" s="4">
        <v>9.7826086956521743E-2</v>
      </c>
      <c r="AC592" s="10">
        <v>3.6144578313253017E-2</v>
      </c>
      <c r="AD592" s="4">
        <v>163.05184782608694</v>
      </c>
      <c r="AE592" s="4">
        <v>0</v>
      </c>
      <c r="AF592" s="10">
        <v>0</v>
      </c>
      <c r="AG592" s="4">
        <v>0.2593478260869565</v>
      </c>
      <c r="AH592" s="4">
        <v>0</v>
      </c>
      <c r="AI592" s="10">
        <v>0</v>
      </c>
      <c r="AJ592" s="4">
        <v>0</v>
      </c>
      <c r="AK592" s="4">
        <v>0</v>
      </c>
      <c r="AL592" s="10" t="s">
        <v>1473</v>
      </c>
      <c r="AM592" s="1">
        <v>365358</v>
      </c>
      <c r="AN592" s="1">
        <v>5</v>
      </c>
      <c r="AX592"/>
      <c r="AY592"/>
    </row>
    <row r="593" spans="1:51" x14ac:dyDescent="0.25">
      <c r="A593" t="s">
        <v>964</v>
      </c>
      <c r="B593" t="s">
        <v>30</v>
      </c>
      <c r="C593" t="s">
        <v>1096</v>
      </c>
      <c r="D593" t="s">
        <v>1034</v>
      </c>
      <c r="E593" s="4">
        <v>61.826086956521742</v>
      </c>
      <c r="F593" s="4">
        <v>270.34673913043474</v>
      </c>
      <c r="G593" s="4">
        <v>128.09565217391298</v>
      </c>
      <c r="H593" s="10">
        <v>0.47381985292639467</v>
      </c>
      <c r="I593" s="4">
        <v>242.480652173913</v>
      </c>
      <c r="J593" s="4">
        <v>126.00869565217386</v>
      </c>
      <c r="K593" s="10">
        <v>0.51966494861535328</v>
      </c>
      <c r="L593" s="4">
        <v>64.52858695652175</v>
      </c>
      <c r="M593" s="4">
        <v>27.457391304347823</v>
      </c>
      <c r="N593" s="10">
        <v>0.4255074006633392</v>
      </c>
      <c r="O593" s="4">
        <v>47.680760869565226</v>
      </c>
      <c r="P593" s="4">
        <v>25.370434782608694</v>
      </c>
      <c r="Q593" s="8">
        <v>0.53208955394004043</v>
      </c>
      <c r="R593" s="4">
        <v>11.804347826086957</v>
      </c>
      <c r="S593" s="4">
        <v>2.0869565217391304</v>
      </c>
      <c r="T593" s="10">
        <v>0.17679558011049723</v>
      </c>
      <c r="U593" s="4">
        <v>5.0434782608695654</v>
      </c>
      <c r="V593" s="4">
        <v>0</v>
      </c>
      <c r="W593" s="10">
        <v>0</v>
      </c>
      <c r="X593" s="4">
        <v>49.238152173913029</v>
      </c>
      <c r="Y593" s="4">
        <v>20.043260869565209</v>
      </c>
      <c r="Z593" s="10">
        <v>0.40706769008655797</v>
      </c>
      <c r="AA593" s="4">
        <v>11.018260869565218</v>
      </c>
      <c r="AB593" s="4">
        <v>0</v>
      </c>
      <c r="AC593" s="10">
        <v>0</v>
      </c>
      <c r="AD593" s="4">
        <v>145.56173913043474</v>
      </c>
      <c r="AE593" s="4">
        <v>80.594999999999956</v>
      </c>
      <c r="AF593" s="10">
        <v>0.55368258500800482</v>
      </c>
      <c r="AG593" s="4">
        <v>0</v>
      </c>
      <c r="AH593" s="4">
        <v>0</v>
      </c>
      <c r="AI593" s="10" t="s">
        <v>1473</v>
      </c>
      <c r="AJ593" s="4">
        <v>0</v>
      </c>
      <c r="AK593" s="4">
        <v>0</v>
      </c>
      <c r="AL593" s="10" t="s">
        <v>1473</v>
      </c>
      <c r="AM593" s="1">
        <v>365051</v>
      </c>
      <c r="AN593" s="1">
        <v>5</v>
      </c>
      <c r="AX593"/>
      <c r="AY593"/>
    </row>
    <row r="594" spans="1:51" x14ac:dyDescent="0.25">
      <c r="A594" t="s">
        <v>964</v>
      </c>
      <c r="B594" t="s">
        <v>774</v>
      </c>
      <c r="C594" t="s">
        <v>1265</v>
      </c>
      <c r="D594" t="s">
        <v>1021</v>
      </c>
      <c r="E594" s="4">
        <v>36.815217391304351</v>
      </c>
      <c r="F594" s="4">
        <v>186.4145652173913</v>
      </c>
      <c r="G594" s="4">
        <v>25.600543478260871</v>
      </c>
      <c r="H594" s="10">
        <v>0.13733124044468442</v>
      </c>
      <c r="I594" s="4">
        <v>172.44391304347823</v>
      </c>
      <c r="J594" s="4">
        <v>25.502717391304348</v>
      </c>
      <c r="K594" s="10">
        <v>0.14788992514264249</v>
      </c>
      <c r="L594" s="4">
        <v>44.167391304347831</v>
      </c>
      <c r="M594" s="4">
        <v>0</v>
      </c>
      <c r="N594" s="10">
        <v>0</v>
      </c>
      <c r="O594" s="4">
        <v>30.294565217391302</v>
      </c>
      <c r="P594" s="4">
        <v>0</v>
      </c>
      <c r="Q594" s="8">
        <v>0</v>
      </c>
      <c r="R594" s="4">
        <v>8.6554347826086975</v>
      </c>
      <c r="S594" s="4">
        <v>0</v>
      </c>
      <c r="T594" s="10">
        <v>0</v>
      </c>
      <c r="U594" s="4">
        <v>5.2173913043478262</v>
      </c>
      <c r="V594" s="4">
        <v>0</v>
      </c>
      <c r="W594" s="10">
        <v>0</v>
      </c>
      <c r="X594" s="4">
        <v>34.831304347826084</v>
      </c>
      <c r="Y594" s="4">
        <v>0</v>
      </c>
      <c r="Z594" s="10">
        <v>0</v>
      </c>
      <c r="AA594" s="4">
        <v>9.7826086956521743E-2</v>
      </c>
      <c r="AB594" s="4">
        <v>9.7826086956521743E-2</v>
      </c>
      <c r="AC594" s="10">
        <v>1</v>
      </c>
      <c r="AD594" s="4">
        <v>105.16304347826085</v>
      </c>
      <c r="AE594" s="4">
        <v>25.502717391304348</v>
      </c>
      <c r="AF594" s="10">
        <v>0.24250645994832046</v>
      </c>
      <c r="AG594" s="4">
        <v>2.1549999999999998</v>
      </c>
      <c r="AH594" s="4">
        <v>0</v>
      </c>
      <c r="AI594" s="10">
        <v>0</v>
      </c>
      <c r="AJ594" s="4">
        <v>0</v>
      </c>
      <c r="AK594" s="4">
        <v>0</v>
      </c>
      <c r="AL594" s="10" t="s">
        <v>1473</v>
      </c>
      <c r="AM594" s="1">
        <v>366310</v>
      </c>
      <c r="AN594" s="1">
        <v>5</v>
      </c>
      <c r="AX594"/>
      <c r="AY594"/>
    </row>
    <row r="595" spans="1:51" x14ac:dyDescent="0.25">
      <c r="A595" t="s">
        <v>964</v>
      </c>
      <c r="B595" t="s">
        <v>546</v>
      </c>
      <c r="C595" t="s">
        <v>1140</v>
      </c>
      <c r="D595" t="s">
        <v>1026</v>
      </c>
      <c r="E595" s="4">
        <v>27.880434782608695</v>
      </c>
      <c r="F595" s="4">
        <v>172.63793478260871</v>
      </c>
      <c r="G595" s="4">
        <v>20.605978260869566</v>
      </c>
      <c r="H595" s="10">
        <v>0.11935950396311959</v>
      </c>
      <c r="I595" s="4">
        <v>150.10750000000002</v>
      </c>
      <c r="J595" s="4">
        <v>20.605978260869566</v>
      </c>
      <c r="K595" s="10">
        <v>0.13727480812663967</v>
      </c>
      <c r="L595" s="4">
        <v>25.384347826086955</v>
      </c>
      <c r="M595" s="4">
        <v>1.0869565217391304E-2</v>
      </c>
      <c r="N595" s="10">
        <v>4.2819950671416828E-4</v>
      </c>
      <c r="O595" s="4">
        <v>10.253913043478258</v>
      </c>
      <c r="P595" s="4">
        <v>1.0869565217391304E-2</v>
      </c>
      <c r="Q595" s="8">
        <v>1.0600407055630938E-3</v>
      </c>
      <c r="R595" s="4">
        <v>9.6521739130434785</v>
      </c>
      <c r="S595" s="4">
        <v>0</v>
      </c>
      <c r="T595" s="10">
        <v>0</v>
      </c>
      <c r="U595" s="4">
        <v>5.4782608695652177</v>
      </c>
      <c r="V595" s="4">
        <v>0</v>
      </c>
      <c r="W595" s="10">
        <v>0</v>
      </c>
      <c r="X595" s="4">
        <v>39.989347826086984</v>
      </c>
      <c r="Y595" s="4">
        <v>0</v>
      </c>
      <c r="Z595" s="10">
        <v>0</v>
      </c>
      <c r="AA595" s="4">
        <v>7.3999999999999959</v>
      </c>
      <c r="AB595" s="4">
        <v>0</v>
      </c>
      <c r="AC595" s="10">
        <v>0</v>
      </c>
      <c r="AD595" s="4">
        <v>91.065978260869556</v>
      </c>
      <c r="AE595" s="4">
        <v>20.595108695652176</v>
      </c>
      <c r="AF595" s="10">
        <v>0.22615590464152249</v>
      </c>
      <c r="AG595" s="4">
        <v>8.7982608695652171</v>
      </c>
      <c r="AH595" s="4">
        <v>0</v>
      </c>
      <c r="AI595" s="10">
        <v>0</v>
      </c>
      <c r="AJ595" s="4">
        <v>0</v>
      </c>
      <c r="AK595" s="4">
        <v>0</v>
      </c>
      <c r="AL595" s="10" t="s">
        <v>1473</v>
      </c>
      <c r="AM595" s="1">
        <v>365996</v>
      </c>
      <c r="AN595" s="1">
        <v>5</v>
      </c>
      <c r="AX595"/>
      <c r="AY595"/>
    </row>
    <row r="596" spans="1:51" x14ac:dyDescent="0.25">
      <c r="A596" t="s">
        <v>964</v>
      </c>
      <c r="B596" t="s">
        <v>169</v>
      </c>
      <c r="C596" t="s">
        <v>1116</v>
      </c>
      <c r="D596" t="s">
        <v>980</v>
      </c>
      <c r="E596" s="4">
        <v>111.81521739130434</v>
      </c>
      <c r="F596" s="4">
        <v>412.9929347826087</v>
      </c>
      <c r="G596" s="4">
        <v>0.89489130434782604</v>
      </c>
      <c r="H596" s="10">
        <v>2.1668441006596857E-3</v>
      </c>
      <c r="I596" s="4">
        <v>375.71630434782605</v>
      </c>
      <c r="J596" s="4">
        <v>0.89489130434782604</v>
      </c>
      <c r="K596" s="10">
        <v>2.3818271764947537E-3</v>
      </c>
      <c r="L596" s="4">
        <v>75.968695652173906</v>
      </c>
      <c r="M596" s="4">
        <v>0</v>
      </c>
      <c r="N596" s="10">
        <v>0</v>
      </c>
      <c r="O596" s="4">
        <v>49.039891304347819</v>
      </c>
      <c r="P596" s="4">
        <v>0</v>
      </c>
      <c r="Q596" s="8">
        <v>0</v>
      </c>
      <c r="R596" s="4">
        <v>21.711413043478267</v>
      </c>
      <c r="S596" s="4">
        <v>0</v>
      </c>
      <c r="T596" s="10">
        <v>0</v>
      </c>
      <c r="U596" s="4">
        <v>5.2173913043478262</v>
      </c>
      <c r="V596" s="4">
        <v>0</v>
      </c>
      <c r="W596" s="10">
        <v>0</v>
      </c>
      <c r="X596" s="4">
        <v>97.162173913043475</v>
      </c>
      <c r="Y596" s="4">
        <v>0</v>
      </c>
      <c r="Z596" s="10">
        <v>0</v>
      </c>
      <c r="AA596" s="4">
        <v>10.347826086956522</v>
      </c>
      <c r="AB596" s="4">
        <v>0</v>
      </c>
      <c r="AC596" s="10">
        <v>0</v>
      </c>
      <c r="AD596" s="4">
        <v>221.10717391304351</v>
      </c>
      <c r="AE596" s="4">
        <v>0.89489130434782604</v>
      </c>
      <c r="AF596" s="10">
        <v>4.0473191733695927E-3</v>
      </c>
      <c r="AG596" s="4">
        <v>8.4070652173913043</v>
      </c>
      <c r="AH596" s="4">
        <v>0</v>
      </c>
      <c r="AI596" s="10">
        <v>0</v>
      </c>
      <c r="AJ596" s="4">
        <v>0</v>
      </c>
      <c r="AK596" s="4">
        <v>0</v>
      </c>
      <c r="AL596" s="10" t="s">
        <v>1473</v>
      </c>
      <c r="AM596" s="1">
        <v>365416</v>
      </c>
      <c r="AN596" s="1">
        <v>5</v>
      </c>
      <c r="AX596"/>
      <c r="AY596"/>
    </row>
    <row r="597" spans="1:51" x14ac:dyDescent="0.25">
      <c r="A597" t="s">
        <v>964</v>
      </c>
      <c r="B597" t="s">
        <v>145</v>
      </c>
      <c r="C597" t="s">
        <v>1200</v>
      </c>
      <c r="D597" t="s">
        <v>1019</v>
      </c>
      <c r="E597" s="4">
        <v>131.04347826086956</v>
      </c>
      <c r="F597" s="4">
        <v>418.04</v>
      </c>
      <c r="G597" s="4">
        <v>0</v>
      </c>
      <c r="H597" s="10">
        <v>0</v>
      </c>
      <c r="I597" s="4">
        <v>408.3008695652174</v>
      </c>
      <c r="J597" s="4">
        <v>0</v>
      </c>
      <c r="K597" s="10">
        <v>0</v>
      </c>
      <c r="L597" s="4">
        <v>72.943369565217395</v>
      </c>
      <c r="M597" s="4">
        <v>0</v>
      </c>
      <c r="N597" s="10">
        <v>0</v>
      </c>
      <c r="O597" s="4">
        <v>63.204239130434779</v>
      </c>
      <c r="P597" s="4">
        <v>0</v>
      </c>
      <c r="Q597" s="8">
        <v>0</v>
      </c>
      <c r="R597" s="4">
        <v>5.0434782608695654</v>
      </c>
      <c r="S597" s="4">
        <v>0</v>
      </c>
      <c r="T597" s="10">
        <v>0</v>
      </c>
      <c r="U597" s="4">
        <v>4.6956521739130439</v>
      </c>
      <c r="V597" s="4">
        <v>0</v>
      </c>
      <c r="W597" s="10">
        <v>0</v>
      </c>
      <c r="X597" s="4">
        <v>132.45619565217393</v>
      </c>
      <c r="Y597" s="4">
        <v>0</v>
      </c>
      <c r="Z597" s="10">
        <v>0</v>
      </c>
      <c r="AA597" s="4">
        <v>0</v>
      </c>
      <c r="AB597" s="4">
        <v>0</v>
      </c>
      <c r="AC597" s="10" t="s">
        <v>1473</v>
      </c>
      <c r="AD597" s="4">
        <v>212.64043478260868</v>
      </c>
      <c r="AE597" s="4">
        <v>0</v>
      </c>
      <c r="AF597" s="10">
        <v>0</v>
      </c>
      <c r="AG597" s="4">
        <v>0</v>
      </c>
      <c r="AH597" s="4">
        <v>0</v>
      </c>
      <c r="AI597" s="10" t="s">
        <v>1473</v>
      </c>
      <c r="AJ597" s="4">
        <v>0</v>
      </c>
      <c r="AK597" s="4">
        <v>0</v>
      </c>
      <c r="AL597" s="10" t="s">
        <v>1473</v>
      </c>
      <c r="AM597" s="1">
        <v>365376</v>
      </c>
      <c r="AN597" s="1">
        <v>5</v>
      </c>
      <c r="AX597"/>
      <c r="AY597"/>
    </row>
    <row r="598" spans="1:51" x14ac:dyDescent="0.25">
      <c r="A598" t="s">
        <v>964</v>
      </c>
      <c r="B598" t="s">
        <v>783</v>
      </c>
      <c r="C598" t="s">
        <v>1189</v>
      </c>
      <c r="D598" t="s">
        <v>1029</v>
      </c>
      <c r="E598" s="4">
        <v>228.30434782608697</v>
      </c>
      <c r="F598" s="4">
        <v>904.23097826086939</v>
      </c>
      <c r="G598" s="4">
        <v>0</v>
      </c>
      <c r="H598" s="10">
        <v>0</v>
      </c>
      <c r="I598" s="4">
        <v>794.86793478260847</v>
      </c>
      <c r="J598" s="4">
        <v>0</v>
      </c>
      <c r="K598" s="10">
        <v>0</v>
      </c>
      <c r="L598" s="4">
        <v>141.46847826086955</v>
      </c>
      <c r="M598" s="4">
        <v>0</v>
      </c>
      <c r="N598" s="10">
        <v>0</v>
      </c>
      <c r="O598" s="4">
        <v>75.933695652173895</v>
      </c>
      <c r="P598" s="4">
        <v>0</v>
      </c>
      <c r="Q598" s="8">
        <v>0</v>
      </c>
      <c r="R598" s="4">
        <v>65.53478260869565</v>
      </c>
      <c r="S598" s="4">
        <v>0</v>
      </c>
      <c r="T598" s="10">
        <v>0</v>
      </c>
      <c r="U598" s="4">
        <v>0</v>
      </c>
      <c r="V598" s="4">
        <v>0</v>
      </c>
      <c r="W598" s="10" t="s">
        <v>1473</v>
      </c>
      <c r="X598" s="4">
        <v>319.53532608695645</v>
      </c>
      <c r="Y598" s="4">
        <v>0</v>
      </c>
      <c r="Z598" s="10">
        <v>0</v>
      </c>
      <c r="AA598" s="4">
        <v>43.828260869565206</v>
      </c>
      <c r="AB598" s="4">
        <v>0</v>
      </c>
      <c r="AC598" s="10">
        <v>0</v>
      </c>
      <c r="AD598" s="4">
        <v>399.39891304347822</v>
      </c>
      <c r="AE598" s="4">
        <v>0</v>
      </c>
      <c r="AF598" s="10">
        <v>0</v>
      </c>
      <c r="AG598" s="4">
        <v>0</v>
      </c>
      <c r="AH598" s="4">
        <v>0</v>
      </c>
      <c r="AI598" s="10" t="s">
        <v>1473</v>
      </c>
      <c r="AJ598" s="4">
        <v>0</v>
      </c>
      <c r="AK598" s="4">
        <v>0</v>
      </c>
      <c r="AL598" s="10" t="s">
        <v>1473</v>
      </c>
      <c r="AM598" s="1">
        <v>366325</v>
      </c>
      <c r="AN598" s="1">
        <v>5</v>
      </c>
      <c r="AX598"/>
      <c r="AY598"/>
    </row>
    <row r="599" spans="1:51" x14ac:dyDescent="0.25">
      <c r="A599" t="s">
        <v>964</v>
      </c>
      <c r="B599" t="s">
        <v>802</v>
      </c>
      <c r="C599" t="s">
        <v>1110</v>
      </c>
      <c r="D599" t="s">
        <v>1019</v>
      </c>
      <c r="E599" s="4">
        <v>85.880434782608702</v>
      </c>
      <c r="F599" s="4">
        <v>442.92391304347819</v>
      </c>
      <c r="G599" s="4">
        <v>2.8945652173913046</v>
      </c>
      <c r="H599" s="10">
        <v>6.5351296964342694E-3</v>
      </c>
      <c r="I599" s="4">
        <v>394.73695652173905</v>
      </c>
      <c r="J599" s="4">
        <v>2.8945652173913046</v>
      </c>
      <c r="K599" s="10">
        <v>7.3328964252474147E-3</v>
      </c>
      <c r="L599" s="4">
        <v>57.661956521739135</v>
      </c>
      <c r="M599" s="4">
        <v>0</v>
      </c>
      <c r="N599" s="10">
        <v>0</v>
      </c>
      <c r="O599" s="4">
        <v>23.98804347826086</v>
      </c>
      <c r="P599" s="4">
        <v>0</v>
      </c>
      <c r="Q599" s="8">
        <v>0</v>
      </c>
      <c r="R599" s="4">
        <v>29.198913043478274</v>
      </c>
      <c r="S599" s="4">
        <v>0</v>
      </c>
      <c r="T599" s="10">
        <v>0</v>
      </c>
      <c r="U599" s="4">
        <v>4.4749999999999996</v>
      </c>
      <c r="V599" s="4">
        <v>0</v>
      </c>
      <c r="W599" s="10">
        <v>0</v>
      </c>
      <c r="X599" s="4">
        <v>134.03586956521738</v>
      </c>
      <c r="Y599" s="4">
        <v>0</v>
      </c>
      <c r="Z599" s="10">
        <v>0</v>
      </c>
      <c r="AA599" s="4">
        <v>14.513043478260867</v>
      </c>
      <c r="AB599" s="4">
        <v>0</v>
      </c>
      <c r="AC599" s="10">
        <v>0</v>
      </c>
      <c r="AD599" s="4">
        <v>236.7130434782608</v>
      </c>
      <c r="AE599" s="4">
        <v>2.8945652173913046</v>
      </c>
      <c r="AF599" s="10">
        <v>1.2228161046212627E-2</v>
      </c>
      <c r="AG599" s="4">
        <v>0</v>
      </c>
      <c r="AH599" s="4">
        <v>0</v>
      </c>
      <c r="AI599" s="10" t="s">
        <v>1473</v>
      </c>
      <c r="AJ599" s="4">
        <v>0</v>
      </c>
      <c r="AK599" s="4">
        <v>0</v>
      </c>
      <c r="AL599" s="10" t="s">
        <v>1473</v>
      </c>
      <c r="AM599" s="1">
        <v>366351</v>
      </c>
      <c r="AN599" s="1">
        <v>5</v>
      </c>
      <c r="AX599"/>
      <c r="AY599"/>
    </row>
    <row r="600" spans="1:51" x14ac:dyDescent="0.25">
      <c r="A600" t="s">
        <v>964</v>
      </c>
      <c r="B600" t="s">
        <v>634</v>
      </c>
      <c r="C600" t="s">
        <v>1380</v>
      </c>
      <c r="D600" t="s">
        <v>1063</v>
      </c>
      <c r="E600" s="4">
        <v>48.717391304347828</v>
      </c>
      <c r="F600" s="4">
        <v>208.96347826086958</v>
      </c>
      <c r="G600" s="4">
        <v>9.4906521739130447</v>
      </c>
      <c r="H600" s="10">
        <v>4.541775554704796E-2</v>
      </c>
      <c r="I600" s="4">
        <v>207.58304347826089</v>
      </c>
      <c r="J600" s="4">
        <v>9.4906521739130447</v>
      </c>
      <c r="K600" s="10">
        <v>4.5719785271897469E-2</v>
      </c>
      <c r="L600" s="4">
        <v>61.836956521739133</v>
      </c>
      <c r="M600" s="4">
        <v>2.597826086956522</v>
      </c>
      <c r="N600" s="10">
        <v>4.2010898224644051E-2</v>
      </c>
      <c r="O600" s="4">
        <v>60.456521739130437</v>
      </c>
      <c r="P600" s="4">
        <v>2.597826086956522</v>
      </c>
      <c r="Q600" s="8">
        <v>4.2970154620640057E-2</v>
      </c>
      <c r="R600" s="4">
        <v>0</v>
      </c>
      <c r="S600" s="4">
        <v>0</v>
      </c>
      <c r="T600" s="10" t="s">
        <v>1473</v>
      </c>
      <c r="U600" s="4">
        <v>1.3804347826086956</v>
      </c>
      <c r="V600" s="4">
        <v>0</v>
      </c>
      <c r="W600" s="10">
        <v>0</v>
      </c>
      <c r="X600" s="4">
        <v>41.584239130434781</v>
      </c>
      <c r="Y600" s="4">
        <v>0.2608695652173913</v>
      </c>
      <c r="Z600" s="10">
        <v>6.2732797490688101E-3</v>
      </c>
      <c r="AA600" s="4">
        <v>0</v>
      </c>
      <c r="AB600" s="4">
        <v>0</v>
      </c>
      <c r="AC600" s="10" t="s">
        <v>1473</v>
      </c>
      <c r="AD600" s="4">
        <v>105.54228260869567</v>
      </c>
      <c r="AE600" s="4">
        <v>6.6319565217391316</v>
      </c>
      <c r="AF600" s="10">
        <v>6.2836963137584467E-2</v>
      </c>
      <c r="AG600" s="4">
        <v>0</v>
      </c>
      <c r="AH600" s="4">
        <v>0</v>
      </c>
      <c r="AI600" s="10" t="s">
        <v>1473</v>
      </c>
      <c r="AJ600" s="4">
        <v>0</v>
      </c>
      <c r="AK600" s="4">
        <v>0</v>
      </c>
      <c r="AL600" s="10" t="s">
        <v>1473</v>
      </c>
      <c r="AM600" s="1">
        <v>366124</v>
      </c>
      <c r="AN600" s="1">
        <v>5</v>
      </c>
      <c r="AX600"/>
      <c r="AY600"/>
    </row>
    <row r="601" spans="1:51" x14ac:dyDescent="0.25">
      <c r="A601" t="s">
        <v>964</v>
      </c>
      <c r="B601" t="s">
        <v>511</v>
      </c>
      <c r="C601" t="s">
        <v>1354</v>
      </c>
      <c r="D601" t="s">
        <v>1063</v>
      </c>
      <c r="E601" s="4">
        <v>78.75</v>
      </c>
      <c r="F601" s="4">
        <v>321.87608695652176</v>
      </c>
      <c r="G601" s="4">
        <v>45.453043478260874</v>
      </c>
      <c r="H601" s="10">
        <v>0.14121286209248765</v>
      </c>
      <c r="I601" s="4">
        <v>303.39239130434783</v>
      </c>
      <c r="J601" s="4">
        <v>45.311739130434788</v>
      </c>
      <c r="K601" s="10">
        <v>0.14935028177743703</v>
      </c>
      <c r="L601" s="4">
        <v>29.941739130434787</v>
      </c>
      <c r="M601" s="4">
        <v>10.404565217391305</v>
      </c>
      <c r="N601" s="10">
        <v>0.34749368338512471</v>
      </c>
      <c r="O601" s="4">
        <v>23.485217391304353</v>
      </c>
      <c r="P601" s="4">
        <v>10.404565217391305</v>
      </c>
      <c r="Q601" s="8">
        <v>0.44302614040284355</v>
      </c>
      <c r="R601" s="4">
        <v>0</v>
      </c>
      <c r="S601" s="4">
        <v>0</v>
      </c>
      <c r="T601" s="10" t="s">
        <v>1473</v>
      </c>
      <c r="U601" s="4">
        <v>6.4565217391304346</v>
      </c>
      <c r="V601" s="4">
        <v>0</v>
      </c>
      <c r="W601" s="10">
        <v>0</v>
      </c>
      <c r="X601" s="4">
        <v>96.694130434782622</v>
      </c>
      <c r="Y601" s="4">
        <v>13.835434782608697</v>
      </c>
      <c r="Z601" s="10">
        <v>0.14308453595267911</v>
      </c>
      <c r="AA601" s="4">
        <v>12.027173913043478</v>
      </c>
      <c r="AB601" s="4">
        <v>0.14130434782608695</v>
      </c>
      <c r="AC601" s="10">
        <v>1.1748757342973338E-2</v>
      </c>
      <c r="AD601" s="4">
        <v>141.46032608695651</v>
      </c>
      <c r="AE601" s="4">
        <v>21.071739130434786</v>
      </c>
      <c r="AF601" s="10">
        <v>0.14895864949075446</v>
      </c>
      <c r="AG601" s="4">
        <v>41.752717391304351</v>
      </c>
      <c r="AH601" s="4">
        <v>0</v>
      </c>
      <c r="AI601" s="10">
        <v>0</v>
      </c>
      <c r="AJ601" s="4">
        <v>0</v>
      </c>
      <c r="AK601" s="4">
        <v>0</v>
      </c>
      <c r="AL601" s="10" t="s">
        <v>1473</v>
      </c>
      <c r="AM601" s="1">
        <v>365937</v>
      </c>
      <c r="AN601" s="1">
        <v>5</v>
      </c>
      <c r="AX601"/>
      <c r="AY601"/>
    </row>
    <row r="602" spans="1:51" x14ac:dyDescent="0.25">
      <c r="A602" t="s">
        <v>964</v>
      </c>
      <c r="B602" t="s">
        <v>517</v>
      </c>
      <c r="C602" t="s">
        <v>1355</v>
      </c>
      <c r="D602" t="s">
        <v>1063</v>
      </c>
      <c r="E602" s="4">
        <v>71.934782608695656</v>
      </c>
      <c r="F602" s="4">
        <v>276.54652173913041</v>
      </c>
      <c r="G602" s="4">
        <v>43.031630434782606</v>
      </c>
      <c r="H602" s="10">
        <v>0.15560358584214937</v>
      </c>
      <c r="I602" s="4">
        <v>266.72315217391304</v>
      </c>
      <c r="J602" s="4">
        <v>43.031630434782606</v>
      </c>
      <c r="K602" s="10">
        <v>0.16133444016410112</v>
      </c>
      <c r="L602" s="4">
        <v>55.698695652173917</v>
      </c>
      <c r="M602" s="4">
        <v>3.497608695652175</v>
      </c>
      <c r="N602" s="10">
        <v>6.279516341808021E-2</v>
      </c>
      <c r="O602" s="4">
        <v>45.875326086956527</v>
      </c>
      <c r="P602" s="4">
        <v>3.497608695652175</v>
      </c>
      <c r="Q602" s="8">
        <v>7.6241609466109722E-2</v>
      </c>
      <c r="R602" s="4">
        <v>9.8233695652173907</v>
      </c>
      <c r="S602" s="4">
        <v>0</v>
      </c>
      <c r="T602" s="10">
        <v>0</v>
      </c>
      <c r="U602" s="4">
        <v>0</v>
      </c>
      <c r="V602" s="4">
        <v>0</v>
      </c>
      <c r="W602" s="10" t="s">
        <v>1473</v>
      </c>
      <c r="X602" s="4">
        <v>54.405978260869581</v>
      </c>
      <c r="Y602" s="4">
        <v>4.0976086956521751</v>
      </c>
      <c r="Z602" s="10">
        <v>7.5315412508615787E-2</v>
      </c>
      <c r="AA602" s="4">
        <v>0</v>
      </c>
      <c r="AB602" s="4">
        <v>0</v>
      </c>
      <c r="AC602" s="10" t="s">
        <v>1473</v>
      </c>
      <c r="AD602" s="4">
        <v>132.2923913043478</v>
      </c>
      <c r="AE602" s="4">
        <v>35.436413043478254</v>
      </c>
      <c r="AF602" s="10">
        <v>0.26786433213648947</v>
      </c>
      <c r="AG602" s="4">
        <v>34.149456521739133</v>
      </c>
      <c r="AH602" s="4">
        <v>0</v>
      </c>
      <c r="AI602" s="10">
        <v>0</v>
      </c>
      <c r="AJ602" s="4">
        <v>0</v>
      </c>
      <c r="AK602" s="4">
        <v>0</v>
      </c>
      <c r="AL602" s="10" t="s">
        <v>1473</v>
      </c>
      <c r="AM602" s="1">
        <v>365947</v>
      </c>
      <c r="AN602" s="1">
        <v>5</v>
      </c>
      <c r="AX602"/>
      <c r="AY602"/>
    </row>
    <row r="603" spans="1:51" x14ac:dyDescent="0.25">
      <c r="A603" t="s">
        <v>964</v>
      </c>
      <c r="B603" t="s">
        <v>183</v>
      </c>
      <c r="C603" t="s">
        <v>1222</v>
      </c>
      <c r="D603" t="s">
        <v>1039</v>
      </c>
      <c r="E603" s="4">
        <v>105.6304347826087</v>
      </c>
      <c r="F603" s="4">
        <v>389.06771739130437</v>
      </c>
      <c r="G603" s="4">
        <v>114.39380434782609</v>
      </c>
      <c r="H603" s="10">
        <v>0.29402029321485612</v>
      </c>
      <c r="I603" s="4">
        <v>346.26880434782612</v>
      </c>
      <c r="J603" s="4">
        <v>114.39380434782609</v>
      </c>
      <c r="K603" s="10">
        <v>0.33036127687932815</v>
      </c>
      <c r="L603" s="4">
        <v>69.982282608695655</v>
      </c>
      <c r="M603" s="4">
        <v>9.9578260869565227</v>
      </c>
      <c r="N603" s="10">
        <v>0.14229067294983047</v>
      </c>
      <c r="O603" s="4">
        <v>37.944239130434781</v>
      </c>
      <c r="P603" s="4">
        <v>9.9578260869565227</v>
      </c>
      <c r="Q603" s="8">
        <v>0.26243314703784448</v>
      </c>
      <c r="R603" s="4">
        <v>26.298913043478262</v>
      </c>
      <c r="S603" s="4">
        <v>0</v>
      </c>
      <c r="T603" s="10">
        <v>0</v>
      </c>
      <c r="U603" s="4">
        <v>5.7391304347826084</v>
      </c>
      <c r="V603" s="4">
        <v>0</v>
      </c>
      <c r="W603" s="10">
        <v>0</v>
      </c>
      <c r="X603" s="4">
        <v>79.131195652173915</v>
      </c>
      <c r="Y603" s="4">
        <v>29.106739130434789</v>
      </c>
      <c r="Z603" s="10">
        <v>0.36782888076625647</v>
      </c>
      <c r="AA603" s="4">
        <v>10.760869565217391</v>
      </c>
      <c r="AB603" s="4">
        <v>0</v>
      </c>
      <c r="AC603" s="10">
        <v>0</v>
      </c>
      <c r="AD603" s="4">
        <v>229.19336956521744</v>
      </c>
      <c r="AE603" s="4">
        <v>75.329239130434772</v>
      </c>
      <c r="AF603" s="10">
        <v>0.32867110978531028</v>
      </c>
      <c r="AG603" s="4">
        <v>0</v>
      </c>
      <c r="AH603" s="4">
        <v>0</v>
      </c>
      <c r="AI603" s="10" t="s">
        <v>1473</v>
      </c>
      <c r="AJ603" s="4">
        <v>0</v>
      </c>
      <c r="AK603" s="4">
        <v>0</v>
      </c>
      <c r="AL603" s="10" t="s">
        <v>1473</v>
      </c>
      <c r="AM603" s="1">
        <v>365433</v>
      </c>
      <c r="AN603" s="1">
        <v>5</v>
      </c>
      <c r="AX603"/>
      <c r="AY603"/>
    </row>
    <row r="604" spans="1:51" x14ac:dyDescent="0.25">
      <c r="A604" t="s">
        <v>964</v>
      </c>
      <c r="B604" t="s">
        <v>79</v>
      </c>
      <c r="C604" t="s">
        <v>1232</v>
      </c>
      <c r="D604" t="s">
        <v>1032</v>
      </c>
      <c r="E604" s="4">
        <v>87.913043478260875</v>
      </c>
      <c r="F604" s="4">
        <v>298.56793478260875</v>
      </c>
      <c r="G604" s="4">
        <v>51.926630434782609</v>
      </c>
      <c r="H604" s="10">
        <v>0.17391897918505908</v>
      </c>
      <c r="I604" s="4">
        <v>262.92663043478262</v>
      </c>
      <c r="J604" s="4">
        <v>50.1875</v>
      </c>
      <c r="K604" s="10">
        <v>0.19088024639044202</v>
      </c>
      <c r="L604" s="4">
        <v>76.913043478260875</v>
      </c>
      <c r="M604" s="4">
        <v>1.7391304347826086</v>
      </c>
      <c r="N604" s="10">
        <v>2.2611644997173542E-2</v>
      </c>
      <c r="O604" s="4">
        <v>49.559782608695649</v>
      </c>
      <c r="P604" s="4">
        <v>0</v>
      </c>
      <c r="Q604" s="8">
        <v>0</v>
      </c>
      <c r="R604" s="4">
        <v>21.701086956521738</v>
      </c>
      <c r="S604" s="4">
        <v>1.7391304347826086</v>
      </c>
      <c r="T604" s="10">
        <v>8.0140245429501628E-2</v>
      </c>
      <c r="U604" s="4">
        <v>5.6521739130434785</v>
      </c>
      <c r="V604" s="4">
        <v>0</v>
      </c>
      <c r="W604" s="10">
        <v>0</v>
      </c>
      <c r="X604" s="4">
        <v>60.326086956521742</v>
      </c>
      <c r="Y604" s="4">
        <v>7.9483695652173916</v>
      </c>
      <c r="Z604" s="10">
        <v>0.13175675675675674</v>
      </c>
      <c r="AA604" s="4">
        <v>8.2880434782608692</v>
      </c>
      <c r="AB604" s="4">
        <v>0</v>
      </c>
      <c r="AC604" s="10">
        <v>0</v>
      </c>
      <c r="AD604" s="4">
        <v>147.74456521739131</v>
      </c>
      <c r="AE604" s="4">
        <v>42.239130434782609</v>
      </c>
      <c r="AF604" s="10">
        <v>0.28589295567408496</v>
      </c>
      <c r="AG604" s="4">
        <v>0</v>
      </c>
      <c r="AH604" s="4">
        <v>0</v>
      </c>
      <c r="AI604" s="10" t="s">
        <v>1473</v>
      </c>
      <c r="AJ604" s="4">
        <v>5.2961956521739131</v>
      </c>
      <c r="AK604" s="4">
        <v>0</v>
      </c>
      <c r="AL604" s="10" t="s">
        <v>1473</v>
      </c>
      <c r="AM604" s="1">
        <v>365264</v>
      </c>
      <c r="AN604" s="1">
        <v>5</v>
      </c>
      <c r="AX604"/>
      <c r="AY604"/>
    </row>
    <row r="605" spans="1:51" x14ac:dyDescent="0.25">
      <c r="A605" t="s">
        <v>964</v>
      </c>
      <c r="B605" t="s">
        <v>870</v>
      </c>
      <c r="C605" t="s">
        <v>1417</v>
      </c>
      <c r="D605" t="s">
        <v>1032</v>
      </c>
      <c r="E605" s="4">
        <v>67.771739130434781</v>
      </c>
      <c r="F605" s="4">
        <v>287.48369565217388</v>
      </c>
      <c r="G605" s="4">
        <v>117.9320652173913</v>
      </c>
      <c r="H605" s="10">
        <v>0.41022175170614594</v>
      </c>
      <c r="I605" s="4">
        <v>261.56521739130437</v>
      </c>
      <c r="J605" s="4">
        <v>115.84782608695652</v>
      </c>
      <c r="K605" s="10">
        <v>0.4429022606382978</v>
      </c>
      <c r="L605" s="4">
        <v>34.834239130434781</v>
      </c>
      <c r="M605" s="4">
        <v>14.152173913043478</v>
      </c>
      <c r="N605" s="10">
        <v>0.40627194008893053</v>
      </c>
      <c r="O605" s="4">
        <v>17.576086956521738</v>
      </c>
      <c r="P605" s="4">
        <v>14.152173913043478</v>
      </c>
      <c r="Q605" s="8">
        <v>0.80519480519480524</v>
      </c>
      <c r="R605" s="4">
        <v>10.779891304347826</v>
      </c>
      <c r="S605" s="4">
        <v>0</v>
      </c>
      <c r="T605" s="10">
        <v>0</v>
      </c>
      <c r="U605" s="4">
        <v>6.4782608695652177</v>
      </c>
      <c r="V605" s="4">
        <v>0</v>
      </c>
      <c r="W605" s="10">
        <v>0</v>
      </c>
      <c r="X605" s="4">
        <v>68.785326086956516</v>
      </c>
      <c r="Y605" s="4">
        <v>28.078804347826086</v>
      </c>
      <c r="Z605" s="10">
        <v>0.40820922055860626</v>
      </c>
      <c r="AA605" s="4">
        <v>8.6603260869565215</v>
      </c>
      <c r="AB605" s="4">
        <v>2.0842391304347827</v>
      </c>
      <c r="AC605" s="10">
        <v>0.2406652023846878</v>
      </c>
      <c r="AD605" s="4">
        <v>175.20380434782609</v>
      </c>
      <c r="AE605" s="4">
        <v>73.616847826086953</v>
      </c>
      <c r="AF605" s="10">
        <v>0.42017836370686307</v>
      </c>
      <c r="AG605" s="4">
        <v>0</v>
      </c>
      <c r="AH605" s="4">
        <v>0</v>
      </c>
      <c r="AI605" s="10" t="s">
        <v>1473</v>
      </c>
      <c r="AJ605" s="4">
        <v>0</v>
      </c>
      <c r="AK605" s="4">
        <v>0</v>
      </c>
      <c r="AL605" s="10" t="s">
        <v>1473</v>
      </c>
      <c r="AM605" s="1">
        <v>366428</v>
      </c>
      <c r="AN605" s="1">
        <v>5</v>
      </c>
      <c r="AX605"/>
      <c r="AY605"/>
    </row>
    <row r="606" spans="1:51" x14ac:dyDescent="0.25">
      <c r="A606" t="s">
        <v>964</v>
      </c>
      <c r="B606" t="s">
        <v>81</v>
      </c>
      <c r="C606" t="s">
        <v>1094</v>
      </c>
      <c r="D606" t="s">
        <v>1032</v>
      </c>
      <c r="E606" s="4">
        <v>89.282608695652172</v>
      </c>
      <c r="F606" s="4">
        <v>321.86413043478257</v>
      </c>
      <c r="G606" s="4">
        <v>94.657608695652172</v>
      </c>
      <c r="H606" s="10">
        <v>0.29409182243385174</v>
      </c>
      <c r="I606" s="4">
        <v>301.97554347826082</v>
      </c>
      <c r="J606" s="4">
        <v>85.633152173913032</v>
      </c>
      <c r="K606" s="10">
        <v>0.2835764485678548</v>
      </c>
      <c r="L606" s="4">
        <v>62.380434782608695</v>
      </c>
      <c r="M606" s="4">
        <v>20.913043478260871</v>
      </c>
      <c r="N606" s="10">
        <v>0.3352500435615961</v>
      </c>
      <c r="O606" s="4">
        <v>50.8125</v>
      </c>
      <c r="P606" s="4">
        <v>15.084239130434783</v>
      </c>
      <c r="Q606" s="8">
        <v>0.29686079469490351</v>
      </c>
      <c r="R606" s="4">
        <v>5.8288043478260869</v>
      </c>
      <c r="S606" s="4">
        <v>5.8288043478260869</v>
      </c>
      <c r="T606" s="10">
        <v>1</v>
      </c>
      <c r="U606" s="4">
        <v>5.7391304347826084</v>
      </c>
      <c r="V606" s="4">
        <v>0</v>
      </c>
      <c r="W606" s="10">
        <v>0</v>
      </c>
      <c r="X606" s="4">
        <v>63.171195652173914</v>
      </c>
      <c r="Y606" s="4">
        <v>23.869565217391305</v>
      </c>
      <c r="Z606" s="10">
        <v>0.37785520712349979</v>
      </c>
      <c r="AA606" s="4">
        <v>8.320652173913043</v>
      </c>
      <c r="AB606" s="4">
        <v>3.1956521739130435</v>
      </c>
      <c r="AC606" s="10">
        <v>0.38406270411495758</v>
      </c>
      <c r="AD606" s="4">
        <v>167.96195652173913</v>
      </c>
      <c r="AE606" s="4">
        <v>46.679347826086953</v>
      </c>
      <c r="AF606" s="10">
        <v>0.27791619479048696</v>
      </c>
      <c r="AG606" s="4">
        <v>20.029891304347824</v>
      </c>
      <c r="AH606" s="4">
        <v>0</v>
      </c>
      <c r="AI606" s="10">
        <v>0</v>
      </c>
      <c r="AJ606" s="4">
        <v>0</v>
      </c>
      <c r="AK606" s="4">
        <v>0</v>
      </c>
      <c r="AL606" s="10" t="s">
        <v>1473</v>
      </c>
      <c r="AM606" s="1">
        <v>365267</v>
      </c>
      <c r="AN606" s="1">
        <v>5</v>
      </c>
      <c r="AX606"/>
      <c r="AY606"/>
    </row>
    <row r="607" spans="1:51" x14ac:dyDescent="0.25">
      <c r="A607" t="s">
        <v>964</v>
      </c>
      <c r="B607" t="s">
        <v>356</v>
      </c>
      <c r="C607" t="s">
        <v>1321</v>
      </c>
      <c r="D607" t="s">
        <v>1032</v>
      </c>
      <c r="E607" s="4">
        <v>66.554347826086953</v>
      </c>
      <c r="F607" s="4">
        <v>267.69717391304346</v>
      </c>
      <c r="G607" s="4">
        <v>143.79891304347825</v>
      </c>
      <c r="H607" s="10">
        <v>0.53717008267778243</v>
      </c>
      <c r="I607" s="4">
        <v>247.94717391304349</v>
      </c>
      <c r="J607" s="4">
        <v>141.27989130434781</v>
      </c>
      <c r="K607" s="10">
        <v>0.56979835291002545</v>
      </c>
      <c r="L607" s="4">
        <v>59.705108695652171</v>
      </c>
      <c r="M607" s="4">
        <v>24.10869565217391</v>
      </c>
      <c r="N607" s="10">
        <v>0.40379619397509858</v>
      </c>
      <c r="O607" s="4">
        <v>45.762173913043476</v>
      </c>
      <c r="P607" s="4">
        <v>22.271739130434781</v>
      </c>
      <c r="Q607" s="8">
        <v>0.48668446505087742</v>
      </c>
      <c r="R607" s="4">
        <v>8.0733695652173907</v>
      </c>
      <c r="S607" s="4">
        <v>1.8369565217391304</v>
      </c>
      <c r="T607" s="10">
        <v>0.2275328172332548</v>
      </c>
      <c r="U607" s="4">
        <v>5.8695652173913047</v>
      </c>
      <c r="V607" s="4">
        <v>0</v>
      </c>
      <c r="W607" s="10">
        <v>0</v>
      </c>
      <c r="X607" s="4">
        <v>52.964673913043477</v>
      </c>
      <c r="Y607" s="4">
        <v>36.771739130434781</v>
      </c>
      <c r="Z607" s="10">
        <v>0.69426914986403976</v>
      </c>
      <c r="AA607" s="4">
        <v>5.8070652173913047</v>
      </c>
      <c r="AB607" s="4">
        <v>0.68206521739130432</v>
      </c>
      <c r="AC607" s="10">
        <v>0.11745437529246607</v>
      </c>
      <c r="AD607" s="4">
        <v>149.22032608695653</v>
      </c>
      <c r="AE607" s="4">
        <v>82.236413043478265</v>
      </c>
      <c r="AF607" s="10">
        <v>0.55110731359450238</v>
      </c>
      <c r="AG607" s="4">
        <v>0</v>
      </c>
      <c r="AH607" s="4">
        <v>0</v>
      </c>
      <c r="AI607" s="10" t="s">
        <v>1473</v>
      </c>
      <c r="AJ607" s="4">
        <v>0</v>
      </c>
      <c r="AK607" s="4">
        <v>0</v>
      </c>
      <c r="AL607" s="10" t="s">
        <v>1473</v>
      </c>
      <c r="AM607" s="1">
        <v>365702</v>
      </c>
      <c r="AN607" s="1">
        <v>5</v>
      </c>
      <c r="AX607"/>
      <c r="AY607"/>
    </row>
    <row r="608" spans="1:51" x14ac:dyDescent="0.25">
      <c r="A608" t="s">
        <v>964</v>
      </c>
      <c r="B608" t="s">
        <v>744</v>
      </c>
      <c r="C608" t="s">
        <v>1244</v>
      </c>
      <c r="D608" t="s">
        <v>1032</v>
      </c>
      <c r="E608" s="4">
        <v>52.684782608695649</v>
      </c>
      <c r="F608" s="4">
        <v>199.92282608695652</v>
      </c>
      <c r="G608" s="4">
        <v>53.850543478260867</v>
      </c>
      <c r="H608" s="10">
        <v>0.26935665392624325</v>
      </c>
      <c r="I608" s="4">
        <v>184.13750000000002</v>
      </c>
      <c r="J608" s="4">
        <v>52.516304347826086</v>
      </c>
      <c r="K608" s="10">
        <v>0.28520157136827684</v>
      </c>
      <c r="L608" s="4">
        <v>30.108695652173914</v>
      </c>
      <c r="M608" s="4">
        <v>9.203804347826086</v>
      </c>
      <c r="N608" s="10">
        <v>0.30568592057761729</v>
      </c>
      <c r="O608" s="4">
        <v>17.923913043478262</v>
      </c>
      <c r="P608" s="4">
        <v>8.0978260869565215</v>
      </c>
      <c r="Q608" s="8">
        <v>0.45178896300788352</v>
      </c>
      <c r="R608" s="4">
        <v>7.5760869565217392</v>
      </c>
      <c r="S608" s="4">
        <v>1.1059782608695652</v>
      </c>
      <c r="T608" s="10">
        <v>0.14598278335724532</v>
      </c>
      <c r="U608" s="4">
        <v>4.6086956521739131</v>
      </c>
      <c r="V608" s="4">
        <v>0</v>
      </c>
      <c r="W608" s="10">
        <v>0</v>
      </c>
      <c r="X608" s="4">
        <v>62.975543478260867</v>
      </c>
      <c r="Y608" s="4">
        <v>8.0652173913043477</v>
      </c>
      <c r="Z608" s="10">
        <v>0.12806903991370011</v>
      </c>
      <c r="AA608" s="4">
        <v>3.6005434782608696</v>
      </c>
      <c r="AB608" s="4">
        <v>0.22826086956521738</v>
      </c>
      <c r="AC608" s="10">
        <v>6.3396226415094334E-2</v>
      </c>
      <c r="AD608" s="4">
        <v>100.90923913043478</v>
      </c>
      <c r="AE608" s="4">
        <v>36.108695652173914</v>
      </c>
      <c r="AF608" s="10">
        <v>0.35783339527017932</v>
      </c>
      <c r="AG608" s="4">
        <v>2.3288043478260869</v>
      </c>
      <c r="AH608" s="4">
        <v>0.24456521739130435</v>
      </c>
      <c r="AI608" s="10">
        <v>0.10501750291715287</v>
      </c>
      <c r="AJ608" s="4">
        <v>0</v>
      </c>
      <c r="AK608" s="4">
        <v>0</v>
      </c>
      <c r="AL608" s="10" t="s">
        <v>1473</v>
      </c>
      <c r="AM608" s="1">
        <v>366272</v>
      </c>
      <c r="AN608" s="1">
        <v>5</v>
      </c>
      <c r="AX608"/>
      <c r="AY608"/>
    </row>
    <row r="609" spans="1:51" x14ac:dyDescent="0.25">
      <c r="A609" t="s">
        <v>964</v>
      </c>
      <c r="B609" t="s">
        <v>345</v>
      </c>
      <c r="C609" t="s">
        <v>1313</v>
      </c>
      <c r="D609" t="s">
        <v>1041</v>
      </c>
      <c r="E609" s="4">
        <v>115.03260869565217</v>
      </c>
      <c r="F609" s="4">
        <v>441.32608695652175</v>
      </c>
      <c r="G609" s="4">
        <v>153.30163043478262</v>
      </c>
      <c r="H609" s="10">
        <v>0.34736589330574852</v>
      </c>
      <c r="I609" s="4">
        <v>396.51630434782612</v>
      </c>
      <c r="J609" s="4">
        <v>152.10597826086956</v>
      </c>
      <c r="K609" s="10">
        <v>0.38360586082594328</v>
      </c>
      <c r="L609" s="4">
        <v>65.733695652173907</v>
      </c>
      <c r="M609" s="4">
        <v>15.100543478260869</v>
      </c>
      <c r="N609" s="10">
        <v>0.22972302604381978</v>
      </c>
      <c r="O609" s="4">
        <v>37.307065217391305</v>
      </c>
      <c r="P609" s="4">
        <v>14.013586956521738</v>
      </c>
      <c r="Q609" s="8">
        <v>0.37562823220919217</v>
      </c>
      <c r="R609" s="4">
        <v>23.225543478260871</v>
      </c>
      <c r="S609" s="4">
        <v>1.0869565217391304</v>
      </c>
      <c r="T609" s="10">
        <v>4.6800046800046798E-2</v>
      </c>
      <c r="U609" s="4">
        <v>5.2010869565217392</v>
      </c>
      <c r="V609" s="4">
        <v>0</v>
      </c>
      <c r="W609" s="10">
        <v>0</v>
      </c>
      <c r="X609" s="4">
        <v>125.57880434782609</v>
      </c>
      <c r="Y609" s="4">
        <v>47.926630434782609</v>
      </c>
      <c r="Z609" s="10">
        <v>0.38164585722632161</v>
      </c>
      <c r="AA609" s="4">
        <v>16.383152173913043</v>
      </c>
      <c r="AB609" s="4">
        <v>0.10869565217391304</v>
      </c>
      <c r="AC609" s="10">
        <v>6.6345994360590479E-3</v>
      </c>
      <c r="AD609" s="4">
        <v>230.37228260869566</v>
      </c>
      <c r="AE609" s="4">
        <v>90.165760869565219</v>
      </c>
      <c r="AF609" s="10">
        <v>0.39139153308090635</v>
      </c>
      <c r="AG609" s="4">
        <v>1.5516304347826086</v>
      </c>
      <c r="AH609" s="4">
        <v>0</v>
      </c>
      <c r="AI609" s="10">
        <v>0</v>
      </c>
      <c r="AJ609" s="4">
        <v>1.7065217391304348</v>
      </c>
      <c r="AK609" s="4">
        <v>0</v>
      </c>
      <c r="AL609" s="10" t="s">
        <v>1473</v>
      </c>
      <c r="AM609" s="1">
        <v>365685</v>
      </c>
      <c r="AN609" s="1">
        <v>5</v>
      </c>
      <c r="AX609"/>
      <c r="AY609"/>
    </row>
    <row r="610" spans="1:51" x14ac:dyDescent="0.25">
      <c r="A610" t="s">
        <v>964</v>
      </c>
      <c r="B610" t="s">
        <v>592</v>
      </c>
      <c r="C610" t="s">
        <v>1154</v>
      </c>
      <c r="D610" t="s">
        <v>1026</v>
      </c>
      <c r="E610" s="4">
        <v>117.34782608695652</v>
      </c>
      <c r="F610" s="4">
        <v>491.63032608695664</v>
      </c>
      <c r="G610" s="4">
        <v>106.97423913043477</v>
      </c>
      <c r="H610" s="10">
        <v>0.21759080645385939</v>
      </c>
      <c r="I610" s="4">
        <v>460.91478260869576</v>
      </c>
      <c r="J610" s="4">
        <v>103.74195652173911</v>
      </c>
      <c r="K610" s="10">
        <v>0.22507838853546436</v>
      </c>
      <c r="L610" s="4">
        <v>65.895978260869583</v>
      </c>
      <c r="M610" s="4">
        <v>12.995543478260869</v>
      </c>
      <c r="N610" s="10">
        <v>0.19721299874802672</v>
      </c>
      <c r="O610" s="4">
        <v>38.090978260869576</v>
      </c>
      <c r="P610" s="4">
        <v>9.763260869565217</v>
      </c>
      <c r="Q610" s="8">
        <v>0.2563142590536957</v>
      </c>
      <c r="R610" s="4">
        <v>23.52021739130435</v>
      </c>
      <c r="S610" s="4">
        <v>3.2322826086956522</v>
      </c>
      <c r="T610" s="10">
        <v>0.13742571146007596</v>
      </c>
      <c r="U610" s="4">
        <v>4.2847826086956564</v>
      </c>
      <c r="V610" s="4">
        <v>0</v>
      </c>
      <c r="W610" s="10">
        <v>0</v>
      </c>
      <c r="X610" s="4">
        <v>163.35456521739127</v>
      </c>
      <c r="Y610" s="4">
        <v>31.648043478260874</v>
      </c>
      <c r="Z610" s="10">
        <v>0.1937383472334786</v>
      </c>
      <c r="AA610" s="4">
        <v>2.9105434782608701</v>
      </c>
      <c r="AB610" s="4">
        <v>0</v>
      </c>
      <c r="AC610" s="10">
        <v>0</v>
      </c>
      <c r="AD610" s="4">
        <v>243.93119565217401</v>
      </c>
      <c r="AE610" s="4">
        <v>62.330652173913023</v>
      </c>
      <c r="AF610" s="10">
        <v>0.255525546895574</v>
      </c>
      <c r="AG610" s="4">
        <v>4.5978260869565215</v>
      </c>
      <c r="AH610" s="4">
        <v>0</v>
      </c>
      <c r="AI610" s="10">
        <v>0</v>
      </c>
      <c r="AJ610" s="4">
        <v>10.940217391304348</v>
      </c>
      <c r="AK610" s="4">
        <v>0</v>
      </c>
      <c r="AL610" s="10" t="s">
        <v>1473</v>
      </c>
      <c r="AM610" s="1">
        <v>366068</v>
      </c>
      <c r="AN610" s="1">
        <v>5</v>
      </c>
      <c r="AX610"/>
      <c r="AY610"/>
    </row>
    <row r="611" spans="1:51" x14ac:dyDescent="0.25">
      <c r="A611" t="s">
        <v>964</v>
      </c>
      <c r="B611" t="s">
        <v>773</v>
      </c>
      <c r="C611" t="s">
        <v>1403</v>
      </c>
      <c r="D611" t="s">
        <v>1064</v>
      </c>
      <c r="E611" s="4">
        <v>33.347826086956523</v>
      </c>
      <c r="F611" s="4">
        <v>177.51195652173914</v>
      </c>
      <c r="G611" s="4">
        <v>0</v>
      </c>
      <c r="H611" s="10">
        <v>0</v>
      </c>
      <c r="I611" s="4">
        <v>152.31065217391307</v>
      </c>
      <c r="J611" s="4">
        <v>0</v>
      </c>
      <c r="K611" s="10">
        <v>0</v>
      </c>
      <c r="L611" s="4">
        <v>61.476304347826087</v>
      </c>
      <c r="M611" s="4">
        <v>0</v>
      </c>
      <c r="N611" s="10">
        <v>0</v>
      </c>
      <c r="O611" s="4">
        <v>39.644456521739137</v>
      </c>
      <c r="P611" s="4">
        <v>0</v>
      </c>
      <c r="Q611" s="8">
        <v>0</v>
      </c>
      <c r="R611" s="4">
        <v>17.294456521739132</v>
      </c>
      <c r="S611" s="4">
        <v>0</v>
      </c>
      <c r="T611" s="10">
        <v>0</v>
      </c>
      <c r="U611" s="4">
        <v>4.5373913043478238</v>
      </c>
      <c r="V611" s="4">
        <v>0</v>
      </c>
      <c r="W611" s="10">
        <v>0</v>
      </c>
      <c r="X611" s="4">
        <v>35.447717391304352</v>
      </c>
      <c r="Y611" s="4">
        <v>0</v>
      </c>
      <c r="Z611" s="10">
        <v>0</v>
      </c>
      <c r="AA611" s="4">
        <v>3.369456521739131</v>
      </c>
      <c r="AB611" s="4">
        <v>0</v>
      </c>
      <c r="AC611" s="10">
        <v>0</v>
      </c>
      <c r="AD611" s="4">
        <v>76.705434782608705</v>
      </c>
      <c r="AE611" s="4">
        <v>0</v>
      </c>
      <c r="AF611" s="10">
        <v>0</v>
      </c>
      <c r="AG611" s="4">
        <v>0</v>
      </c>
      <c r="AH611" s="4">
        <v>0</v>
      </c>
      <c r="AI611" s="10" t="s">
        <v>1473</v>
      </c>
      <c r="AJ611" s="4">
        <v>0.51304347826086949</v>
      </c>
      <c r="AK611" s="4">
        <v>0</v>
      </c>
      <c r="AL611" s="10" t="s">
        <v>1473</v>
      </c>
      <c r="AM611" s="1">
        <v>366309</v>
      </c>
      <c r="AN611" s="1">
        <v>5</v>
      </c>
      <c r="AX611"/>
      <c r="AY611"/>
    </row>
    <row r="612" spans="1:51" x14ac:dyDescent="0.25">
      <c r="A612" t="s">
        <v>964</v>
      </c>
      <c r="B612" t="s">
        <v>198</v>
      </c>
      <c r="C612" t="s">
        <v>1154</v>
      </c>
      <c r="D612" t="s">
        <v>1026</v>
      </c>
      <c r="E612" s="4">
        <v>72.445652173913047</v>
      </c>
      <c r="F612" s="4">
        <v>197.26989130434771</v>
      </c>
      <c r="G612" s="4">
        <v>12.995108695652172</v>
      </c>
      <c r="H612" s="10">
        <v>6.5874769888747686E-2</v>
      </c>
      <c r="I612" s="4">
        <v>187.19684782608687</v>
      </c>
      <c r="J612" s="4">
        <v>12.821195652173913</v>
      </c>
      <c r="K612" s="10">
        <v>6.849044629258555E-2</v>
      </c>
      <c r="L612" s="4">
        <v>22.981086956521743</v>
      </c>
      <c r="M612" s="4">
        <v>0.44206521739130439</v>
      </c>
      <c r="N612" s="10">
        <v>1.9236044762706572E-2</v>
      </c>
      <c r="O612" s="4">
        <v>13.179782608695655</v>
      </c>
      <c r="P612" s="4">
        <v>0.26815217391304352</v>
      </c>
      <c r="Q612" s="8">
        <v>2.0345720553548746E-2</v>
      </c>
      <c r="R612" s="4">
        <v>5.8882608695652179</v>
      </c>
      <c r="S612" s="4">
        <v>0.17391304347826086</v>
      </c>
      <c r="T612" s="10">
        <v>2.9535553422432248E-2</v>
      </c>
      <c r="U612" s="4">
        <v>3.9130434782608696</v>
      </c>
      <c r="V612" s="4">
        <v>0</v>
      </c>
      <c r="W612" s="10">
        <v>0</v>
      </c>
      <c r="X612" s="4">
        <v>54.118260869565219</v>
      </c>
      <c r="Y612" s="4">
        <v>7.3248913043478261</v>
      </c>
      <c r="Z612" s="10">
        <v>0.13534971720547592</v>
      </c>
      <c r="AA612" s="4">
        <v>0.27173913043478259</v>
      </c>
      <c r="AB612" s="4">
        <v>0</v>
      </c>
      <c r="AC612" s="10">
        <v>0</v>
      </c>
      <c r="AD612" s="4">
        <v>119.89880434782599</v>
      </c>
      <c r="AE612" s="4">
        <v>5.2281521739130419</v>
      </c>
      <c r="AF612" s="10">
        <v>4.3604706505214114E-2</v>
      </c>
      <c r="AG612" s="4">
        <v>0</v>
      </c>
      <c r="AH612" s="4">
        <v>0</v>
      </c>
      <c r="AI612" s="10" t="s">
        <v>1473</v>
      </c>
      <c r="AJ612" s="4">
        <v>0</v>
      </c>
      <c r="AK612" s="4">
        <v>0</v>
      </c>
      <c r="AL612" s="10" t="s">
        <v>1473</v>
      </c>
      <c r="AM612" s="1">
        <v>365453</v>
      </c>
      <c r="AN612" s="1">
        <v>5</v>
      </c>
      <c r="AX612"/>
      <c r="AY612"/>
    </row>
    <row r="613" spans="1:51" x14ac:dyDescent="0.25">
      <c r="A613" t="s">
        <v>964</v>
      </c>
      <c r="B613" t="s">
        <v>693</v>
      </c>
      <c r="C613" t="s">
        <v>1379</v>
      </c>
      <c r="D613" t="s">
        <v>1012</v>
      </c>
      <c r="E613" s="4">
        <v>36.923913043478258</v>
      </c>
      <c r="F613" s="4">
        <v>141.46749999999997</v>
      </c>
      <c r="G613" s="4">
        <v>0</v>
      </c>
      <c r="H613" s="10">
        <v>0</v>
      </c>
      <c r="I613" s="4">
        <v>130.77184782608694</v>
      </c>
      <c r="J613" s="4">
        <v>0</v>
      </c>
      <c r="K613" s="10">
        <v>0</v>
      </c>
      <c r="L613" s="4">
        <v>19.399456521739129</v>
      </c>
      <c r="M613" s="4">
        <v>0</v>
      </c>
      <c r="N613" s="10">
        <v>0</v>
      </c>
      <c r="O613" s="4">
        <v>14.008152173913043</v>
      </c>
      <c r="P613" s="4">
        <v>0</v>
      </c>
      <c r="Q613" s="8">
        <v>0</v>
      </c>
      <c r="R613" s="4">
        <v>0</v>
      </c>
      <c r="S613" s="4">
        <v>0</v>
      </c>
      <c r="T613" s="10" t="s">
        <v>1473</v>
      </c>
      <c r="U613" s="4">
        <v>5.3913043478260869</v>
      </c>
      <c r="V613" s="4">
        <v>0</v>
      </c>
      <c r="W613" s="10">
        <v>0</v>
      </c>
      <c r="X613" s="4">
        <v>49.097391304347816</v>
      </c>
      <c r="Y613" s="4">
        <v>0</v>
      </c>
      <c r="Z613" s="10">
        <v>0</v>
      </c>
      <c r="AA613" s="4">
        <v>5.3043478260869561</v>
      </c>
      <c r="AB613" s="4">
        <v>0</v>
      </c>
      <c r="AC613" s="10">
        <v>0</v>
      </c>
      <c r="AD613" s="4">
        <v>65.584782608695647</v>
      </c>
      <c r="AE613" s="4">
        <v>0</v>
      </c>
      <c r="AF613" s="10">
        <v>0</v>
      </c>
      <c r="AG613" s="4">
        <v>2.0815217391304346</v>
      </c>
      <c r="AH613" s="4">
        <v>0</v>
      </c>
      <c r="AI613" s="10">
        <v>0</v>
      </c>
      <c r="AJ613" s="4">
        <v>0</v>
      </c>
      <c r="AK613" s="4">
        <v>0</v>
      </c>
      <c r="AL613" s="10" t="s">
        <v>1473</v>
      </c>
      <c r="AM613" s="1">
        <v>366203</v>
      </c>
      <c r="AN613" s="1">
        <v>5</v>
      </c>
      <c r="AX613"/>
      <c r="AY613"/>
    </row>
    <row r="614" spans="1:51" x14ac:dyDescent="0.25">
      <c r="A614" t="s">
        <v>964</v>
      </c>
      <c r="B614" t="s">
        <v>226</v>
      </c>
      <c r="C614" t="s">
        <v>1282</v>
      </c>
      <c r="D614" t="s">
        <v>1027</v>
      </c>
      <c r="E614" s="4">
        <v>64.119565217391298</v>
      </c>
      <c r="F614" s="4">
        <v>239.51967391304348</v>
      </c>
      <c r="G614" s="4">
        <v>19.500108695652173</v>
      </c>
      <c r="H614" s="10">
        <v>8.1413390295160468E-2</v>
      </c>
      <c r="I614" s="4">
        <v>224.34054347826086</v>
      </c>
      <c r="J614" s="4">
        <v>19.500108695652173</v>
      </c>
      <c r="K614" s="10">
        <v>8.6921910740319575E-2</v>
      </c>
      <c r="L614" s="4">
        <v>58.049130434782612</v>
      </c>
      <c r="M614" s="4">
        <v>0</v>
      </c>
      <c r="N614" s="10">
        <v>0</v>
      </c>
      <c r="O614" s="4">
        <v>47.323804347826083</v>
      </c>
      <c r="P614" s="4">
        <v>0</v>
      </c>
      <c r="Q614" s="8">
        <v>0</v>
      </c>
      <c r="R614" s="4">
        <v>6.819673913043478</v>
      </c>
      <c r="S614" s="4">
        <v>0</v>
      </c>
      <c r="T614" s="10">
        <v>0</v>
      </c>
      <c r="U614" s="4">
        <v>3.9056521739130439</v>
      </c>
      <c r="V614" s="4">
        <v>0</v>
      </c>
      <c r="W614" s="10">
        <v>0</v>
      </c>
      <c r="X614" s="4">
        <v>59.984891304347819</v>
      </c>
      <c r="Y614" s="4">
        <v>0</v>
      </c>
      <c r="Z614" s="10">
        <v>0</v>
      </c>
      <c r="AA614" s="4">
        <v>4.4538043478260869</v>
      </c>
      <c r="AB614" s="4">
        <v>0</v>
      </c>
      <c r="AC614" s="10">
        <v>0</v>
      </c>
      <c r="AD614" s="4">
        <v>112.29271739130436</v>
      </c>
      <c r="AE614" s="4">
        <v>19.500108695652173</v>
      </c>
      <c r="AF614" s="10">
        <v>0.17365425958747177</v>
      </c>
      <c r="AG614" s="4">
        <v>4.7391304347826084</v>
      </c>
      <c r="AH614" s="4">
        <v>0</v>
      </c>
      <c r="AI614" s="10">
        <v>0</v>
      </c>
      <c r="AJ614" s="4">
        <v>0</v>
      </c>
      <c r="AK614" s="4">
        <v>0</v>
      </c>
      <c r="AL614" s="10" t="s">
        <v>1473</v>
      </c>
      <c r="AM614" s="1">
        <v>365498</v>
      </c>
      <c r="AN614" s="1">
        <v>5</v>
      </c>
      <c r="AX614"/>
      <c r="AY614"/>
    </row>
    <row r="615" spans="1:51" x14ac:dyDescent="0.25">
      <c r="A615" t="s">
        <v>964</v>
      </c>
      <c r="B615" t="s">
        <v>839</v>
      </c>
      <c r="C615" t="s">
        <v>1412</v>
      </c>
      <c r="D615" t="s">
        <v>1010</v>
      </c>
      <c r="E615" s="4">
        <v>45.413043478260867</v>
      </c>
      <c r="F615" s="4">
        <v>246.78956521739141</v>
      </c>
      <c r="G615" s="4">
        <v>42.648260869565213</v>
      </c>
      <c r="H615" s="10">
        <v>0.17281225335438033</v>
      </c>
      <c r="I615" s="4">
        <v>236.61565217391316</v>
      </c>
      <c r="J615" s="4">
        <v>42.648260869565213</v>
      </c>
      <c r="K615" s="10">
        <v>0.18024277125259078</v>
      </c>
      <c r="L615" s="4">
        <v>29.281521739130433</v>
      </c>
      <c r="M615" s="4">
        <v>8.9798913043478272</v>
      </c>
      <c r="N615" s="10">
        <v>0.30667433831990798</v>
      </c>
      <c r="O615" s="4">
        <v>19.107608695652171</v>
      </c>
      <c r="P615" s="4">
        <v>8.9798913043478272</v>
      </c>
      <c r="Q615" s="8">
        <v>0.4699641617839469</v>
      </c>
      <c r="R615" s="4">
        <v>5.4782608695652177</v>
      </c>
      <c r="S615" s="4">
        <v>0</v>
      </c>
      <c r="T615" s="10">
        <v>0</v>
      </c>
      <c r="U615" s="4">
        <v>4.6956521739130439</v>
      </c>
      <c r="V615" s="4">
        <v>0</v>
      </c>
      <c r="W615" s="10">
        <v>0</v>
      </c>
      <c r="X615" s="4">
        <v>27.399782608695659</v>
      </c>
      <c r="Y615" s="4">
        <v>4.7204347826086952</v>
      </c>
      <c r="Z615" s="10">
        <v>0.17228000856877626</v>
      </c>
      <c r="AA615" s="4">
        <v>0</v>
      </c>
      <c r="AB615" s="4">
        <v>0</v>
      </c>
      <c r="AC615" s="10" t="s">
        <v>1473</v>
      </c>
      <c r="AD615" s="4">
        <v>190.10826086956533</v>
      </c>
      <c r="AE615" s="4">
        <v>28.947934782608691</v>
      </c>
      <c r="AF615" s="10">
        <v>0.15227078849808678</v>
      </c>
      <c r="AG615" s="4">
        <v>0</v>
      </c>
      <c r="AH615" s="4">
        <v>0</v>
      </c>
      <c r="AI615" s="10" t="s">
        <v>1473</v>
      </c>
      <c r="AJ615" s="4">
        <v>0</v>
      </c>
      <c r="AK615" s="4">
        <v>0</v>
      </c>
      <c r="AL615" s="10" t="s">
        <v>1473</v>
      </c>
      <c r="AM615" s="1">
        <v>366393</v>
      </c>
      <c r="AN615" s="1">
        <v>5</v>
      </c>
      <c r="AX615"/>
      <c r="AY615"/>
    </row>
    <row r="616" spans="1:51" x14ac:dyDescent="0.25">
      <c r="A616" t="s">
        <v>964</v>
      </c>
      <c r="B616" t="s">
        <v>872</v>
      </c>
      <c r="C616" t="s">
        <v>1375</v>
      </c>
      <c r="D616" t="s">
        <v>980</v>
      </c>
      <c r="E616" s="4">
        <v>47.119565217391305</v>
      </c>
      <c r="F616" s="4">
        <v>248.79739130434788</v>
      </c>
      <c r="G616" s="4">
        <v>25.562391304347827</v>
      </c>
      <c r="H616" s="10">
        <v>0.10274380760318329</v>
      </c>
      <c r="I616" s="4">
        <v>233.93869565217398</v>
      </c>
      <c r="J616" s="4">
        <v>25.562391304347827</v>
      </c>
      <c r="K616" s="10">
        <v>0.10926961541392298</v>
      </c>
      <c r="L616" s="4">
        <v>25.465434782608696</v>
      </c>
      <c r="M616" s="4">
        <v>5.8676086956521729</v>
      </c>
      <c r="N616" s="10">
        <v>0.23041462852459851</v>
      </c>
      <c r="O616" s="4">
        <v>15.650217391304347</v>
      </c>
      <c r="P616" s="4">
        <v>5.8676086956521729</v>
      </c>
      <c r="Q616" s="8">
        <v>0.37492186523315413</v>
      </c>
      <c r="R616" s="4">
        <v>4.7717391304347823</v>
      </c>
      <c r="S616" s="4">
        <v>0</v>
      </c>
      <c r="T616" s="10">
        <v>0</v>
      </c>
      <c r="U616" s="4">
        <v>5.0434782608695654</v>
      </c>
      <c r="V616" s="4">
        <v>0</v>
      </c>
      <c r="W616" s="10">
        <v>0</v>
      </c>
      <c r="X616" s="4">
        <v>37.73836956521739</v>
      </c>
      <c r="Y616" s="4">
        <v>1.7655434782608697</v>
      </c>
      <c r="Z616" s="10">
        <v>4.6783777322699484E-2</v>
      </c>
      <c r="AA616" s="4">
        <v>5.0434782608695654</v>
      </c>
      <c r="AB616" s="4">
        <v>0</v>
      </c>
      <c r="AC616" s="10">
        <v>0</v>
      </c>
      <c r="AD616" s="4">
        <v>180.55010869565223</v>
      </c>
      <c r="AE616" s="4">
        <v>17.929239130434784</v>
      </c>
      <c r="AF616" s="10">
        <v>9.9303397045623229E-2</v>
      </c>
      <c r="AG616" s="4">
        <v>0</v>
      </c>
      <c r="AH616" s="4">
        <v>0</v>
      </c>
      <c r="AI616" s="10" t="s">
        <v>1473</v>
      </c>
      <c r="AJ616" s="4">
        <v>0</v>
      </c>
      <c r="AK616" s="4">
        <v>0</v>
      </c>
      <c r="AL616" s="10" t="s">
        <v>1473</v>
      </c>
      <c r="AM616" s="1">
        <v>366430</v>
      </c>
      <c r="AN616" s="1">
        <v>5</v>
      </c>
      <c r="AX616"/>
      <c r="AY616"/>
    </row>
    <row r="617" spans="1:51" x14ac:dyDescent="0.25">
      <c r="A617" t="s">
        <v>964</v>
      </c>
      <c r="B617" t="s">
        <v>129</v>
      </c>
      <c r="C617" t="s">
        <v>1157</v>
      </c>
      <c r="D617" t="s">
        <v>1010</v>
      </c>
      <c r="E617" s="4">
        <v>130.44565217391303</v>
      </c>
      <c r="F617" s="4">
        <v>546.76608695652169</v>
      </c>
      <c r="G617" s="4">
        <v>34.854891304347824</v>
      </c>
      <c r="H617" s="10">
        <v>6.3747354007198054E-2</v>
      </c>
      <c r="I617" s="4">
        <v>511.57043478260863</v>
      </c>
      <c r="J617" s="4">
        <v>34.854891304347824</v>
      </c>
      <c r="K617" s="10">
        <v>6.8133122898627593E-2</v>
      </c>
      <c r="L617" s="4">
        <v>112.42858695652174</v>
      </c>
      <c r="M617" s="4">
        <v>0</v>
      </c>
      <c r="N617" s="10">
        <v>0</v>
      </c>
      <c r="O617" s="4">
        <v>81.906847826086945</v>
      </c>
      <c r="P617" s="4">
        <v>0</v>
      </c>
      <c r="Q617" s="8">
        <v>0</v>
      </c>
      <c r="R617" s="4">
        <v>25.652173913043477</v>
      </c>
      <c r="S617" s="4">
        <v>0</v>
      </c>
      <c r="T617" s="10">
        <v>0</v>
      </c>
      <c r="U617" s="4">
        <v>4.8695652173913047</v>
      </c>
      <c r="V617" s="4">
        <v>0</v>
      </c>
      <c r="W617" s="10">
        <v>0</v>
      </c>
      <c r="X617" s="4">
        <v>126.59989130434784</v>
      </c>
      <c r="Y617" s="4">
        <v>0.47913043478260875</v>
      </c>
      <c r="Z617" s="10">
        <v>3.7846038400678622E-3</v>
      </c>
      <c r="AA617" s="4">
        <v>4.6739130434782608</v>
      </c>
      <c r="AB617" s="4">
        <v>0</v>
      </c>
      <c r="AC617" s="10">
        <v>0</v>
      </c>
      <c r="AD617" s="4">
        <v>303.06369565217386</v>
      </c>
      <c r="AE617" s="4">
        <v>34.375760869565212</v>
      </c>
      <c r="AF617" s="10">
        <v>0.11342751165094438</v>
      </c>
      <c r="AG617" s="4">
        <v>0</v>
      </c>
      <c r="AH617" s="4">
        <v>0</v>
      </c>
      <c r="AI617" s="10" t="s">
        <v>1473</v>
      </c>
      <c r="AJ617" s="4">
        <v>0</v>
      </c>
      <c r="AK617" s="4">
        <v>0</v>
      </c>
      <c r="AL617" s="10" t="s">
        <v>1473</v>
      </c>
      <c r="AM617" s="1">
        <v>365346</v>
      </c>
      <c r="AN617" s="1">
        <v>5</v>
      </c>
      <c r="AX617"/>
      <c r="AY617"/>
    </row>
    <row r="618" spans="1:51" x14ac:dyDescent="0.25">
      <c r="A618" t="s">
        <v>964</v>
      </c>
      <c r="B618" t="s">
        <v>887</v>
      </c>
      <c r="C618" t="s">
        <v>1095</v>
      </c>
      <c r="D618" t="s">
        <v>1056</v>
      </c>
      <c r="E618" s="4">
        <v>46.152173913043477</v>
      </c>
      <c r="F618" s="4">
        <v>256.44184782608704</v>
      </c>
      <c r="G618" s="4">
        <v>81.868478260869566</v>
      </c>
      <c r="H618" s="10">
        <v>0.31924773181478122</v>
      </c>
      <c r="I618" s="4">
        <v>248.30054347826092</v>
      </c>
      <c r="J618" s="4">
        <v>81.868478260869566</v>
      </c>
      <c r="K618" s="10">
        <v>0.32971526003944196</v>
      </c>
      <c r="L618" s="4">
        <v>29.744999999999997</v>
      </c>
      <c r="M618" s="4">
        <v>8.1471739130434795</v>
      </c>
      <c r="N618" s="10">
        <v>0.2739006190298699</v>
      </c>
      <c r="O618" s="4">
        <v>21.603695652173911</v>
      </c>
      <c r="P618" s="4">
        <v>8.1471739130434795</v>
      </c>
      <c r="Q618" s="8">
        <v>0.37711945419966397</v>
      </c>
      <c r="R618" s="4">
        <v>4.75</v>
      </c>
      <c r="S618" s="4">
        <v>0</v>
      </c>
      <c r="T618" s="10">
        <v>0</v>
      </c>
      <c r="U618" s="4">
        <v>3.3913043478260869</v>
      </c>
      <c r="V618" s="4">
        <v>0</v>
      </c>
      <c r="W618" s="10">
        <v>0</v>
      </c>
      <c r="X618" s="4">
        <v>27.497173913043479</v>
      </c>
      <c r="Y618" s="4">
        <v>14.695543478260864</v>
      </c>
      <c r="Z618" s="10">
        <v>0.53443832172476202</v>
      </c>
      <c r="AA618" s="4">
        <v>0</v>
      </c>
      <c r="AB618" s="4">
        <v>0</v>
      </c>
      <c r="AC618" s="10" t="s">
        <v>1473</v>
      </c>
      <c r="AD618" s="4">
        <v>199.19967391304354</v>
      </c>
      <c r="AE618" s="4">
        <v>59.025760869565225</v>
      </c>
      <c r="AF618" s="10">
        <v>0.29631454565197574</v>
      </c>
      <c r="AG618" s="4">
        <v>0</v>
      </c>
      <c r="AH618" s="4">
        <v>0</v>
      </c>
      <c r="AI618" s="10" t="s">
        <v>1473</v>
      </c>
      <c r="AJ618" s="4">
        <v>0</v>
      </c>
      <c r="AK618" s="4">
        <v>0</v>
      </c>
      <c r="AL618" s="10" t="s">
        <v>1473</v>
      </c>
      <c r="AM618" s="1">
        <v>366445</v>
      </c>
      <c r="AN618" s="1">
        <v>5</v>
      </c>
      <c r="AX618"/>
      <c r="AY618"/>
    </row>
    <row r="619" spans="1:51" x14ac:dyDescent="0.25">
      <c r="A619" t="s">
        <v>964</v>
      </c>
      <c r="B619" t="s">
        <v>824</v>
      </c>
      <c r="C619" t="s">
        <v>1161</v>
      </c>
      <c r="D619" t="s">
        <v>1010</v>
      </c>
      <c r="E619" s="4">
        <v>44.152173913043477</v>
      </c>
      <c r="F619" s="4">
        <v>239.16152173913036</v>
      </c>
      <c r="G619" s="4">
        <v>9.0827173913043477</v>
      </c>
      <c r="H619" s="10">
        <v>3.7977335673635162E-2</v>
      </c>
      <c r="I619" s="4">
        <v>222.44956521739124</v>
      </c>
      <c r="J619" s="4">
        <v>9.0827173913043477</v>
      </c>
      <c r="K619" s="10">
        <v>4.0830456928194779E-2</v>
      </c>
      <c r="L619" s="4">
        <v>33.309239130434776</v>
      </c>
      <c r="M619" s="4">
        <v>2.3581521739130435</v>
      </c>
      <c r="N619" s="10">
        <v>7.0795738223824844E-2</v>
      </c>
      <c r="O619" s="4">
        <v>21.518478260869564</v>
      </c>
      <c r="P619" s="4">
        <v>2.3581521739130435</v>
      </c>
      <c r="Q619" s="8">
        <v>0.10958731120876901</v>
      </c>
      <c r="R619" s="4">
        <v>6.2255434782608692</v>
      </c>
      <c r="S619" s="4">
        <v>0</v>
      </c>
      <c r="T619" s="10">
        <v>0</v>
      </c>
      <c r="U619" s="4">
        <v>5.5652173913043477</v>
      </c>
      <c r="V619" s="4">
        <v>0</v>
      </c>
      <c r="W619" s="10">
        <v>0</v>
      </c>
      <c r="X619" s="4">
        <v>35.937173913043473</v>
      </c>
      <c r="Y619" s="4">
        <v>4.6355434782608693</v>
      </c>
      <c r="Z619" s="10">
        <v>0.1289902063383562</v>
      </c>
      <c r="AA619" s="4">
        <v>4.9211956521739131</v>
      </c>
      <c r="AB619" s="4">
        <v>0</v>
      </c>
      <c r="AC619" s="10">
        <v>0</v>
      </c>
      <c r="AD619" s="4">
        <v>164.99391304347822</v>
      </c>
      <c r="AE619" s="4">
        <v>2.0890217391304349</v>
      </c>
      <c r="AF619" s="10">
        <v>1.266120489293413E-2</v>
      </c>
      <c r="AG619" s="4">
        <v>0</v>
      </c>
      <c r="AH619" s="4">
        <v>0</v>
      </c>
      <c r="AI619" s="10" t="s">
        <v>1473</v>
      </c>
      <c r="AJ619" s="4">
        <v>0</v>
      </c>
      <c r="AK619" s="4">
        <v>0</v>
      </c>
      <c r="AL619" s="10" t="s">
        <v>1473</v>
      </c>
      <c r="AM619" s="1">
        <v>366376</v>
      </c>
      <c r="AN619" s="1">
        <v>5</v>
      </c>
      <c r="AX619"/>
      <c r="AY619"/>
    </row>
    <row r="620" spans="1:51" x14ac:dyDescent="0.25">
      <c r="A620" t="s">
        <v>964</v>
      </c>
      <c r="B620" t="s">
        <v>810</v>
      </c>
      <c r="C620" t="s">
        <v>1407</v>
      </c>
      <c r="D620" t="s">
        <v>1026</v>
      </c>
      <c r="E620" s="4">
        <v>50.804347826086953</v>
      </c>
      <c r="F620" s="4">
        <v>204.13500000000002</v>
      </c>
      <c r="G620" s="4">
        <v>5.8768478260869568</v>
      </c>
      <c r="H620" s="10">
        <v>2.8789026017522503E-2</v>
      </c>
      <c r="I620" s="4">
        <v>191.47739130434783</v>
      </c>
      <c r="J620" s="4">
        <v>3.7790217391304353</v>
      </c>
      <c r="K620" s="10">
        <v>1.9736125050522482E-2</v>
      </c>
      <c r="L620" s="4">
        <v>27.096195652173911</v>
      </c>
      <c r="M620" s="4">
        <v>2.1804347826086961</v>
      </c>
      <c r="N620" s="10">
        <v>8.0470144613594904E-2</v>
      </c>
      <c r="O620" s="4">
        <v>16.115217391304348</v>
      </c>
      <c r="P620" s="4">
        <v>8.2608695652173908E-2</v>
      </c>
      <c r="Q620" s="8">
        <v>5.1261297720221225E-3</v>
      </c>
      <c r="R620" s="4">
        <v>5.4646739130434785</v>
      </c>
      <c r="S620" s="4">
        <v>2.097826086956522</v>
      </c>
      <c r="T620" s="10">
        <v>0.38388861263053209</v>
      </c>
      <c r="U620" s="4">
        <v>5.5163043478260869</v>
      </c>
      <c r="V620" s="4">
        <v>0</v>
      </c>
      <c r="W620" s="10">
        <v>0</v>
      </c>
      <c r="X620" s="4">
        <v>25.573369565217391</v>
      </c>
      <c r="Y620" s="4">
        <v>2.2961956521739131</v>
      </c>
      <c r="Z620" s="10">
        <v>8.9788545319307203E-2</v>
      </c>
      <c r="AA620" s="4">
        <v>1.6766304347826086</v>
      </c>
      <c r="AB620" s="4">
        <v>0</v>
      </c>
      <c r="AC620" s="10">
        <v>0</v>
      </c>
      <c r="AD620" s="4">
        <v>149.7888043478261</v>
      </c>
      <c r="AE620" s="4">
        <v>1.4002173913043479</v>
      </c>
      <c r="AF620" s="10">
        <v>9.3479442432352206E-3</v>
      </c>
      <c r="AG620" s="4">
        <v>0</v>
      </c>
      <c r="AH620" s="4">
        <v>0</v>
      </c>
      <c r="AI620" s="10" t="s">
        <v>1473</v>
      </c>
      <c r="AJ620" s="4">
        <v>0</v>
      </c>
      <c r="AK620" s="4">
        <v>0</v>
      </c>
      <c r="AL620" s="10" t="s">
        <v>1473</v>
      </c>
      <c r="AM620" s="1">
        <v>366361</v>
      </c>
      <c r="AN620" s="1">
        <v>5</v>
      </c>
      <c r="AX620"/>
      <c r="AY620"/>
    </row>
    <row r="621" spans="1:51" x14ac:dyDescent="0.25">
      <c r="A621" t="s">
        <v>964</v>
      </c>
      <c r="B621" t="s">
        <v>866</v>
      </c>
      <c r="C621" t="s">
        <v>1159</v>
      </c>
      <c r="D621" t="s">
        <v>980</v>
      </c>
      <c r="E621" s="4">
        <v>44.847826086956523</v>
      </c>
      <c r="F621" s="4">
        <v>248.21586956521742</v>
      </c>
      <c r="G621" s="4">
        <v>26.145</v>
      </c>
      <c r="H621" s="10">
        <v>0.10533170198100705</v>
      </c>
      <c r="I621" s="4">
        <v>230.76315217391306</v>
      </c>
      <c r="J621" s="4">
        <v>26.145</v>
      </c>
      <c r="K621" s="10">
        <v>0.11329798433458736</v>
      </c>
      <c r="L621" s="4">
        <v>29.25</v>
      </c>
      <c r="M621" s="4">
        <v>3.3288043478260869</v>
      </c>
      <c r="N621" s="10">
        <v>0.1138052768487551</v>
      </c>
      <c r="O621" s="4">
        <v>17.815217391304348</v>
      </c>
      <c r="P621" s="4">
        <v>3.3288043478260869</v>
      </c>
      <c r="Q621" s="8">
        <v>0.18685173886516168</v>
      </c>
      <c r="R621" s="4">
        <v>5.4782608695652177</v>
      </c>
      <c r="S621" s="4">
        <v>0</v>
      </c>
      <c r="T621" s="10">
        <v>0</v>
      </c>
      <c r="U621" s="4">
        <v>5.9565217391304346</v>
      </c>
      <c r="V621" s="4">
        <v>0</v>
      </c>
      <c r="W621" s="10">
        <v>0</v>
      </c>
      <c r="X621" s="4">
        <v>29.975978260869564</v>
      </c>
      <c r="Y621" s="4">
        <v>4.2966304347826094</v>
      </c>
      <c r="Z621" s="10">
        <v>0.14333578698885704</v>
      </c>
      <c r="AA621" s="4">
        <v>6.0179347826086955</v>
      </c>
      <c r="AB621" s="4">
        <v>0</v>
      </c>
      <c r="AC621" s="10">
        <v>0</v>
      </c>
      <c r="AD621" s="4">
        <v>182.97195652173914</v>
      </c>
      <c r="AE621" s="4">
        <v>18.519565217391303</v>
      </c>
      <c r="AF621" s="10">
        <v>0.10121532047557774</v>
      </c>
      <c r="AG621" s="4">
        <v>0</v>
      </c>
      <c r="AH621" s="4">
        <v>0</v>
      </c>
      <c r="AI621" s="10" t="s">
        <v>1473</v>
      </c>
      <c r="AJ621" s="4">
        <v>0</v>
      </c>
      <c r="AK621" s="4">
        <v>0</v>
      </c>
      <c r="AL621" s="10" t="s">
        <v>1473</v>
      </c>
      <c r="AM621" s="1">
        <v>366424</v>
      </c>
      <c r="AN621" s="1">
        <v>5</v>
      </c>
      <c r="AX621"/>
      <c r="AY621"/>
    </row>
    <row r="622" spans="1:51" x14ac:dyDescent="0.25">
      <c r="A622" t="s">
        <v>964</v>
      </c>
      <c r="B622" t="s">
        <v>807</v>
      </c>
      <c r="C622" t="s">
        <v>1082</v>
      </c>
      <c r="D622" t="s">
        <v>1027</v>
      </c>
      <c r="E622" s="4">
        <v>20.510869565217391</v>
      </c>
      <c r="F622" s="4">
        <v>107.9666304347826</v>
      </c>
      <c r="G622" s="4">
        <v>42.703043478260874</v>
      </c>
      <c r="H622" s="10">
        <v>0.39552075772204182</v>
      </c>
      <c r="I622" s="4">
        <v>97.534565217391304</v>
      </c>
      <c r="J622" s="4">
        <v>40.53184782608696</v>
      </c>
      <c r="K622" s="10">
        <v>0.41556393608508918</v>
      </c>
      <c r="L622" s="4">
        <v>30.276521739130427</v>
      </c>
      <c r="M622" s="4">
        <v>8.1297826086956526</v>
      </c>
      <c r="N622" s="10">
        <v>0.26851772071916835</v>
      </c>
      <c r="O622" s="4">
        <v>19.844456521739122</v>
      </c>
      <c r="P622" s="4">
        <v>5.9585869565217386</v>
      </c>
      <c r="Q622" s="8">
        <v>0.30026455750976355</v>
      </c>
      <c r="R622" s="4">
        <v>5.4755434782608692</v>
      </c>
      <c r="S622" s="4">
        <v>2.1711956521739131</v>
      </c>
      <c r="T622" s="10">
        <v>0.39652605459057078</v>
      </c>
      <c r="U622" s="4">
        <v>4.9565217391304346</v>
      </c>
      <c r="V622" s="4">
        <v>0</v>
      </c>
      <c r="W622" s="10">
        <v>0</v>
      </c>
      <c r="X622" s="4">
        <v>5.5435869565217386</v>
      </c>
      <c r="Y622" s="4">
        <v>4.3098913043478264</v>
      </c>
      <c r="Z622" s="10">
        <v>0.77745534401286265</v>
      </c>
      <c r="AA622" s="4">
        <v>0</v>
      </c>
      <c r="AB622" s="4">
        <v>0</v>
      </c>
      <c r="AC622" s="10" t="s">
        <v>1473</v>
      </c>
      <c r="AD622" s="4">
        <v>72.146521739130435</v>
      </c>
      <c r="AE622" s="4">
        <v>30.263369565217396</v>
      </c>
      <c r="AF622" s="10">
        <v>0.41947094379192107</v>
      </c>
      <c r="AG622" s="4">
        <v>0</v>
      </c>
      <c r="AH622" s="4">
        <v>0</v>
      </c>
      <c r="AI622" s="10" t="s">
        <v>1473</v>
      </c>
      <c r="AJ622" s="4">
        <v>0</v>
      </c>
      <c r="AK622" s="4">
        <v>0</v>
      </c>
      <c r="AL622" s="10" t="s">
        <v>1473</v>
      </c>
      <c r="AM622" s="1">
        <v>366358</v>
      </c>
      <c r="AN622" s="1">
        <v>5</v>
      </c>
      <c r="AX622"/>
      <c r="AY622"/>
    </row>
    <row r="623" spans="1:51" x14ac:dyDescent="0.25">
      <c r="A623" t="s">
        <v>964</v>
      </c>
      <c r="B623" t="s">
        <v>267</v>
      </c>
      <c r="C623" t="s">
        <v>1295</v>
      </c>
      <c r="D623" t="s">
        <v>1049</v>
      </c>
      <c r="E623" s="4">
        <v>46.282608695652172</v>
      </c>
      <c r="F623" s="4">
        <v>187.18880434782608</v>
      </c>
      <c r="G623" s="4">
        <v>76.377282608695651</v>
      </c>
      <c r="H623" s="10">
        <v>0.40802270667200113</v>
      </c>
      <c r="I623" s="4">
        <v>171.17978260869566</v>
      </c>
      <c r="J623" s="4">
        <v>76.377282608695651</v>
      </c>
      <c r="K623" s="10">
        <v>0.446181677793624</v>
      </c>
      <c r="L623" s="4">
        <v>39.303586956521734</v>
      </c>
      <c r="M623" s="4">
        <v>3.8752173913043468</v>
      </c>
      <c r="N623" s="10">
        <v>9.8597041425027579E-2</v>
      </c>
      <c r="O623" s="4">
        <v>23.294565217391298</v>
      </c>
      <c r="P623" s="4">
        <v>3.8752173913043468</v>
      </c>
      <c r="Q623" s="8">
        <v>0.16635714619009845</v>
      </c>
      <c r="R623" s="4">
        <v>10.62858695652174</v>
      </c>
      <c r="S623" s="4">
        <v>0</v>
      </c>
      <c r="T623" s="10">
        <v>0</v>
      </c>
      <c r="U623" s="4">
        <v>5.3804347826086953</v>
      </c>
      <c r="V623" s="4">
        <v>0</v>
      </c>
      <c r="W623" s="10">
        <v>0</v>
      </c>
      <c r="X623" s="4">
        <v>49.538260869565214</v>
      </c>
      <c r="Y623" s="4">
        <v>26.454021739130425</v>
      </c>
      <c r="Z623" s="10">
        <v>0.53401191876283582</v>
      </c>
      <c r="AA623" s="4">
        <v>0</v>
      </c>
      <c r="AB623" s="4">
        <v>0</v>
      </c>
      <c r="AC623" s="10" t="s">
        <v>1473</v>
      </c>
      <c r="AD623" s="4">
        <v>98.346956521739145</v>
      </c>
      <c r="AE623" s="4">
        <v>46.048043478260873</v>
      </c>
      <c r="AF623" s="10">
        <v>0.46822032025040006</v>
      </c>
      <c r="AG623" s="4">
        <v>0</v>
      </c>
      <c r="AH623" s="4">
        <v>0</v>
      </c>
      <c r="AI623" s="10" t="s">
        <v>1473</v>
      </c>
      <c r="AJ623" s="4">
        <v>0</v>
      </c>
      <c r="AK623" s="4">
        <v>0</v>
      </c>
      <c r="AL623" s="10" t="s">
        <v>1473</v>
      </c>
      <c r="AM623" s="1">
        <v>365571</v>
      </c>
      <c r="AN623" s="1">
        <v>5</v>
      </c>
      <c r="AX623"/>
      <c r="AY623"/>
    </row>
    <row r="624" spans="1:51" x14ac:dyDescent="0.25">
      <c r="A624" t="s">
        <v>964</v>
      </c>
      <c r="B624" t="s">
        <v>817</v>
      </c>
      <c r="C624" t="s">
        <v>1133</v>
      </c>
      <c r="D624" t="s">
        <v>1010</v>
      </c>
      <c r="E624" s="4">
        <v>43.326086956521742</v>
      </c>
      <c r="F624" s="4">
        <v>233.325652173913</v>
      </c>
      <c r="G624" s="4">
        <v>25.87836956521739</v>
      </c>
      <c r="H624" s="10">
        <v>0.11091094924242849</v>
      </c>
      <c r="I624" s="4">
        <v>224.14630434782606</v>
      </c>
      <c r="J624" s="4">
        <v>25.87836956521739</v>
      </c>
      <c r="K624" s="10">
        <v>0.115453028059119</v>
      </c>
      <c r="L624" s="4">
        <v>18.414456521739133</v>
      </c>
      <c r="M624" s="4">
        <v>5.3981521739130418</v>
      </c>
      <c r="N624" s="10">
        <v>0.29314751524381233</v>
      </c>
      <c r="O624" s="4">
        <v>9.2351086956521762</v>
      </c>
      <c r="P624" s="4">
        <v>5.3981521739130418</v>
      </c>
      <c r="Q624" s="8">
        <v>0.58452502854183552</v>
      </c>
      <c r="R624" s="4">
        <v>5.9619565217391308</v>
      </c>
      <c r="S624" s="4">
        <v>0</v>
      </c>
      <c r="T624" s="10">
        <v>0</v>
      </c>
      <c r="U624" s="4">
        <v>3.2173913043478262</v>
      </c>
      <c r="V624" s="4">
        <v>0</v>
      </c>
      <c r="W624" s="10">
        <v>0</v>
      </c>
      <c r="X624" s="4">
        <v>37.646195652173908</v>
      </c>
      <c r="Y624" s="4">
        <v>6.4750000000000005</v>
      </c>
      <c r="Z624" s="10">
        <v>0.17199613102542266</v>
      </c>
      <c r="AA624" s="4">
        <v>0</v>
      </c>
      <c r="AB624" s="4">
        <v>0</v>
      </c>
      <c r="AC624" s="10" t="s">
        <v>1473</v>
      </c>
      <c r="AD624" s="4">
        <v>177.26499999999996</v>
      </c>
      <c r="AE624" s="4">
        <v>14.005217391304347</v>
      </c>
      <c r="AF624" s="10">
        <v>7.9007234317571715E-2</v>
      </c>
      <c r="AG624" s="4">
        <v>0</v>
      </c>
      <c r="AH624" s="4">
        <v>0</v>
      </c>
      <c r="AI624" s="10" t="s">
        <v>1473</v>
      </c>
      <c r="AJ624" s="4">
        <v>0</v>
      </c>
      <c r="AK624" s="4">
        <v>0</v>
      </c>
      <c r="AL624" s="10" t="s">
        <v>1473</v>
      </c>
      <c r="AM624" s="1">
        <v>366368</v>
      </c>
      <c r="AN624" s="1">
        <v>5</v>
      </c>
      <c r="AX624"/>
      <c r="AY624"/>
    </row>
    <row r="625" spans="1:51" x14ac:dyDescent="0.25">
      <c r="A625" t="s">
        <v>964</v>
      </c>
      <c r="B625" t="s">
        <v>521</v>
      </c>
      <c r="C625" t="s">
        <v>1170</v>
      </c>
      <c r="D625" t="s">
        <v>1043</v>
      </c>
      <c r="E625" s="4">
        <v>46.25</v>
      </c>
      <c r="F625" s="4">
        <v>159.98369565217391</v>
      </c>
      <c r="G625" s="4">
        <v>0</v>
      </c>
      <c r="H625" s="10">
        <v>0</v>
      </c>
      <c r="I625" s="4">
        <v>145.1141304347826</v>
      </c>
      <c r="J625" s="4">
        <v>0</v>
      </c>
      <c r="K625" s="10">
        <v>0</v>
      </c>
      <c r="L625" s="4">
        <v>32.733695652173914</v>
      </c>
      <c r="M625" s="4">
        <v>0</v>
      </c>
      <c r="N625" s="10">
        <v>0</v>
      </c>
      <c r="O625" s="4">
        <v>17.864130434782609</v>
      </c>
      <c r="P625" s="4">
        <v>0</v>
      </c>
      <c r="Q625" s="8">
        <v>0</v>
      </c>
      <c r="R625" s="4">
        <v>10.782608695652174</v>
      </c>
      <c r="S625" s="4">
        <v>0</v>
      </c>
      <c r="T625" s="10">
        <v>0</v>
      </c>
      <c r="U625" s="4">
        <v>4.0869565217391308</v>
      </c>
      <c r="V625" s="4">
        <v>0</v>
      </c>
      <c r="W625" s="10">
        <v>0</v>
      </c>
      <c r="X625" s="4">
        <v>33.607282608695648</v>
      </c>
      <c r="Y625" s="4">
        <v>0</v>
      </c>
      <c r="Z625" s="10">
        <v>0</v>
      </c>
      <c r="AA625" s="4">
        <v>0</v>
      </c>
      <c r="AB625" s="4">
        <v>0</v>
      </c>
      <c r="AC625" s="10" t="s">
        <v>1473</v>
      </c>
      <c r="AD625" s="4">
        <v>88.637282608695656</v>
      </c>
      <c r="AE625" s="4">
        <v>0</v>
      </c>
      <c r="AF625" s="10">
        <v>0</v>
      </c>
      <c r="AG625" s="4">
        <v>5.0054347826086953</v>
      </c>
      <c r="AH625" s="4">
        <v>0</v>
      </c>
      <c r="AI625" s="10">
        <v>0</v>
      </c>
      <c r="AJ625" s="4">
        <v>0</v>
      </c>
      <c r="AK625" s="4">
        <v>0</v>
      </c>
      <c r="AL625" s="10" t="s">
        <v>1473</v>
      </c>
      <c r="AM625" s="1">
        <v>365953</v>
      </c>
      <c r="AN625" s="1">
        <v>5</v>
      </c>
      <c r="AX625"/>
      <c r="AY625"/>
    </row>
    <row r="626" spans="1:51" x14ac:dyDescent="0.25">
      <c r="A626" t="s">
        <v>964</v>
      </c>
      <c r="B626" t="s">
        <v>649</v>
      </c>
      <c r="C626" t="s">
        <v>1140</v>
      </c>
      <c r="D626" t="s">
        <v>1026</v>
      </c>
      <c r="E626" s="4">
        <v>18.565217391304348</v>
      </c>
      <c r="F626" s="4">
        <v>92.713260869565218</v>
      </c>
      <c r="G626" s="4">
        <v>1.8016304347826086</v>
      </c>
      <c r="H626" s="10">
        <v>1.9432284204923548E-2</v>
      </c>
      <c r="I626" s="4">
        <v>81.740434782608702</v>
      </c>
      <c r="J626" s="4">
        <v>1.8016304347826086</v>
      </c>
      <c r="K626" s="10">
        <v>2.204087168821774E-2</v>
      </c>
      <c r="L626" s="4">
        <v>27.067934782608695</v>
      </c>
      <c r="M626" s="4">
        <v>0</v>
      </c>
      <c r="N626" s="10">
        <v>0</v>
      </c>
      <c r="O626" s="4">
        <v>16.095108695652176</v>
      </c>
      <c r="P626" s="4">
        <v>0</v>
      </c>
      <c r="Q626" s="8">
        <v>0</v>
      </c>
      <c r="R626" s="4">
        <v>4.9728260869565215</v>
      </c>
      <c r="S626" s="4">
        <v>0</v>
      </c>
      <c r="T626" s="10">
        <v>0</v>
      </c>
      <c r="U626" s="4">
        <v>6</v>
      </c>
      <c r="V626" s="4">
        <v>0</v>
      </c>
      <c r="W626" s="10">
        <v>0</v>
      </c>
      <c r="X626" s="4">
        <v>8.9157608695652169</v>
      </c>
      <c r="Y626" s="4">
        <v>1.0951086956521738</v>
      </c>
      <c r="Z626" s="10">
        <v>0.12282840597378848</v>
      </c>
      <c r="AA626" s="4">
        <v>0</v>
      </c>
      <c r="AB626" s="4">
        <v>0</v>
      </c>
      <c r="AC626" s="10" t="s">
        <v>1473</v>
      </c>
      <c r="AD626" s="4">
        <v>56.729565217391304</v>
      </c>
      <c r="AE626" s="4">
        <v>0.70652173913043481</v>
      </c>
      <c r="AF626" s="10">
        <v>1.2454206839467191E-2</v>
      </c>
      <c r="AG626" s="4">
        <v>0</v>
      </c>
      <c r="AH626" s="4">
        <v>0</v>
      </c>
      <c r="AI626" s="10" t="s">
        <v>1473</v>
      </c>
      <c r="AJ626" s="4">
        <v>0</v>
      </c>
      <c r="AK626" s="4">
        <v>0</v>
      </c>
      <c r="AL626" s="10" t="s">
        <v>1473</v>
      </c>
      <c r="AM626" s="1">
        <v>366148</v>
      </c>
      <c r="AN626" s="1">
        <v>5</v>
      </c>
      <c r="AX626"/>
      <c r="AY626"/>
    </row>
    <row r="627" spans="1:51" x14ac:dyDescent="0.25">
      <c r="A627" t="s">
        <v>964</v>
      </c>
      <c r="B627" t="s">
        <v>881</v>
      </c>
      <c r="C627" t="s">
        <v>1152</v>
      </c>
      <c r="D627" t="s">
        <v>1056</v>
      </c>
      <c r="E627" s="4">
        <v>45.978260869565219</v>
      </c>
      <c r="F627" s="4">
        <v>245.78130434782611</v>
      </c>
      <c r="G627" s="4">
        <v>22.572065217391302</v>
      </c>
      <c r="H627" s="10">
        <v>9.1838007277590339E-2</v>
      </c>
      <c r="I627" s="4">
        <v>234.62369565217395</v>
      </c>
      <c r="J627" s="4">
        <v>22.572065217391302</v>
      </c>
      <c r="K627" s="10">
        <v>9.6205394577255507E-2</v>
      </c>
      <c r="L627" s="4">
        <v>34.484782608695646</v>
      </c>
      <c r="M627" s="4">
        <v>4.5635869565217391</v>
      </c>
      <c r="N627" s="10">
        <v>0.13233625417638531</v>
      </c>
      <c r="O627" s="4">
        <v>23.327173913043474</v>
      </c>
      <c r="P627" s="4">
        <v>4.5635869565217391</v>
      </c>
      <c r="Q627" s="8">
        <v>0.19563394063650347</v>
      </c>
      <c r="R627" s="4">
        <v>5.1576086956521738</v>
      </c>
      <c r="S627" s="4">
        <v>0</v>
      </c>
      <c r="T627" s="10">
        <v>0</v>
      </c>
      <c r="U627" s="4">
        <v>6</v>
      </c>
      <c r="V627" s="4">
        <v>0</v>
      </c>
      <c r="W627" s="10">
        <v>0</v>
      </c>
      <c r="X627" s="4">
        <v>27.418260869565223</v>
      </c>
      <c r="Y627" s="4">
        <v>3.1546739130434771</v>
      </c>
      <c r="Z627" s="10">
        <v>0.11505740382480727</v>
      </c>
      <c r="AA627" s="4">
        <v>0</v>
      </c>
      <c r="AB627" s="4">
        <v>0</v>
      </c>
      <c r="AC627" s="10" t="s">
        <v>1473</v>
      </c>
      <c r="AD627" s="4">
        <v>183.87826086956525</v>
      </c>
      <c r="AE627" s="4">
        <v>14.853804347826086</v>
      </c>
      <c r="AF627" s="10">
        <v>8.0780644093445556E-2</v>
      </c>
      <c r="AG627" s="4">
        <v>0</v>
      </c>
      <c r="AH627" s="4">
        <v>0</v>
      </c>
      <c r="AI627" s="10" t="s">
        <v>1473</v>
      </c>
      <c r="AJ627" s="4">
        <v>0</v>
      </c>
      <c r="AK627" s="4">
        <v>0</v>
      </c>
      <c r="AL627" s="10" t="s">
        <v>1473</v>
      </c>
      <c r="AM627" s="1">
        <v>366439</v>
      </c>
      <c r="AN627" s="1">
        <v>5</v>
      </c>
      <c r="AX627"/>
      <c r="AY627"/>
    </row>
    <row r="628" spans="1:51" x14ac:dyDescent="0.25">
      <c r="A628" t="s">
        <v>964</v>
      </c>
      <c r="B628" t="s">
        <v>584</v>
      </c>
      <c r="C628" t="s">
        <v>1369</v>
      </c>
      <c r="D628" t="s">
        <v>1043</v>
      </c>
      <c r="E628" s="4">
        <v>40.934782608695649</v>
      </c>
      <c r="F628" s="4">
        <v>148.36445652173913</v>
      </c>
      <c r="G628" s="4">
        <v>11.593478260869567</v>
      </c>
      <c r="H628" s="10">
        <v>7.8141884738888459E-2</v>
      </c>
      <c r="I628" s="4">
        <v>136.53836956521738</v>
      </c>
      <c r="J628" s="4">
        <v>11.593478260869567</v>
      </c>
      <c r="K628" s="10">
        <v>8.4910038824888387E-2</v>
      </c>
      <c r="L628" s="4">
        <v>31.782934782608695</v>
      </c>
      <c r="M628" s="4">
        <v>0.36445652173913046</v>
      </c>
      <c r="N628" s="10">
        <v>1.1467050611655831E-2</v>
      </c>
      <c r="O628" s="4">
        <v>19.956847826086957</v>
      </c>
      <c r="P628" s="4">
        <v>0.36445652173913046</v>
      </c>
      <c r="Q628" s="8">
        <v>1.8262228830683597E-2</v>
      </c>
      <c r="R628" s="4">
        <v>6.5217391304347823</v>
      </c>
      <c r="S628" s="4">
        <v>0</v>
      </c>
      <c r="T628" s="10">
        <v>0</v>
      </c>
      <c r="U628" s="4">
        <v>5.3043478260869561</v>
      </c>
      <c r="V628" s="4">
        <v>0</v>
      </c>
      <c r="W628" s="10">
        <v>0</v>
      </c>
      <c r="X628" s="4">
        <v>35.960217391304354</v>
      </c>
      <c r="Y628" s="4">
        <v>5.7441304347826092</v>
      </c>
      <c r="Z628" s="10">
        <v>0.15973569826559542</v>
      </c>
      <c r="AA628" s="4">
        <v>0</v>
      </c>
      <c r="AB628" s="4">
        <v>0</v>
      </c>
      <c r="AC628" s="10" t="s">
        <v>1473</v>
      </c>
      <c r="AD628" s="4">
        <v>79.262608695652176</v>
      </c>
      <c r="AE628" s="4">
        <v>5.4848913043478271</v>
      </c>
      <c r="AF628" s="10">
        <v>6.9198975337897151E-2</v>
      </c>
      <c r="AG628" s="4">
        <v>1.3586956521739131</v>
      </c>
      <c r="AH628" s="4">
        <v>0</v>
      </c>
      <c r="AI628" s="10">
        <v>0</v>
      </c>
      <c r="AJ628" s="4">
        <v>0</v>
      </c>
      <c r="AK628" s="4">
        <v>0</v>
      </c>
      <c r="AL628" s="10" t="s">
        <v>1473</v>
      </c>
      <c r="AM628" s="1">
        <v>366050</v>
      </c>
      <c r="AN628" s="1">
        <v>5</v>
      </c>
      <c r="AX628"/>
      <c r="AY628"/>
    </row>
    <row r="629" spans="1:51" x14ac:dyDescent="0.25">
      <c r="A629" t="s">
        <v>964</v>
      </c>
      <c r="B629" t="s">
        <v>371</v>
      </c>
      <c r="C629" t="s">
        <v>1327</v>
      </c>
      <c r="D629" t="s">
        <v>1057</v>
      </c>
      <c r="E629" s="4">
        <v>73.543478260869563</v>
      </c>
      <c r="F629" s="4">
        <v>295.59021739130435</v>
      </c>
      <c r="G629" s="4">
        <v>80.522065217391315</v>
      </c>
      <c r="H629" s="10">
        <v>0.27241113027362357</v>
      </c>
      <c r="I629" s="4">
        <v>267.83206521739129</v>
      </c>
      <c r="J629" s="4">
        <v>80.522065217391315</v>
      </c>
      <c r="K629" s="10">
        <v>0.30064385738143024</v>
      </c>
      <c r="L629" s="4">
        <v>60.091304347826082</v>
      </c>
      <c r="M629" s="4">
        <v>4.9179347826086959</v>
      </c>
      <c r="N629" s="10">
        <v>8.1841038998625285E-2</v>
      </c>
      <c r="O629" s="4">
        <v>36.341304347826082</v>
      </c>
      <c r="P629" s="4">
        <v>4.9179347826086959</v>
      </c>
      <c r="Q629" s="8">
        <v>0.13532631453011906</v>
      </c>
      <c r="R629" s="4">
        <v>20.255434782608695</v>
      </c>
      <c r="S629" s="4">
        <v>0</v>
      </c>
      <c r="T629" s="10">
        <v>0</v>
      </c>
      <c r="U629" s="4">
        <v>3.4945652173913042</v>
      </c>
      <c r="V629" s="4">
        <v>0</v>
      </c>
      <c r="W629" s="10">
        <v>0</v>
      </c>
      <c r="X629" s="4">
        <v>49.492826086956526</v>
      </c>
      <c r="Y629" s="4">
        <v>5.3270652173913051</v>
      </c>
      <c r="Z629" s="10">
        <v>0.10763307813604958</v>
      </c>
      <c r="AA629" s="4">
        <v>4.0081521739130439</v>
      </c>
      <c r="AB629" s="4">
        <v>0</v>
      </c>
      <c r="AC629" s="10">
        <v>0</v>
      </c>
      <c r="AD629" s="4">
        <v>181.99793478260867</v>
      </c>
      <c r="AE629" s="4">
        <v>70.277065217391311</v>
      </c>
      <c r="AF629" s="10">
        <v>0.38614210266361132</v>
      </c>
      <c r="AG629" s="4">
        <v>0</v>
      </c>
      <c r="AH629" s="4">
        <v>0</v>
      </c>
      <c r="AI629" s="10" t="s">
        <v>1473</v>
      </c>
      <c r="AJ629" s="4">
        <v>0</v>
      </c>
      <c r="AK629" s="4">
        <v>0</v>
      </c>
      <c r="AL629" s="10" t="s">
        <v>1473</v>
      </c>
      <c r="AM629" s="1">
        <v>365721</v>
      </c>
      <c r="AN629" s="1">
        <v>5</v>
      </c>
      <c r="AX629"/>
      <c r="AY629"/>
    </row>
    <row r="630" spans="1:51" x14ac:dyDescent="0.25">
      <c r="A630" t="s">
        <v>964</v>
      </c>
      <c r="B630" t="s">
        <v>77</v>
      </c>
      <c r="C630" t="s">
        <v>1071</v>
      </c>
      <c r="D630" t="s">
        <v>991</v>
      </c>
      <c r="E630" s="4">
        <v>39.576086956521742</v>
      </c>
      <c r="F630" s="4">
        <v>118.48445652173915</v>
      </c>
      <c r="G630" s="4">
        <v>56.634891304347811</v>
      </c>
      <c r="H630" s="10">
        <v>0.47799427002441136</v>
      </c>
      <c r="I630" s="4">
        <v>113.44097826086958</v>
      </c>
      <c r="J630" s="4">
        <v>56.634891304347811</v>
      </c>
      <c r="K630" s="10">
        <v>0.49924544174954011</v>
      </c>
      <c r="L630" s="4">
        <v>28.690652173913048</v>
      </c>
      <c r="M630" s="4">
        <v>12.348260869565218</v>
      </c>
      <c r="N630" s="10">
        <v>0.43039317456829596</v>
      </c>
      <c r="O630" s="4">
        <v>23.647173913043481</v>
      </c>
      <c r="P630" s="4">
        <v>12.348260869565218</v>
      </c>
      <c r="Q630" s="8">
        <v>0.52218759480404864</v>
      </c>
      <c r="R630" s="4">
        <v>0</v>
      </c>
      <c r="S630" s="4">
        <v>0</v>
      </c>
      <c r="T630" s="10" t="s">
        <v>1473</v>
      </c>
      <c r="U630" s="4">
        <v>5.0434782608695654</v>
      </c>
      <c r="V630" s="4">
        <v>0</v>
      </c>
      <c r="W630" s="10">
        <v>0</v>
      </c>
      <c r="X630" s="4">
        <v>30.736521739130442</v>
      </c>
      <c r="Y630" s="4">
        <v>16.051739130434783</v>
      </c>
      <c r="Z630" s="10">
        <v>0.52223668203807949</v>
      </c>
      <c r="AA630" s="4">
        <v>0</v>
      </c>
      <c r="AB630" s="4">
        <v>0</v>
      </c>
      <c r="AC630" s="10" t="s">
        <v>1473</v>
      </c>
      <c r="AD630" s="4">
        <v>58.489347826086949</v>
      </c>
      <c r="AE630" s="4">
        <v>28.234891304347812</v>
      </c>
      <c r="AF630" s="10">
        <v>0.4827356151807648</v>
      </c>
      <c r="AG630" s="4">
        <v>0.56793478260869568</v>
      </c>
      <c r="AH630" s="4">
        <v>0</v>
      </c>
      <c r="AI630" s="10">
        <v>0</v>
      </c>
      <c r="AJ630" s="4">
        <v>0</v>
      </c>
      <c r="AK630" s="4">
        <v>0</v>
      </c>
      <c r="AL630" s="10" t="s">
        <v>1473</v>
      </c>
      <c r="AM630" s="1">
        <v>365257</v>
      </c>
      <c r="AN630" s="1">
        <v>5</v>
      </c>
      <c r="AX630"/>
      <c r="AY630"/>
    </row>
    <row r="631" spans="1:51" x14ac:dyDescent="0.25">
      <c r="A631" t="s">
        <v>964</v>
      </c>
      <c r="B631" t="s">
        <v>56</v>
      </c>
      <c r="C631" t="s">
        <v>1222</v>
      </c>
      <c r="D631" t="s">
        <v>1039</v>
      </c>
      <c r="E631" s="4">
        <v>81.510869565217391</v>
      </c>
      <c r="F631" s="4">
        <v>289.85228260869565</v>
      </c>
      <c r="G631" s="4">
        <v>116.69956521739132</v>
      </c>
      <c r="H631" s="10">
        <v>0.40261737519223628</v>
      </c>
      <c r="I631" s="4">
        <v>267.62173913043478</v>
      </c>
      <c r="J631" s="4">
        <v>116.69956521739132</v>
      </c>
      <c r="K631" s="10">
        <v>0.43606160544571354</v>
      </c>
      <c r="L631" s="4">
        <v>38.757282608695661</v>
      </c>
      <c r="M631" s="4">
        <v>23.81695652173914</v>
      </c>
      <c r="N631" s="10">
        <v>0.61451564502604006</v>
      </c>
      <c r="O631" s="4">
        <v>33.657173913043486</v>
      </c>
      <c r="P631" s="4">
        <v>23.81695652173914</v>
      </c>
      <c r="Q631" s="8">
        <v>0.70763387868727523</v>
      </c>
      <c r="R631" s="4">
        <v>5.1001086956521746</v>
      </c>
      <c r="S631" s="4">
        <v>0</v>
      </c>
      <c r="T631" s="10">
        <v>0</v>
      </c>
      <c r="U631" s="4">
        <v>0</v>
      </c>
      <c r="V631" s="4">
        <v>0</v>
      </c>
      <c r="W631" s="10" t="s">
        <v>1473</v>
      </c>
      <c r="X631" s="4">
        <v>69.059673913043483</v>
      </c>
      <c r="Y631" s="4">
        <v>23.220434782608688</v>
      </c>
      <c r="Z631" s="10">
        <v>0.33623724913394043</v>
      </c>
      <c r="AA631" s="4">
        <v>17.130434782608695</v>
      </c>
      <c r="AB631" s="4">
        <v>0</v>
      </c>
      <c r="AC631" s="10">
        <v>0</v>
      </c>
      <c r="AD631" s="4">
        <v>164.90489130434779</v>
      </c>
      <c r="AE631" s="4">
        <v>69.662173913043489</v>
      </c>
      <c r="AF631" s="10">
        <v>0.42243849386174526</v>
      </c>
      <c r="AG631" s="4">
        <v>0</v>
      </c>
      <c r="AH631" s="4">
        <v>0</v>
      </c>
      <c r="AI631" s="10" t="s">
        <v>1473</v>
      </c>
      <c r="AJ631" s="4">
        <v>0</v>
      </c>
      <c r="AK631" s="4">
        <v>0</v>
      </c>
      <c r="AL631" s="10" t="s">
        <v>1473</v>
      </c>
      <c r="AM631" s="1">
        <v>365185</v>
      </c>
      <c r="AN631" s="1">
        <v>5</v>
      </c>
      <c r="AX631"/>
      <c r="AY631"/>
    </row>
    <row r="632" spans="1:51" x14ac:dyDescent="0.25">
      <c r="A632" t="s">
        <v>964</v>
      </c>
      <c r="B632" t="s">
        <v>531</v>
      </c>
      <c r="C632" t="s">
        <v>1320</v>
      </c>
      <c r="D632" t="s">
        <v>1060</v>
      </c>
      <c r="E632" s="4">
        <v>73.684782608695656</v>
      </c>
      <c r="F632" s="4">
        <v>273.5353260869565</v>
      </c>
      <c r="G632" s="4">
        <v>0</v>
      </c>
      <c r="H632" s="10">
        <v>0</v>
      </c>
      <c r="I632" s="4">
        <v>255.27445652173913</v>
      </c>
      <c r="J632" s="4">
        <v>0</v>
      </c>
      <c r="K632" s="10">
        <v>0</v>
      </c>
      <c r="L632" s="4">
        <v>59.222826086956523</v>
      </c>
      <c r="M632" s="4">
        <v>0</v>
      </c>
      <c r="N632" s="10">
        <v>0</v>
      </c>
      <c r="O632" s="4">
        <v>44.614130434782609</v>
      </c>
      <c r="P632" s="4">
        <v>0</v>
      </c>
      <c r="Q632" s="8">
        <v>0</v>
      </c>
      <c r="R632" s="4">
        <v>10.695652173913043</v>
      </c>
      <c r="S632" s="4">
        <v>0</v>
      </c>
      <c r="T632" s="10">
        <v>0</v>
      </c>
      <c r="U632" s="4">
        <v>3.9130434782608696</v>
      </c>
      <c r="V632" s="4">
        <v>0</v>
      </c>
      <c r="W632" s="10">
        <v>0</v>
      </c>
      <c r="X632" s="4">
        <v>62.942934782608695</v>
      </c>
      <c r="Y632" s="4">
        <v>0</v>
      </c>
      <c r="Z632" s="10">
        <v>0</v>
      </c>
      <c r="AA632" s="4">
        <v>3.652173913043478</v>
      </c>
      <c r="AB632" s="4">
        <v>0</v>
      </c>
      <c r="AC632" s="10">
        <v>0</v>
      </c>
      <c r="AD632" s="4">
        <v>135.60597826086956</v>
      </c>
      <c r="AE632" s="4">
        <v>0</v>
      </c>
      <c r="AF632" s="10">
        <v>0</v>
      </c>
      <c r="AG632" s="4">
        <v>12.111413043478262</v>
      </c>
      <c r="AH632" s="4">
        <v>0</v>
      </c>
      <c r="AI632" s="10">
        <v>0</v>
      </c>
      <c r="AJ632" s="4">
        <v>0</v>
      </c>
      <c r="AK632" s="4">
        <v>0</v>
      </c>
      <c r="AL632" s="10" t="s">
        <v>1473</v>
      </c>
      <c r="AM632" s="1">
        <v>365975</v>
      </c>
      <c r="AN632" s="1">
        <v>5</v>
      </c>
      <c r="AX632"/>
      <c r="AY632"/>
    </row>
    <row r="633" spans="1:51" x14ac:dyDescent="0.25">
      <c r="A633" t="s">
        <v>964</v>
      </c>
      <c r="B633" t="s">
        <v>123</v>
      </c>
      <c r="C633" t="s">
        <v>1140</v>
      </c>
      <c r="D633" t="s">
        <v>1026</v>
      </c>
      <c r="E633" s="4">
        <v>78.478260869565219</v>
      </c>
      <c r="F633" s="4">
        <v>260.74217391304347</v>
      </c>
      <c r="G633" s="4">
        <v>54.080434782608705</v>
      </c>
      <c r="H633" s="10">
        <v>0.20740961836363428</v>
      </c>
      <c r="I633" s="4">
        <v>238.28565217391306</v>
      </c>
      <c r="J633" s="4">
        <v>54.080434782608705</v>
      </c>
      <c r="K633" s="10">
        <v>0.22695632023676371</v>
      </c>
      <c r="L633" s="4">
        <v>53.519891304347823</v>
      </c>
      <c r="M633" s="4">
        <v>20.036195652173916</v>
      </c>
      <c r="N633" s="10">
        <v>0.37436913947069667</v>
      </c>
      <c r="O633" s="4">
        <v>38.889456521739127</v>
      </c>
      <c r="P633" s="4">
        <v>20.036195652173916</v>
      </c>
      <c r="Q633" s="8">
        <v>0.51520893949684599</v>
      </c>
      <c r="R633" s="4">
        <v>10.021739130434783</v>
      </c>
      <c r="S633" s="4">
        <v>0</v>
      </c>
      <c r="T633" s="10">
        <v>0</v>
      </c>
      <c r="U633" s="4">
        <v>4.6086956521739131</v>
      </c>
      <c r="V633" s="4">
        <v>0</v>
      </c>
      <c r="W633" s="10">
        <v>0</v>
      </c>
      <c r="X633" s="4">
        <v>65.052391304347822</v>
      </c>
      <c r="Y633" s="4">
        <v>21.636630434782614</v>
      </c>
      <c r="Z633" s="10">
        <v>0.33260315264285317</v>
      </c>
      <c r="AA633" s="4">
        <v>7.8260869565217392</v>
      </c>
      <c r="AB633" s="4">
        <v>0</v>
      </c>
      <c r="AC633" s="10">
        <v>0</v>
      </c>
      <c r="AD633" s="4">
        <v>134.34380434782611</v>
      </c>
      <c r="AE633" s="4">
        <v>12.407608695652174</v>
      </c>
      <c r="AF633" s="10">
        <v>9.2357133668240859E-2</v>
      </c>
      <c r="AG633" s="4">
        <v>0</v>
      </c>
      <c r="AH633" s="4">
        <v>0</v>
      </c>
      <c r="AI633" s="10" t="s">
        <v>1473</v>
      </c>
      <c r="AJ633" s="4">
        <v>0</v>
      </c>
      <c r="AK633" s="4">
        <v>0</v>
      </c>
      <c r="AL633" s="10" t="s">
        <v>1473</v>
      </c>
      <c r="AM633" s="1">
        <v>365339</v>
      </c>
      <c r="AN633" s="1">
        <v>5</v>
      </c>
      <c r="AX633"/>
      <c r="AY633"/>
    </row>
    <row r="634" spans="1:51" x14ac:dyDescent="0.25">
      <c r="A634" t="s">
        <v>964</v>
      </c>
      <c r="B634" t="s">
        <v>14</v>
      </c>
      <c r="C634" t="s">
        <v>1195</v>
      </c>
      <c r="D634" t="s">
        <v>1031</v>
      </c>
      <c r="E634" s="4">
        <v>62.5</v>
      </c>
      <c r="F634" s="4">
        <v>197.68206521739131</v>
      </c>
      <c r="G634" s="4">
        <v>0</v>
      </c>
      <c r="H634" s="10">
        <v>0</v>
      </c>
      <c r="I634" s="4">
        <v>187.16032608695653</v>
      </c>
      <c r="J634" s="4">
        <v>0</v>
      </c>
      <c r="K634" s="10">
        <v>0</v>
      </c>
      <c r="L634" s="4">
        <v>18.741847826086957</v>
      </c>
      <c r="M634" s="4">
        <v>0</v>
      </c>
      <c r="N634" s="10">
        <v>0</v>
      </c>
      <c r="O634" s="4">
        <v>8.2201086956521738</v>
      </c>
      <c r="P634" s="4">
        <v>0</v>
      </c>
      <c r="Q634" s="8">
        <v>0</v>
      </c>
      <c r="R634" s="4">
        <v>5.2173913043478262</v>
      </c>
      <c r="S634" s="4">
        <v>0</v>
      </c>
      <c r="T634" s="10">
        <v>0</v>
      </c>
      <c r="U634" s="4">
        <v>5.3043478260869561</v>
      </c>
      <c r="V634" s="4">
        <v>0</v>
      </c>
      <c r="W634" s="10">
        <v>0</v>
      </c>
      <c r="X634" s="4">
        <v>61.035326086956523</v>
      </c>
      <c r="Y634" s="4">
        <v>0</v>
      </c>
      <c r="Z634" s="10">
        <v>0</v>
      </c>
      <c r="AA634" s="4">
        <v>0</v>
      </c>
      <c r="AB634" s="4">
        <v>0</v>
      </c>
      <c r="AC634" s="10" t="s">
        <v>1473</v>
      </c>
      <c r="AD634" s="4">
        <v>94.220108695652172</v>
      </c>
      <c r="AE634" s="4">
        <v>0</v>
      </c>
      <c r="AF634" s="10">
        <v>0</v>
      </c>
      <c r="AG634" s="4">
        <v>23.684782608695652</v>
      </c>
      <c r="AH634" s="4">
        <v>0</v>
      </c>
      <c r="AI634" s="10">
        <v>0</v>
      </c>
      <c r="AJ634" s="4">
        <v>0</v>
      </c>
      <c r="AK634" s="4">
        <v>0</v>
      </c>
      <c r="AL634" s="10" t="s">
        <v>1473</v>
      </c>
      <c r="AM634" s="1">
        <v>365570</v>
      </c>
      <c r="AN634" s="1">
        <v>5</v>
      </c>
      <c r="AX634"/>
      <c r="AY634"/>
    </row>
    <row r="635" spans="1:51" x14ac:dyDescent="0.25">
      <c r="A635" t="s">
        <v>964</v>
      </c>
      <c r="B635" t="s">
        <v>891</v>
      </c>
      <c r="C635" t="s">
        <v>1224</v>
      </c>
      <c r="D635" t="s">
        <v>1040</v>
      </c>
      <c r="E635" s="4">
        <v>38.260869565217391</v>
      </c>
      <c r="F635" s="4">
        <v>125.9</v>
      </c>
      <c r="G635" s="4">
        <v>0</v>
      </c>
      <c r="H635" s="10">
        <v>0</v>
      </c>
      <c r="I635" s="4">
        <v>117.26413043478263</v>
      </c>
      <c r="J635" s="4">
        <v>0</v>
      </c>
      <c r="K635" s="10">
        <v>0</v>
      </c>
      <c r="L635" s="4">
        <v>30.739130434782609</v>
      </c>
      <c r="M635" s="4">
        <v>0</v>
      </c>
      <c r="N635" s="10">
        <v>0</v>
      </c>
      <c r="O635" s="4">
        <v>22.103260869565219</v>
      </c>
      <c r="P635" s="4">
        <v>0</v>
      </c>
      <c r="Q635" s="8">
        <v>0</v>
      </c>
      <c r="R635" s="4">
        <v>3.1576086956521738</v>
      </c>
      <c r="S635" s="4">
        <v>0</v>
      </c>
      <c r="T635" s="10">
        <v>0</v>
      </c>
      <c r="U635" s="4">
        <v>5.4782608695652177</v>
      </c>
      <c r="V635" s="4">
        <v>0</v>
      </c>
      <c r="W635" s="10">
        <v>0</v>
      </c>
      <c r="X635" s="4">
        <v>28.212717391304349</v>
      </c>
      <c r="Y635" s="4">
        <v>0</v>
      </c>
      <c r="Z635" s="10">
        <v>0</v>
      </c>
      <c r="AA635" s="4">
        <v>0</v>
      </c>
      <c r="AB635" s="4">
        <v>0</v>
      </c>
      <c r="AC635" s="10" t="s">
        <v>1473</v>
      </c>
      <c r="AD635" s="4">
        <v>60.078586956521747</v>
      </c>
      <c r="AE635" s="4">
        <v>0</v>
      </c>
      <c r="AF635" s="10">
        <v>0</v>
      </c>
      <c r="AG635" s="4">
        <v>6.8695652173913047</v>
      </c>
      <c r="AH635" s="4">
        <v>0</v>
      </c>
      <c r="AI635" s="10">
        <v>0</v>
      </c>
      <c r="AJ635" s="4">
        <v>0</v>
      </c>
      <c r="AK635" s="4">
        <v>0</v>
      </c>
      <c r="AL635" s="10" t="s">
        <v>1473</v>
      </c>
      <c r="AM635" s="1">
        <v>366449</v>
      </c>
      <c r="AN635" s="1">
        <v>5</v>
      </c>
      <c r="AX635"/>
      <c r="AY635"/>
    </row>
    <row r="636" spans="1:51" x14ac:dyDescent="0.25">
      <c r="A636" t="s">
        <v>964</v>
      </c>
      <c r="B636" t="s">
        <v>608</v>
      </c>
      <c r="C636" t="s">
        <v>1108</v>
      </c>
      <c r="D636" t="s">
        <v>1040</v>
      </c>
      <c r="E636" s="4">
        <v>67.065217391304344</v>
      </c>
      <c r="F636" s="4">
        <v>257.37869565217386</v>
      </c>
      <c r="G636" s="4">
        <v>0</v>
      </c>
      <c r="H636" s="10">
        <v>0</v>
      </c>
      <c r="I636" s="4">
        <v>217.22108695652167</v>
      </c>
      <c r="J636" s="4">
        <v>0</v>
      </c>
      <c r="K636" s="10">
        <v>0</v>
      </c>
      <c r="L636" s="4">
        <v>66.503043478260864</v>
      </c>
      <c r="M636" s="4">
        <v>0</v>
      </c>
      <c r="N636" s="10">
        <v>0</v>
      </c>
      <c r="O636" s="4">
        <v>32.989456521739129</v>
      </c>
      <c r="P636" s="4">
        <v>0</v>
      </c>
      <c r="Q636" s="8">
        <v>0</v>
      </c>
      <c r="R636" s="4">
        <v>27.339673913043477</v>
      </c>
      <c r="S636" s="4">
        <v>0</v>
      </c>
      <c r="T636" s="10">
        <v>0</v>
      </c>
      <c r="U636" s="4">
        <v>6.1739130434782608</v>
      </c>
      <c r="V636" s="4">
        <v>0</v>
      </c>
      <c r="W636" s="10">
        <v>0</v>
      </c>
      <c r="X636" s="4">
        <v>37.118152173913039</v>
      </c>
      <c r="Y636" s="4">
        <v>0</v>
      </c>
      <c r="Z636" s="10">
        <v>0</v>
      </c>
      <c r="AA636" s="4">
        <v>6.6440217391304346</v>
      </c>
      <c r="AB636" s="4">
        <v>0</v>
      </c>
      <c r="AC636" s="10">
        <v>0</v>
      </c>
      <c r="AD636" s="4">
        <v>135.71673913043472</v>
      </c>
      <c r="AE636" s="4">
        <v>0</v>
      </c>
      <c r="AF636" s="10">
        <v>0</v>
      </c>
      <c r="AG636" s="4">
        <v>11.396739130434783</v>
      </c>
      <c r="AH636" s="4">
        <v>0</v>
      </c>
      <c r="AI636" s="10">
        <v>0</v>
      </c>
      <c r="AJ636" s="4">
        <v>0</v>
      </c>
      <c r="AK636" s="4">
        <v>0</v>
      </c>
      <c r="AL636" s="10" t="s">
        <v>1473</v>
      </c>
      <c r="AM636" s="1">
        <v>366093</v>
      </c>
      <c r="AN636" s="1">
        <v>5</v>
      </c>
      <c r="AX636"/>
      <c r="AY636"/>
    </row>
    <row r="637" spans="1:51" x14ac:dyDescent="0.25">
      <c r="A637" t="s">
        <v>964</v>
      </c>
      <c r="B637" t="s">
        <v>86</v>
      </c>
      <c r="C637" t="s">
        <v>1222</v>
      </c>
      <c r="D637" t="s">
        <v>1039</v>
      </c>
      <c r="E637" s="4">
        <v>74.717391304347828</v>
      </c>
      <c r="F637" s="4">
        <v>236.00032608695653</v>
      </c>
      <c r="G637" s="4">
        <v>73.741630434782621</v>
      </c>
      <c r="H637" s="10">
        <v>0.31246410400133018</v>
      </c>
      <c r="I637" s="4">
        <v>206.08728260869566</v>
      </c>
      <c r="J637" s="4">
        <v>73.741630434782621</v>
      </c>
      <c r="K637" s="10">
        <v>0.35781747180779783</v>
      </c>
      <c r="L637" s="4">
        <v>31.313260869565216</v>
      </c>
      <c r="M637" s="4">
        <v>3.7230434782608701</v>
      </c>
      <c r="N637" s="10">
        <v>0.11889670302205624</v>
      </c>
      <c r="O637" s="4">
        <v>12.878478260869565</v>
      </c>
      <c r="P637" s="4">
        <v>3.7230434782608701</v>
      </c>
      <c r="Q637" s="8">
        <v>0.28909032595668543</v>
      </c>
      <c r="R637" s="4">
        <v>12.260869565217391</v>
      </c>
      <c r="S637" s="4">
        <v>0</v>
      </c>
      <c r="T637" s="10">
        <v>0</v>
      </c>
      <c r="U637" s="4">
        <v>6.1739130434782608</v>
      </c>
      <c r="V637" s="4">
        <v>0</v>
      </c>
      <c r="W637" s="10">
        <v>0</v>
      </c>
      <c r="X637" s="4">
        <v>63.689673913043464</v>
      </c>
      <c r="Y637" s="4">
        <v>20.319021739130442</v>
      </c>
      <c r="Z637" s="10">
        <v>0.31903164972821701</v>
      </c>
      <c r="AA637" s="4">
        <v>11.478260869565217</v>
      </c>
      <c r="AB637" s="4">
        <v>0</v>
      </c>
      <c r="AC637" s="10">
        <v>0</v>
      </c>
      <c r="AD637" s="4">
        <v>129.51913043478262</v>
      </c>
      <c r="AE637" s="4">
        <v>49.69956521739131</v>
      </c>
      <c r="AF637" s="10">
        <v>0.38372374065942921</v>
      </c>
      <c r="AG637" s="4">
        <v>0</v>
      </c>
      <c r="AH637" s="4">
        <v>0</v>
      </c>
      <c r="AI637" s="10" t="s">
        <v>1473</v>
      </c>
      <c r="AJ637" s="4">
        <v>0</v>
      </c>
      <c r="AK637" s="4">
        <v>0</v>
      </c>
      <c r="AL637" s="10" t="s">
        <v>1473</v>
      </c>
      <c r="AM637" s="1">
        <v>365275</v>
      </c>
      <c r="AN637" s="1">
        <v>5</v>
      </c>
      <c r="AX637"/>
      <c r="AY637"/>
    </row>
    <row r="638" spans="1:51" x14ac:dyDescent="0.25">
      <c r="A638" t="s">
        <v>964</v>
      </c>
      <c r="B638" t="s">
        <v>405</v>
      </c>
      <c r="C638" t="s">
        <v>1078</v>
      </c>
      <c r="D638" t="s">
        <v>1064</v>
      </c>
      <c r="E638" s="4">
        <v>62.293478260869563</v>
      </c>
      <c r="F638" s="4">
        <v>196.49184782608697</v>
      </c>
      <c r="G638" s="4">
        <v>0</v>
      </c>
      <c r="H638" s="10">
        <v>0</v>
      </c>
      <c r="I638" s="4">
        <v>164.94021739130434</v>
      </c>
      <c r="J638" s="4">
        <v>0</v>
      </c>
      <c r="K638" s="10">
        <v>0</v>
      </c>
      <c r="L638" s="4">
        <v>31.497282608695656</v>
      </c>
      <c r="M638" s="4">
        <v>0</v>
      </c>
      <c r="N638" s="10">
        <v>0</v>
      </c>
      <c r="O638" s="4">
        <v>14.652173913043478</v>
      </c>
      <c r="P638" s="4">
        <v>0</v>
      </c>
      <c r="Q638" s="8">
        <v>0</v>
      </c>
      <c r="R638" s="4">
        <v>16.845108695652176</v>
      </c>
      <c r="S638" s="4">
        <v>0</v>
      </c>
      <c r="T638" s="10">
        <v>0</v>
      </c>
      <c r="U638" s="4">
        <v>0</v>
      </c>
      <c r="V638" s="4">
        <v>0</v>
      </c>
      <c r="W638" s="10" t="s">
        <v>1473</v>
      </c>
      <c r="X638" s="4">
        <v>24.467391304347824</v>
      </c>
      <c r="Y638" s="4">
        <v>0</v>
      </c>
      <c r="Z638" s="10">
        <v>0</v>
      </c>
      <c r="AA638" s="4">
        <v>14.706521739130435</v>
      </c>
      <c r="AB638" s="4">
        <v>0</v>
      </c>
      <c r="AC638" s="10">
        <v>0</v>
      </c>
      <c r="AD638" s="4">
        <v>125.82065217391305</v>
      </c>
      <c r="AE638" s="4">
        <v>0</v>
      </c>
      <c r="AF638" s="10">
        <v>0</v>
      </c>
      <c r="AG638" s="4">
        <v>0</v>
      </c>
      <c r="AH638" s="4">
        <v>0</v>
      </c>
      <c r="AI638" s="10" t="s">
        <v>1473</v>
      </c>
      <c r="AJ638" s="4">
        <v>0</v>
      </c>
      <c r="AK638" s="4">
        <v>0</v>
      </c>
      <c r="AL638" s="10" t="s">
        <v>1473</v>
      </c>
      <c r="AM638" s="1">
        <v>365766</v>
      </c>
      <c r="AN638" s="1">
        <v>5</v>
      </c>
      <c r="AX638"/>
      <c r="AY638"/>
    </row>
    <row r="639" spans="1:51" x14ac:dyDescent="0.25">
      <c r="A639" t="s">
        <v>964</v>
      </c>
      <c r="B639" t="s">
        <v>139</v>
      </c>
      <c r="C639" t="s">
        <v>1083</v>
      </c>
      <c r="D639" t="s">
        <v>991</v>
      </c>
      <c r="E639" s="4">
        <v>60.260869565217391</v>
      </c>
      <c r="F639" s="4">
        <v>259.78804347826087</v>
      </c>
      <c r="G639" s="4">
        <v>0</v>
      </c>
      <c r="H639" s="10">
        <v>0</v>
      </c>
      <c r="I639" s="4">
        <v>242.35869565217391</v>
      </c>
      <c r="J639" s="4">
        <v>0</v>
      </c>
      <c r="K639" s="10">
        <v>0</v>
      </c>
      <c r="L639" s="4">
        <v>61.046195652173907</v>
      </c>
      <c r="M639" s="4">
        <v>0</v>
      </c>
      <c r="N639" s="10">
        <v>0</v>
      </c>
      <c r="O639" s="4">
        <v>43.616847826086953</v>
      </c>
      <c r="P639" s="4">
        <v>0</v>
      </c>
      <c r="Q639" s="8">
        <v>0</v>
      </c>
      <c r="R639" s="4">
        <v>11.690217391304348</v>
      </c>
      <c r="S639" s="4">
        <v>0</v>
      </c>
      <c r="T639" s="10">
        <v>0</v>
      </c>
      <c r="U639" s="4">
        <v>5.7391304347826084</v>
      </c>
      <c r="V639" s="4">
        <v>0</v>
      </c>
      <c r="W639" s="10">
        <v>0</v>
      </c>
      <c r="X639" s="4">
        <v>74.029891304347828</v>
      </c>
      <c r="Y639" s="4">
        <v>0</v>
      </c>
      <c r="Z639" s="10">
        <v>0</v>
      </c>
      <c r="AA639" s="4">
        <v>0</v>
      </c>
      <c r="AB639" s="4">
        <v>0</v>
      </c>
      <c r="AC639" s="10" t="s">
        <v>1473</v>
      </c>
      <c r="AD639" s="4">
        <v>124.71195652173913</v>
      </c>
      <c r="AE639" s="4">
        <v>0</v>
      </c>
      <c r="AF639" s="10">
        <v>0</v>
      </c>
      <c r="AG639" s="4">
        <v>0</v>
      </c>
      <c r="AH639" s="4">
        <v>0</v>
      </c>
      <c r="AI639" s="10" t="s">
        <v>1473</v>
      </c>
      <c r="AJ639" s="4">
        <v>0</v>
      </c>
      <c r="AK639" s="4">
        <v>0</v>
      </c>
      <c r="AL639" s="10" t="s">
        <v>1473</v>
      </c>
      <c r="AM639" s="1">
        <v>365363</v>
      </c>
      <c r="AN639" s="1">
        <v>5</v>
      </c>
      <c r="AX639"/>
      <c r="AY639"/>
    </row>
    <row r="640" spans="1:51" x14ac:dyDescent="0.25">
      <c r="A640" t="s">
        <v>964</v>
      </c>
      <c r="B640" t="s">
        <v>707</v>
      </c>
      <c r="C640" t="s">
        <v>1321</v>
      </c>
      <c r="D640" t="s">
        <v>1032</v>
      </c>
      <c r="E640" s="4">
        <v>140.41304347826087</v>
      </c>
      <c r="F640" s="4">
        <v>618.04195652173894</v>
      </c>
      <c r="G640" s="4">
        <v>183.44347826086948</v>
      </c>
      <c r="H640" s="10">
        <v>0.2968139562777678</v>
      </c>
      <c r="I640" s="4">
        <v>556.75902173913028</v>
      </c>
      <c r="J640" s="4">
        <v>175.83402173913038</v>
      </c>
      <c r="K640" s="10">
        <v>0.31581710376220451</v>
      </c>
      <c r="L640" s="4">
        <v>165.73217391304345</v>
      </c>
      <c r="M640" s="4">
        <v>36.495543478260878</v>
      </c>
      <c r="N640" s="10">
        <v>0.22020795731195442</v>
      </c>
      <c r="O640" s="4">
        <v>116.61271739130432</v>
      </c>
      <c r="P640" s="4">
        <v>28.886086956521744</v>
      </c>
      <c r="Q640" s="8">
        <v>0.24770957750338599</v>
      </c>
      <c r="R640" s="4">
        <v>43.53467391304347</v>
      </c>
      <c r="S640" s="4">
        <v>7.6094565217391343</v>
      </c>
      <c r="T640" s="10">
        <v>0.17479070905500127</v>
      </c>
      <c r="U640" s="4">
        <v>5.584782608695658</v>
      </c>
      <c r="V640" s="4">
        <v>0</v>
      </c>
      <c r="W640" s="10">
        <v>0</v>
      </c>
      <c r="X640" s="4">
        <v>120.99869565217391</v>
      </c>
      <c r="Y640" s="4">
        <v>40.001413043478252</v>
      </c>
      <c r="Z640" s="10">
        <v>0.33059375415473391</v>
      </c>
      <c r="AA640" s="4">
        <v>12.163478260869566</v>
      </c>
      <c r="AB640" s="4">
        <v>0</v>
      </c>
      <c r="AC640" s="10">
        <v>0</v>
      </c>
      <c r="AD640" s="4">
        <v>306.06336956521733</v>
      </c>
      <c r="AE640" s="4">
        <v>106.94652173913038</v>
      </c>
      <c r="AF640" s="10">
        <v>0.34942607438144191</v>
      </c>
      <c r="AG640" s="4">
        <v>13.084239130434783</v>
      </c>
      <c r="AH640" s="4">
        <v>0</v>
      </c>
      <c r="AI640" s="10">
        <v>0</v>
      </c>
      <c r="AJ640" s="4">
        <v>0</v>
      </c>
      <c r="AK640" s="4">
        <v>0</v>
      </c>
      <c r="AL640" s="10" t="s">
        <v>1473</v>
      </c>
      <c r="AM640" s="1">
        <v>366229</v>
      </c>
      <c r="AN640" s="1">
        <v>5</v>
      </c>
      <c r="AX640"/>
      <c r="AY640"/>
    </row>
    <row r="641" spans="1:51" x14ac:dyDescent="0.25">
      <c r="A641" t="s">
        <v>964</v>
      </c>
      <c r="B641" t="s">
        <v>4</v>
      </c>
      <c r="C641" t="s">
        <v>1085</v>
      </c>
      <c r="D641" t="s">
        <v>1038</v>
      </c>
      <c r="E641" s="4">
        <v>24.369565217391305</v>
      </c>
      <c r="F641" s="4">
        <v>80.925434782608704</v>
      </c>
      <c r="G641" s="4">
        <v>3.3710869565217392</v>
      </c>
      <c r="H641" s="10">
        <v>4.1656704910854596E-2</v>
      </c>
      <c r="I641" s="4">
        <v>67.38739130434783</v>
      </c>
      <c r="J641" s="4">
        <v>3.3710869565217392</v>
      </c>
      <c r="K641" s="10">
        <v>5.0025485350762303E-2</v>
      </c>
      <c r="L641" s="4">
        <v>13.260217391304348</v>
      </c>
      <c r="M641" s="4">
        <v>0.45500000000000002</v>
      </c>
      <c r="N641" s="10">
        <v>3.4313162942439794E-2</v>
      </c>
      <c r="O641" s="4">
        <v>2.6786956521739129</v>
      </c>
      <c r="P641" s="4">
        <v>0.45500000000000002</v>
      </c>
      <c r="Q641" s="8">
        <v>0.1698587891576043</v>
      </c>
      <c r="R641" s="4">
        <v>5.1521739130434785</v>
      </c>
      <c r="S641" s="4">
        <v>0</v>
      </c>
      <c r="T641" s="10">
        <v>0</v>
      </c>
      <c r="U641" s="4">
        <v>5.4293478260869561</v>
      </c>
      <c r="V641" s="4">
        <v>0</v>
      </c>
      <c r="W641" s="10">
        <v>0</v>
      </c>
      <c r="X641" s="4">
        <v>23.475543478260871</v>
      </c>
      <c r="Y641" s="4">
        <v>0.7095652173913044</v>
      </c>
      <c r="Z641" s="10">
        <v>3.022572056951036E-2</v>
      </c>
      <c r="AA641" s="4">
        <v>2.9565217391304346</v>
      </c>
      <c r="AB641" s="4">
        <v>0</v>
      </c>
      <c r="AC641" s="10">
        <v>0</v>
      </c>
      <c r="AD641" s="4">
        <v>41.233152173913048</v>
      </c>
      <c r="AE641" s="4">
        <v>2.2065217391304346</v>
      </c>
      <c r="AF641" s="10">
        <v>5.3513292649171589E-2</v>
      </c>
      <c r="AG641" s="4">
        <v>0</v>
      </c>
      <c r="AH641" s="4">
        <v>0</v>
      </c>
      <c r="AI641" s="10" t="s">
        <v>1473</v>
      </c>
      <c r="AJ641" s="4">
        <v>0</v>
      </c>
      <c r="AK641" s="4">
        <v>0</v>
      </c>
      <c r="AL641" s="10" t="s">
        <v>1473</v>
      </c>
      <c r="AM641" s="1">
        <v>366081</v>
      </c>
      <c r="AN641" s="1">
        <v>5</v>
      </c>
      <c r="AX641"/>
      <c r="AY641"/>
    </row>
    <row r="642" spans="1:51" x14ac:dyDescent="0.25">
      <c r="A642" t="s">
        <v>964</v>
      </c>
      <c r="B642" t="s">
        <v>731</v>
      </c>
      <c r="C642" t="s">
        <v>1213</v>
      </c>
      <c r="D642" t="s">
        <v>1008</v>
      </c>
      <c r="E642" s="4">
        <v>30.032608695652176</v>
      </c>
      <c r="F642" s="4">
        <v>45.765217391304347</v>
      </c>
      <c r="G642" s="4">
        <v>0</v>
      </c>
      <c r="H642" s="10">
        <v>0</v>
      </c>
      <c r="I642" s="4">
        <v>39.290760869565219</v>
      </c>
      <c r="J642" s="4">
        <v>0</v>
      </c>
      <c r="K642" s="10">
        <v>0</v>
      </c>
      <c r="L642" s="4">
        <v>14.21086956521739</v>
      </c>
      <c r="M642" s="4">
        <v>0</v>
      </c>
      <c r="N642" s="10">
        <v>0</v>
      </c>
      <c r="O642" s="4">
        <v>7.7364130434782608</v>
      </c>
      <c r="P642" s="4">
        <v>0</v>
      </c>
      <c r="Q642" s="8">
        <v>0</v>
      </c>
      <c r="R642" s="4">
        <v>2.0543478260869565</v>
      </c>
      <c r="S642" s="4">
        <v>0</v>
      </c>
      <c r="T642" s="10">
        <v>0</v>
      </c>
      <c r="U642" s="4">
        <v>4.420108695652174</v>
      </c>
      <c r="V642" s="4">
        <v>0</v>
      </c>
      <c r="W642" s="10">
        <v>0</v>
      </c>
      <c r="X642" s="4">
        <v>11.448369565217391</v>
      </c>
      <c r="Y642" s="4">
        <v>0</v>
      </c>
      <c r="Z642" s="10">
        <v>0</v>
      </c>
      <c r="AA642" s="4">
        <v>0</v>
      </c>
      <c r="AB642" s="4">
        <v>0</v>
      </c>
      <c r="AC642" s="10" t="s">
        <v>1473</v>
      </c>
      <c r="AD642" s="4">
        <v>20.105978260869566</v>
      </c>
      <c r="AE642" s="4">
        <v>0</v>
      </c>
      <c r="AF642" s="10">
        <v>0</v>
      </c>
      <c r="AG642" s="4">
        <v>0</v>
      </c>
      <c r="AH642" s="4">
        <v>0</v>
      </c>
      <c r="AI642" s="10" t="s">
        <v>1473</v>
      </c>
      <c r="AJ642" s="4">
        <v>0</v>
      </c>
      <c r="AK642" s="4">
        <v>0</v>
      </c>
      <c r="AL642" s="10" t="s">
        <v>1473</v>
      </c>
      <c r="AM642" s="1">
        <v>366256</v>
      </c>
      <c r="AN642" s="1">
        <v>5</v>
      </c>
      <c r="AX642"/>
      <c r="AY642"/>
    </row>
    <row r="643" spans="1:51" x14ac:dyDescent="0.25">
      <c r="A643" t="s">
        <v>964</v>
      </c>
      <c r="B643" t="s">
        <v>547</v>
      </c>
      <c r="C643" t="s">
        <v>1189</v>
      </c>
      <c r="D643" t="s">
        <v>1029</v>
      </c>
      <c r="E643" s="4">
        <v>68.608695652173907</v>
      </c>
      <c r="F643" s="4">
        <v>282.4329347826087</v>
      </c>
      <c r="G643" s="4">
        <v>11.739130434782609</v>
      </c>
      <c r="H643" s="10">
        <v>4.1564311342862079E-2</v>
      </c>
      <c r="I643" s="4">
        <v>240.52521739130435</v>
      </c>
      <c r="J643" s="4">
        <v>11.739130434782609</v>
      </c>
      <c r="K643" s="10">
        <v>4.8806235629275066E-2</v>
      </c>
      <c r="L643" s="4">
        <v>50.247717391304334</v>
      </c>
      <c r="M643" s="4">
        <v>0.21739130434782608</v>
      </c>
      <c r="N643" s="10">
        <v>4.3263916379502436E-3</v>
      </c>
      <c r="O643" s="4">
        <v>8.34</v>
      </c>
      <c r="P643" s="4">
        <v>0.21739130434782608</v>
      </c>
      <c r="Q643" s="8">
        <v>2.6066103638828067E-2</v>
      </c>
      <c r="R643" s="4">
        <v>37.125108695652159</v>
      </c>
      <c r="S643" s="4">
        <v>0</v>
      </c>
      <c r="T643" s="10">
        <v>0</v>
      </c>
      <c r="U643" s="4">
        <v>4.7826086956521738</v>
      </c>
      <c r="V643" s="4">
        <v>0</v>
      </c>
      <c r="W643" s="10">
        <v>0</v>
      </c>
      <c r="X643" s="4">
        <v>58.981413043478263</v>
      </c>
      <c r="Y643" s="4">
        <v>1.6141304347826086</v>
      </c>
      <c r="Z643" s="10">
        <v>2.7366764400723144E-2</v>
      </c>
      <c r="AA643" s="4">
        <v>0</v>
      </c>
      <c r="AB643" s="4">
        <v>0</v>
      </c>
      <c r="AC643" s="10" t="s">
        <v>1473</v>
      </c>
      <c r="AD643" s="4">
        <v>173.20380434782609</v>
      </c>
      <c r="AE643" s="4">
        <v>9.9076086956521738</v>
      </c>
      <c r="AF643" s="10">
        <v>5.7202027016426363E-2</v>
      </c>
      <c r="AG643" s="4">
        <v>0</v>
      </c>
      <c r="AH643" s="4">
        <v>0</v>
      </c>
      <c r="AI643" s="10" t="s">
        <v>1473</v>
      </c>
      <c r="AJ643" s="4">
        <v>0</v>
      </c>
      <c r="AK643" s="4">
        <v>0</v>
      </c>
      <c r="AL643" s="10" t="s">
        <v>1473</v>
      </c>
      <c r="AM643" s="1">
        <v>365997</v>
      </c>
      <c r="AN643" s="1">
        <v>5</v>
      </c>
      <c r="AX643"/>
      <c r="AY643"/>
    </row>
    <row r="644" spans="1:51" x14ac:dyDescent="0.25">
      <c r="A644" t="s">
        <v>964</v>
      </c>
      <c r="B644" t="s">
        <v>399</v>
      </c>
      <c r="C644" t="s">
        <v>1219</v>
      </c>
      <c r="D644" t="s">
        <v>1032</v>
      </c>
      <c r="E644" s="4">
        <v>70.641304347826093</v>
      </c>
      <c r="F644" s="4">
        <v>246.88445652173917</v>
      </c>
      <c r="G644" s="4">
        <v>10.101847826086955</v>
      </c>
      <c r="H644" s="10">
        <v>4.0917309936834546E-2</v>
      </c>
      <c r="I644" s="4">
        <v>236.81923913043482</v>
      </c>
      <c r="J644" s="4">
        <v>10.101847826086955</v>
      </c>
      <c r="K644" s="10">
        <v>4.2656364673661837E-2</v>
      </c>
      <c r="L644" s="4">
        <v>41.442934782608695</v>
      </c>
      <c r="M644" s="4">
        <v>0</v>
      </c>
      <c r="N644" s="10">
        <v>0</v>
      </c>
      <c r="O644" s="4">
        <v>31.377717391304348</v>
      </c>
      <c r="P644" s="4">
        <v>0</v>
      </c>
      <c r="Q644" s="8">
        <v>0</v>
      </c>
      <c r="R644" s="4">
        <v>4.9347826086956523</v>
      </c>
      <c r="S644" s="4">
        <v>0</v>
      </c>
      <c r="T644" s="10">
        <v>0</v>
      </c>
      <c r="U644" s="4">
        <v>5.1304347826086953</v>
      </c>
      <c r="V644" s="4">
        <v>0</v>
      </c>
      <c r="W644" s="10">
        <v>0</v>
      </c>
      <c r="X644" s="4">
        <v>69.749891304347841</v>
      </c>
      <c r="Y644" s="4">
        <v>5.7308695652173904</v>
      </c>
      <c r="Z644" s="10">
        <v>8.2163132559034652E-2</v>
      </c>
      <c r="AA644" s="4">
        <v>0</v>
      </c>
      <c r="AB644" s="4">
        <v>0</v>
      </c>
      <c r="AC644" s="10" t="s">
        <v>1473</v>
      </c>
      <c r="AD644" s="4">
        <v>135.69163043478264</v>
      </c>
      <c r="AE644" s="4">
        <v>4.3709782608695642</v>
      </c>
      <c r="AF644" s="10">
        <v>3.22125856021045E-2</v>
      </c>
      <c r="AG644" s="4">
        <v>0</v>
      </c>
      <c r="AH644" s="4">
        <v>0</v>
      </c>
      <c r="AI644" s="10" t="s">
        <v>1473</v>
      </c>
      <c r="AJ644" s="4">
        <v>0</v>
      </c>
      <c r="AK644" s="4">
        <v>0</v>
      </c>
      <c r="AL644" s="10" t="s">
        <v>1473</v>
      </c>
      <c r="AM644" s="1">
        <v>365758</v>
      </c>
      <c r="AN644" s="1">
        <v>5</v>
      </c>
      <c r="AX644"/>
      <c r="AY644"/>
    </row>
    <row r="645" spans="1:51" x14ac:dyDescent="0.25">
      <c r="A645" t="s">
        <v>964</v>
      </c>
      <c r="B645" t="s">
        <v>423</v>
      </c>
      <c r="C645" t="s">
        <v>1340</v>
      </c>
      <c r="D645" t="s">
        <v>1055</v>
      </c>
      <c r="E645" s="4">
        <v>57.422535211267608</v>
      </c>
      <c r="F645" s="4">
        <v>255.63591549295774</v>
      </c>
      <c r="G645" s="4">
        <v>32.621830985915494</v>
      </c>
      <c r="H645" s="10">
        <v>0.12761051561557343</v>
      </c>
      <c r="I645" s="4">
        <v>243.93873239436618</v>
      </c>
      <c r="J645" s="4">
        <v>32.621830985915494</v>
      </c>
      <c r="K645" s="10">
        <v>0.13372960769992467</v>
      </c>
      <c r="L645" s="4">
        <v>41.514084507042256</v>
      </c>
      <c r="M645" s="4">
        <v>7.323943661971831</v>
      </c>
      <c r="N645" s="10">
        <v>0.17642069550466496</v>
      </c>
      <c r="O645" s="4">
        <v>29.816901408450704</v>
      </c>
      <c r="P645" s="4">
        <v>7.323943661971831</v>
      </c>
      <c r="Q645" s="8">
        <v>0.24563060935285783</v>
      </c>
      <c r="R645" s="4">
        <v>11.69718309859155</v>
      </c>
      <c r="S645" s="4">
        <v>0</v>
      </c>
      <c r="T645" s="10">
        <v>0</v>
      </c>
      <c r="U645" s="4">
        <v>0</v>
      </c>
      <c r="V645" s="4">
        <v>0</v>
      </c>
      <c r="W645" s="10" t="s">
        <v>1473</v>
      </c>
      <c r="X645" s="4">
        <v>73.620704225352114</v>
      </c>
      <c r="Y645" s="4">
        <v>11.962253521126762</v>
      </c>
      <c r="Z645" s="10">
        <v>0.1624849102843467</v>
      </c>
      <c r="AA645" s="4">
        <v>0</v>
      </c>
      <c r="AB645" s="4">
        <v>0</v>
      </c>
      <c r="AC645" s="10" t="s">
        <v>1473</v>
      </c>
      <c r="AD645" s="4">
        <v>140.50112676056338</v>
      </c>
      <c r="AE645" s="4">
        <v>13.335633802816902</v>
      </c>
      <c r="AF645" s="10">
        <v>9.4914781897393441E-2</v>
      </c>
      <c r="AG645" s="4">
        <v>0</v>
      </c>
      <c r="AH645" s="4">
        <v>0</v>
      </c>
      <c r="AI645" s="10" t="s">
        <v>1473</v>
      </c>
      <c r="AJ645" s="4">
        <v>0</v>
      </c>
      <c r="AK645" s="4">
        <v>0</v>
      </c>
      <c r="AL645" s="10" t="s">
        <v>1473</v>
      </c>
      <c r="AM645" s="1">
        <v>365794</v>
      </c>
      <c r="AN645" s="1">
        <v>5</v>
      </c>
      <c r="AX645"/>
      <c r="AY645"/>
    </row>
    <row r="646" spans="1:51" x14ac:dyDescent="0.25">
      <c r="A646" t="s">
        <v>964</v>
      </c>
      <c r="B646" t="s">
        <v>197</v>
      </c>
      <c r="C646" t="s">
        <v>1127</v>
      </c>
      <c r="D646" t="s">
        <v>1036</v>
      </c>
      <c r="E646" s="4">
        <v>48.032608695652172</v>
      </c>
      <c r="F646" s="4">
        <v>208.14456521739129</v>
      </c>
      <c r="G646" s="4">
        <v>0</v>
      </c>
      <c r="H646" s="10">
        <v>0</v>
      </c>
      <c r="I646" s="4">
        <v>201.57119565217391</v>
      </c>
      <c r="J646" s="4">
        <v>0</v>
      </c>
      <c r="K646" s="10">
        <v>0</v>
      </c>
      <c r="L646" s="4">
        <v>30.686413043478261</v>
      </c>
      <c r="M646" s="4">
        <v>0</v>
      </c>
      <c r="N646" s="10">
        <v>0</v>
      </c>
      <c r="O646" s="4">
        <v>24.11304347826087</v>
      </c>
      <c r="P646" s="4">
        <v>0</v>
      </c>
      <c r="Q646" s="8">
        <v>0</v>
      </c>
      <c r="R646" s="4">
        <v>1.9538043478260869</v>
      </c>
      <c r="S646" s="4">
        <v>0</v>
      </c>
      <c r="T646" s="10">
        <v>0</v>
      </c>
      <c r="U646" s="4">
        <v>4.6195652173913047</v>
      </c>
      <c r="V646" s="4">
        <v>0</v>
      </c>
      <c r="W646" s="10">
        <v>0</v>
      </c>
      <c r="X646" s="4">
        <v>41.323369565217391</v>
      </c>
      <c r="Y646" s="4">
        <v>0</v>
      </c>
      <c r="Z646" s="10">
        <v>0</v>
      </c>
      <c r="AA646" s="4">
        <v>0</v>
      </c>
      <c r="AB646" s="4">
        <v>0</v>
      </c>
      <c r="AC646" s="10" t="s">
        <v>1473</v>
      </c>
      <c r="AD646" s="4">
        <v>85.214673913043484</v>
      </c>
      <c r="AE646" s="4">
        <v>0</v>
      </c>
      <c r="AF646" s="10">
        <v>0</v>
      </c>
      <c r="AG646" s="4">
        <v>50.920108695652168</v>
      </c>
      <c r="AH646" s="4">
        <v>0</v>
      </c>
      <c r="AI646" s="10">
        <v>0</v>
      </c>
      <c r="AJ646" s="4">
        <v>0</v>
      </c>
      <c r="AK646" s="4">
        <v>0</v>
      </c>
      <c r="AL646" s="10" t="s">
        <v>1473</v>
      </c>
      <c r="AM646" s="1">
        <v>365452</v>
      </c>
      <c r="AN646" s="1">
        <v>5</v>
      </c>
      <c r="AX646"/>
      <c r="AY646"/>
    </row>
    <row r="647" spans="1:51" x14ac:dyDescent="0.25">
      <c r="A647" t="s">
        <v>964</v>
      </c>
      <c r="B647" t="s">
        <v>375</v>
      </c>
      <c r="C647" t="s">
        <v>1096</v>
      </c>
      <c r="D647" t="s">
        <v>1034</v>
      </c>
      <c r="E647" s="4">
        <v>139.34782608695653</v>
      </c>
      <c r="F647" s="4">
        <v>515.60217391304343</v>
      </c>
      <c r="G647" s="4">
        <v>53.473913043478284</v>
      </c>
      <c r="H647" s="10">
        <v>0.10371157405650637</v>
      </c>
      <c r="I647" s="4">
        <v>480.11391304347814</v>
      </c>
      <c r="J647" s="4">
        <v>53.473913043478284</v>
      </c>
      <c r="K647" s="10">
        <v>0.11137755351537958</v>
      </c>
      <c r="L647" s="4">
        <v>65.605869565217375</v>
      </c>
      <c r="M647" s="4">
        <v>1.4623913043478263</v>
      </c>
      <c r="N647" s="10">
        <v>2.2290555921891938E-2</v>
      </c>
      <c r="O647" s="4">
        <v>60.312391304347805</v>
      </c>
      <c r="P647" s="4">
        <v>1.4623913043478263</v>
      </c>
      <c r="Q647" s="8">
        <v>2.4246946153541175E-2</v>
      </c>
      <c r="R647" s="4">
        <v>0.16304347826086957</v>
      </c>
      <c r="S647" s="4">
        <v>0</v>
      </c>
      <c r="T647" s="10">
        <v>0</v>
      </c>
      <c r="U647" s="4">
        <v>5.1304347826086953</v>
      </c>
      <c r="V647" s="4">
        <v>0</v>
      </c>
      <c r="W647" s="10">
        <v>0</v>
      </c>
      <c r="X647" s="4">
        <v>145.18760869565213</v>
      </c>
      <c r="Y647" s="4">
        <v>52.011521739130458</v>
      </c>
      <c r="Z647" s="10">
        <v>0.35823664434172903</v>
      </c>
      <c r="AA647" s="4">
        <v>30.194782608695654</v>
      </c>
      <c r="AB647" s="4">
        <v>0</v>
      </c>
      <c r="AC647" s="10">
        <v>0</v>
      </c>
      <c r="AD647" s="4">
        <v>214.43869565217389</v>
      </c>
      <c r="AE647" s="4">
        <v>0</v>
      </c>
      <c r="AF647" s="10">
        <v>0</v>
      </c>
      <c r="AG647" s="4">
        <v>60.175217391304344</v>
      </c>
      <c r="AH647" s="4">
        <v>0</v>
      </c>
      <c r="AI647" s="10">
        <v>0</v>
      </c>
      <c r="AJ647" s="4">
        <v>0</v>
      </c>
      <c r="AK647" s="4">
        <v>0</v>
      </c>
      <c r="AL647" s="10" t="s">
        <v>1473</v>
      </c>
      <c r="AM647" s="1">
        <v>365727</v>
      </c>
      <c r="AN647" s="1">
        <v>5</v>
      </c>
      <c r="AX647"/>
      <c r="AY647"/>
    </row>
    <row r="648" spans="1:51" x14ac:dyDescent="0.25">
      <c r="A648" t="s">
        <v>964</v>
      </c>
      <c r="B648" t="s">
        <v>256</v>
      </c>
      <c r="C648" t="s">
        <v>1240</v>
      </c>
      <c r="D648" t="s">
        <v>1046</v>
      </c>
      <c r="E648" s="4">
        <v>74.858695652173907</v>
      </c>
      <c r="F648" s="4">
        <v>262.7853260869565</v>
      </c>
      <c r="G648" s="4">
        <v>26.467391304347824</v>
      </c>
      <c r="H648" s="10">
        <v>0.10071868052324079</v>
      </c>
      <c r="I648" s="4">
        <v>233.11141304347828</v>
      </c>
      <c r="J648" s="4">
        <v>26.467391304347824</v>
      </c>
      <c r="K648" s="10">
        <v>0.11353966311126652</v>
      </c>
      <c r="L648" s="4">
        <v>51.288043478260867</v>
      </c>
      <c r="M648" s="4">
        <v>4.0326086956521738</v>
      </c>
      <c r="N648" s="10">
        <v>7.8626682208328913E-2</v>
      </c>
      <c r="O648" s="4">
        <v>39.176630434782609</v>
      </c>
      <c r="P648" s="4">
        <v>4.0326086956521738</v>
      </c>
      <c r="Q648" s="8">
        <v>0.10293403620725532</v>
      </c>
      <c r="R648" s="4">
        <v>7.2418478260869561</v>
      </c>
      <c r="S648" s="4">
        <v>0</v>
      </c>
      <c r="T648" s="10">
        <v>0</v>
      </c>
      <c r="U648" s="4">
        <v>4.8695652173913047</v>
      </c>
      <c r="V648" s="4">
        <v>0</v>
      </c>
      <c r="W648" s="10">
        <v>0</v>
      </c>
      <c r="X648" s="4">
        <v>43.565217391304351</v>
      </c>
      <c r="Y648" s="4">
        <v>0.84510869565217395</v>
      </c>
      <c r="Z648" s="10">
        <v>1.9398702594810378E-2</v>
      </c>
      <c r="AA648" s="4">
        <v>17.5625</v>
      </c>
      <c r="AB648" s="4">
        <v>0</v>
      </c>
      <c r="AC648" s="10">
        <v>0</v>
      </c>
      <c r="AD648" s="4">
        <v>150.36956521739131</v>
      </c>
      <c r="AE648" s="4">
        <v>21.589673913043477</v>
      </c>
      <c r="AF648" s="10">
        <v>0.14357741795576115</v>
      </c>
      <c r="AG648" s="4">
        <v>0</v>
      </c>
      <c r="AH648" s="4">
        <v>0</v>
      </c>
      <c r="AI648" s="10" t="s">
        <v>1473</v>
      </c>
      <c r="AJ648" s="4">
        <v>0</v>
      </c>
      <c r="AK648" s="4">
        <v>0</v>
      </c>
      <c r="AL648" s="10" t="s">
        <v>1473</v>
      </c>
      <c r="AM648" s="1">
        <v>365556</v>
      </c>
      <c r="AN648" s="1">
        <v>5</v>
      </c>
      <c r="AX648"/>
      <c r="AY648"/>
    </row>
    <row r="649" spans="1:51" x14ac:dyDescent="0.25">
      <c r="A649" t="s">
        <v>964</v>
      </c>
      <c r="B649" t="s">
        <v>315</v>
      </c>
      <c r="C649" t="s">
        <v>1310</v>
      </c>
      <c r="D649" t="s">
        <v>1005</v>
      </c>
      <c r="E649" s="4">
        <v>72.934782608695656</v>
      </c>
      <c r="F649" s="4">
        <v>237.93206521739131</v>
      </c>
      <c r="G649" s="4">
        <v>0</v>
      </c>
      <c r="H649" s="10">
        <v>0</v>
      </c>
      <c r="I649" s="4">
        <v>220.7146739130435</v>
      </c>
      <c r="J649" s="4">
        <v>0</v>
      </c>
      <c r="K649" s="10">
        <v>0</v>
      </c>
      <c r="L649" s="4">
        <v>35.923913043478258</v>
      </c>
      <c r="M649" s="4">
        <v>0</v>
      </c>
      <c r="N649" s="10">
        <v>0</v>
      </c>
      <c r="O649" s="4">
        <v>18.706521739130434</v>
      </c>
      <c r="P649" s="4">
        <v>0</v>
      </c>
      <c r="Q649" s="8">
        <v>0</v>
      </c>
      <c r="R649" s="4">
        <v>11.478260869565217</v>
      </c>
      <c r="S649" s="4">
        <v>0</v>
      </c>
      <c r="T649" s="10">
        <v>0</v>
      </c>
      <c r="U649" s="4">
        <v>5.7391304347826084</v>
      </c>
      <c r="V649" s="4">
        <v>0</v>
      </c>
      <c r="W649" s="10">
        <v>0</v>
      </c>
      <c r="X649" s="4">
        <v>47.497282608695649</v>
      </c>
      <c r="Y649" s="4">
        <v>0</v>
      </c>
      <c r="Z649" s="10">
        <v>0</v>
      </c>
      <c r="AA649" s="4">
        <v>0</v>
      </c>
      <c r="AB649" s="4">
        <v>0</v>
      </c>
      <c r="AC649" s="10" t="s">
        <v>1473</v>
      </c>
      <c r="AD649" s="4">
        <v>154.5108695652174</v>
      </c>
      <c r="AE649" s="4">
        <v>0</v>
      </c>
      <c r="AF649" s="10">
        <v>0</v>
      </c>
      <c r="AG649" s="4">
        <v>0</v>
      </c>
      <c r="AH649" s="4">
        <v>0</v>
      </c>
      <c r="AI649" s="10" t="s">
        <v>1473</v>
      </c>
      <c r="AJ649" s="4">
        <v>0</v>
      </c>
      <c r="AK649" s="4">
        <v>0</v>
      </c>
      <c r="AL649" s="10" t="s">
        <v>1473</v>
      </c>
      <c r="AM649" s="1">
        <v>365636</v>
      </c>
      <c r="AN649" s="1">
        <v>5</v>
      </c>
      <c r="AX649"/>
      <c r="AY649"/>
    </row>
    <row r="650" spans="1:51" x14ac:dyDescent="0.25">
      <c r="A650" t="s">
        <v>964</v>
      </c>
      <c r="B650" t="s">
        <v>522</v>
      </c>
      <c r="C650" t="s">
        <v>1272</v>
      </c>
      <c r="D650" t="s">
        <v>993</v>
      </c>
      <c r="E650" s="4">
        <v>33.728260869565219</v>
      </c>
      <c r="F650" s="4">
        <v>97.159999999999982</v>
      </c>
      <c r="G650" s="4">
        <v>12.60163043478261</v>
      </c>
      <c r="H650" s="10">
        <v>0.12969977804428379</v>
      </c>
      <c r="I650" s="4">
        <v>80.517826086956504</v>
      </c>
      <c r="J650" s="4">
        <v>12.60163043478261</v>
      </c>
      <c r="K650" s="10">
        <v>0.15650733566966002</v>
      </c>
      <c r="L650" s="4">
        <v>18.860760869565215</v>
      </c>
      <c r="M650" s="4">
        <v>0.85869565217391308</v>
      </c>
      <c r="N650" s="10">
        <v>4.5528155418138656E-2</v>
      </c>
      <c r="O650" s="4">
        <v>10.089021739130434</v>
      </c>
      <c r="P650" s="4">
        <v>0.85869565217391308</v>
      </c>
      <c r="Q650" s="8">
        <v>8.5111884420215694E-2</v>
      </c>
      <c r="R650" s="4">
        <v>1.826086956521739</v>
      </c>
      <c r="S650" s="4">
        <v>0</v>
      </c>
      <c r="T650" s="10">
        <v>0</v>
      </c>
      <c r="U650" s="4">
        <v>6.9456521739130439</v>
      </c>
      <c r="V650" s="4">
        <v>0</v>
      </c>
      <c r="W650" s="10">
        <v>0</v>
      </c>
      <c r="X650" s="4">
        <v>27.718804347826079</v>
      </c>
      <c r="Y650" s="4">
        <v>4.3097826086956523</v>
      </c>
      <c r="Z650" s="10">
        <v>0.15548226953135727</v>
      </c>
      <c r="AA650" s="4">
        <v>7.8704347826086947</v>
      </c>
      <c r="AB650" s="4">
        <v>0</v>
      </c>
      <c r="AC650" s="10">
        <v>0</v>
      </c>
      <c r="AD650" s="4">
        <v>41.152826086956502</v>
      </c>
      <c r="AE650" s="4">
        <v>7.4331521739130437</v>
      </c>
      <c r="AF650" s="10">
        <v>0.18062312800114111</v>
      </c>
      <c r="AG650" s="4">
        <v>1.5571739130434781</v>
      </c>
      <c r="AH650" s="4">
        <v>0</v>
      </c>
      <c r="AI650" s="10">
        <v>0</v>
      </c>
      <c r="AJ650" s="4">
        <v>0</v>
      </c>
      <c r="AK650" s="4">
        <v>0</v>
      </c>
      <c r="AL650" s="10" t="s">
        <v>1473</v>
      </c>
      <c r="AM650" s="1">
        <v>365961</v>
      </c>
      <c r="AN650" s="1">
        <v>5</v>
      </c>
      <c r="AX650"/>
      <c r="AY650"/>
    </row>
    <row r="651" spans="1:51" x14ac:dyDescent="0.25">
      <c r="A651" t="s">
        <v>964</v>
      </c>
      <c r="B651" t="s">
        <v>815</v>
      </c>
      <c r="C651" t="s">
        <v>1072</v>
      </c>
      <c r="D651" t="s">
        <v>1045</v>
      </c>
      <c r="E651" s="4">
        <v>64.032608695652172</v>
      </c>
      <c r="F651" s="4">
        <v>187.10326086956525</v>
      </c>
      <c r="G651" s="4">
        <v>0</v>
      </c>
      <c r="H651" s="10">
        <v>0</v>
      </c>
      <c r="I651" s="4">
        <v>176.59239130434781</v>
      </c>
      <c r="J651" s="4">
        <v>0</v>
      </c>
      <c r="K651" s="10">
        <v>0</v>
      </c>
      <c r="L651" s="4">
        <v>26.997282608695652</v>
      </c>
      <c r="M651" s="4">
        <v>0</v>
      </c>
      <c r="N651" s="10">
        <v>0</v>
      </c>
      <c r="O651" s="4">
        <v>21.866847826086957</v>
      </c>
      <c r="P651" s="4">
        <v>0</v>
      </c>
      <c r="Q651" s="8">
        <v>0</v>
      </c>
      <c r="R651" s="4">
        <v>0</v>
      </c>
      <c r="S651" s="4">
        <v>0</v>
      </c>
      <c r="T651" s="10" t="s">
        <v>1473</v>
      </c>
      <c r="U651" s="4">
        <v>5.1304347826086953</v>
      </c>
      <c r="V651" s="4">
        <v>0</v>
      </c>
      <c r="W651" s="10">
        <v>0</v>
      </c>
      <c r="X651" s="4">
        <v>37.845108695652172</v>
      </c>
      <c r="Y651" s="4">
        <v>0</v>
      </c>
      <c r="Z651" s="10">
        <v>0</v>
      </c>
      <c r="AA651" s="4">
        <v>5.3804347826086953</v>
      </c>
      <c r="AB651" s="4">
        <v>0</v>
      </c>
      <c r="AC651" s="10">
        <v>0</v>
      </c>
      <c r="AD651" s="4">
        <v>116.8804347826087</v>
      </c>
      <c r="AE651" s="4">
        <v>0</v>
      </c>
      <c r="AF651" s="10">
        <v>0</v>
      </c>
      <c r="AG651" s="4">
        <v>0</v>
      </c>
      <c r="AH651" s="4">
        <v>0</v>
      </c>
      <c r="AI651" s="10" t="s">
        <v>1473</v>
      </c>
      <c r="AJ651" s="4">
        <v>0</v>
      </c>
      <c r="AK651" s="4">
        <v>0</v>
      </c>
      <c r="AL651" s="10" t="s">
        <v>1473</v>
      </c>
      <c r="AM651" s="1">
        <v>366366</v>
      </c>
      <c r="AN651" s="1">
        <v>5</v>
      </c>
      <c r="AX651"/>
      <c r="AY651"/>
    </row>
    <row r="652" spans="1:51" x14ac:dyDescent="0.25">
      <c r="A652" t="s">
        <v>964</v>
      </c>
      <c r="B652" t="s">
        <v>475</v>
      </c>
      <c r="C652" t="s">
        <v>1346</v>
      </c>
      <c r="D652" t="s">
        <v>1010</v>
      </c>
      <c r="E652" s="4">
        <v>39.163043478260867</v>
      </c>
      <c r="F652" s="4">
        <v>119.19445652173911</v>
      </c>
      <c r="G652" s="4">
        <v>0</v>
      </c>
      <c r="H652" s="10">
        <v>0</v>
      </c>
      <c r="I652" s="4">
        <v>106.60717391304347</v>
      </c>
      <c r="J652" s="4">
        <v>0</v>
      </c>
      <c r="K652" s="10">
        <v>0</v>
      </c>
      <c r="L652" s="4">
        <v>19.161739130434782</v>
      </c>
      <c r="M652" s="4">
        <v>0</v>
      </c>
      <c r="N652" s="10">
        <v>0</v>
      </c>
      <c r="O652" s="4">
        <v>14.72695652173913</v>
      </c>
      <c r="P652" s="4">
        <v>0</v>
      </c>
      <c r="Q652" s="8">
        <v>0</v>
      </c>
      <c r="R652" s="4">
        <v>0</v>
      </c>
      <c r="S652" s="4">
        <v>0</v>
      </c>
      <c r="T652" s="10" t="s">
        <v>1473</v>
      </c>
      <c r="U652" s="4">
        <v>4.4347826086956523</v>
      </c>
      <c r="V652" s="4">
        <v>0</v>
      </c>
      <c r="W652" s="10">
        <v>0</v>
      </c>
      <c r="X652" s="4">
        <v>25.56652173913043</v>
      </c>
      <c r="Y652" s="4">
        <v>0</v>
      </c>
      <c r="Z652" s="10">
        <v>0</v>
      </c>
      <c r="AA652" s="4">
        <v>8.1524999999999999</v>
      </c>
      <c r="AB652" s="4">
        <v>0</v>
      </c>
      <c r="AC652" s="10">
        <v>0</v>
      </c>
      <c r="AD652" s="4">
        <v>66.313695652173905</v>
      </c>
      <c r="AE652" s="4">
        <v>0</v>
      </c>
      <c r="AF652" s="10">
        <v>0</v>
      </c>
      <c r="AG652" s="4">
        <v>0</v>
      </c>
      <c r="AH652" s="4">
        <v>0</v>
      </c>
      <c r="AI652" s="10" t="s">
        <v>1473</v>
      </c>
      <c r="AJ652" s="4">
        <v>0</v>
      </c>
      <c r="AK652" s="4">
        <v>0</v>
      </c>
      <c r="AL652" s="10" t="s">
        <v>1473</v>
      </c>
      <c r="AM652" s="1">
        <v>365878</v>
      </c>
      <c r="AN652" s="1">
        <v>5</v>
      </c>
      <c r="AX652"/>
      <c r="AY652"/>
    </row>
    <row r="653" spans="1:51" x14ac:dyDescent="0.25">
      <c r="A653" t="s">
        <v>964</v>
      </c>
      <c r="B653" t="s">
        <v>294</v>
      </c>
      <c r="C653" t="s">
        <v>1233</v>
      </c>
      <c r="D653" t="s">
        <v>1022</v>
      </c>
      <c r="E653" s="4">
        <v>67.032608695652172</v>
      </c>
      <c r="F653" s="4">
        <v>217.49108695652183</v>
      </c>
      <c r="G653" s="4">
        <v>0.97826086956521741</v>
      </c>
      <c r="H653" s="10">
        <v>4.4979354476295365E-3</v>
      </c>
      <c r="I653" s="4">
        <v>198.77097826086964</v>
      </c>
      <c r="J653" s="4">
        <v>0</v>
      </c>
      <c r="K653" s="10">
        <v>0</v>
      </c>
      <c r="L653" s="4">
        <v>27.650217391304352</v>
      </c>
      <c r="M653" s="4">
        <v>0.97826086956521741</v>
      </c>
      <c r="N653" s="10">
        <v>3.53798617826733E-2</v>
      </c>
      <c r="O653" s="4">
        <v>14.440978260869569</v>
      </c>
      <c r="P653" s="4">
        <v>0</v>
      </c>
      <c r="Q653" s="8">
        <v>0</v>
      </c>
      <c r="R653" s="4">
        <v>7.1114130434782608</v>
      </c>
      <c r="S653" s="4">
        <v>0.97826086956521741</v>
      </c>
      <c r="T653" s="10">
        <v>0.13756209400076425</v>
      </c>
      <c r="U653" s="4">
        <v>6.0978260869565215</v>
      </c>
      <c r="V653" s="4">
        <v>0</v>
      </c>
      <c r="W653" s="10">
        <v>0</v>
      </c>
      <c r="X653" s="4">
        <v>69.749130434782614</v>
      </c>
      <c r="Y653" s="4">
        <v>0</v>
      </c>
      <c r="Z653" s="10">
        <v>0</v>
      </c>
      <c r="AA653" s="4">
        <v>5.5108695652173916</v>
      </c>
      <c r="AB653" s="4">
        <v>0</v>
      </c>
      <c r="AC653" s="10">
        <v>0</v>
      </c>
      <c r="AD653" s="4">
        <v>114.58086956521747</v>
      </c>
      <c r="AE653" s="4">
        <v>0</v>
      </c>
      <c r="AF653" s="10">
        <v>0</v>
      </c>
      <c r="AG653" s="4">
        <v>0</v>
      </c>
      <c r="AH653" s="4">
        <v>0</v>
      </c>
      <c r="AI653" s="10" t="s">
        <v>1473</v>
      </c>
      <c r="AJ653" s="4">
        <v>0</v>
      </c>
      <c r="AK653" s="4">
        <v>0</v>
      </c>
      <c r="AL653" s="10" t="s">
        <v>1473</v>
      </c>
      <c r="AM653" s="1">
        <v>365607</v>
      </c>
      <c r="AN653" s="1">
        <v>5</v>
      </c>
      <c r="AX653"/>
      <c r="AY653"/>
    </row>
    <row r="654" spans="1:51" x14ac:dyDescent="0.25">
      <c r="A654" t="s">
        <v>964</v>
      </c>
      <c r="B654" t="s">
        <v>80</v>
      </c>
      <c r="C654" t="s">
        <v>1233</v>
      </c>
      <c r="D654" t="s">
        <v>1022</v>
      </c>
      <c r="E654" s="4">
        <v>71.74647887323944</v>
      </c>
      <c r="F654" s="4">
        <v>238.93676056338029</v>
      </c>
      <c r="G654" s="4">
        <v>10.100140845070422</v>
      </c>
      <c r="H654" s="10">
        <v>4.227118849881311E-2</v>
      </c>
      <c r="I654" s="4">
        <v>196.853661971831</v>
      </c>
      <c r="J654" s="4">
        <v>8.6212676056338022</v>
      </c>
      <c r="K654" s="10">
        <v>4.3795312311068271E-2</v>
      </c>
      <c r="L654" s="4">
        <v>46.392957746478885</v>
      </c>
      <c r="M654" s="4">
        <v>1.5950704225352113</v>
      </c>
      <c r="N654" s="10">
        <v>3.4381735936124341E-2</v>
      </c>
      <c r="O654" s="4">
        <v>8.4436619718309878</v>
      </c>
      <c r="P654" s="4">
        <v>0.11619718309859155</v>
      </c>
      <c r="Q654" s="8">
        <v>1.3761467889908254E-2</v>
      </c>
      <c r="R654" s="4">
        <v>33.963380281690149</v>
      </c>
      <c r="S654" s="4">
        <v>1.4788732394366197</v>
      </c>
      <c r="T654" s="10">
        <v>4.3543169942771826E-2</v>
      </c>
      <c r="U654" s="4">
        <v>3.9859154929577465</v>
      </c>
      <c r="V654" s="4">
        <v>0</v>
      </c>
      <c r="W654" s="10">
        <v>0</v>
      </c>
      <c r="X654" s="4">
        <v>50.318450704225349</v>
      </c>
      <c r="Y654" s="4">
        <v>8.5050704225352103</v>
      </c>
      <c r="Z654" s="10">
        <v>0.16902488656752346</v>
      </c>
      <c r="AA654" s="4">
        <v>4.1338028169014081</v>
      </c>
      <c r="AB654" s="4">
        <v>0</v>
      </c>
      <c r="AC654" s="10">
        <v>0</v>
      </c>
      <c r="AD654" s="4">
        <v>138.09154929577466</v>
      </c>
      <c r="AE654" s="4">
        <v>0</v>
      </c>
      <c r="AF654" s="10">
        <v>0</v>
      </c>
      <c r="AG654" s="4">
        <v>0</v>
      </c>
      <c r="AH654" s="4">
        <v>0</v>
      </c>
      <c r="AI654" s="10" t="s">
        <v>1473</v>
      </c>
      <c r="AJ654" s="4">
        <v>0</v>
      </c>
      <c r="AK654" s="4">
        <v>0</v>
      </c>
      <c r="AL654" s="10" t="s">
        <v>1473</v>
      </c>
      <c r="AM654" s="1">
        <v>365265</v>
      </c>
      <c r="AN654" s="1">
        <v>5</v>
      </c>
      <c r="AX654"/>
      <c r="AY654"/>
    </row>
    <row r="655" spans="1:51" x14ac:dyDescent="0.25">
      <c r="A655" t="s">
        <v>964</v>
      </c>
      <c r="B655" t="s">
        <v>359</v>
      </c>
      <c r="C655" t="s">
        <v>1219</v>
      </c>
      <c r="D655" t="s">
        <v>1032</v>
      </c>
      <c r="E655" s="4">
        <v>166.46739130434781</v>
      </c>
      <c r="F655" s="4">
        <v>759.92586956521745</v>
      </c>
      <c r="G655" s="4">
        <v>147.68967391304344</v>
      </c>
      <c r="H655" s="10">
        <v>0.19434747496823912</v>
      </c>
      <c r="I655" s="4">
        <v>695.91728260869559</v>
      </c>
      <c r="J655" s="4">
        <v>145.58695652173907</v>
      </c>
      <c r="K655" s="10">
        <v>0.20920152460648192</v>
      </c>
      <c r="L655" s="4">
        <v>126.12902173913045</v>
      </c>
      <c r="M655" s="4">
        <v>27.394673913043476</v>
      </c>
      <c r="N655" s="10">
        <v>0.2171956424882388</v>
      </c>
      <c r="O655" s="4">
        <v>95.775652173913045</v>
      </c>
      <c r="P655" s="4">
        <v>25.291956521739127</v>
      </c>
      <c r="Q655" s="8">
        <v>0.26407501225690466</v>
      </c>
      <c r="R655" s="4">
        <v>23.445217391304364</v>
      </c>
      <c r="S655" s="4">
        <v>2.10271739130435</v>
      </c>
      <c r="T655" s="10">
        <v>8.9686410503671862E-2</v>
      </c>
      <c r="U655" s="4">
        <v>6.9081521739130443</v>
      </c>
      <c r="V655" s="4">
        <v>0</v>
      </c>
      <c r="W655" s="10">
        <v>0</v>
      </c>
      <c r="X655" s="4">
        <v>152.03206521739133</v>
      </c>
      <c r="Y655" s="4">
        <v>18.580108695652171</v>
      </c>
      <c r="Z655" s="10">
        <v>0.1222117759768927</v>
      </c>
      <c r="AA655" s="4">
        <v>33.655217391304348</v>
      </c>
      <c r="AB655" s="4">
        <v>0</v>
      </c>
      <c r="AC655" s="10">
        <v>0</v>
      </c>
      <c r="AD655" s="4">
        <v>355.46869565217389</v>
      </c>
      <c r="AE655" s="4">
        <v>101.71489130434779</v>
      </c>
      <c r="AF655" s="10">
        <v>0.28614303467069802</v>
      </c>
      <c r="AG655" s="4">
        <v>92.181630434782619</v>
      </c>
      <c r="AH655" s="4">
        <v>0</v>
      </c>
      <c r="AI655" s="10">
        <v>0</v>
      </c>
      <c r="AJ655" s="4">
        <v>0.45923913043478259</v>
      </c>
      <c r="AK655" s="4">
        <v>0</v>
      </c>
      <c r="AL655" s="10" t="s">
        <v>1473</v>
      </c>
      <c r="AM655" s="1">
        <v>365706</v>
      </c>
      <c r="AN655" s="1">
        <v>5</v>
      </c>
      <c r="AX655"/>
      <c r="AY655"/>
    </row>
    <row r="656" spans="1:51" x14ac:dyDescent="0.25">
      <c r="A656" t="s">
        <v>964</v>
      </c>
      <c r="B656" t="s">
        <v>61</v>
      </c>
      <c r="C656" t="s">
        <v>1213</v>
      </c>
      <c r="D656" t="s">
        <v>1008</v>
      </c>
      <c r="E656" s="4">
        <v>55.358695652173914</v>
      </c>
      <c r="F656" s="4">
        <v>183.58402173913049</v>
      </c>
      <c r="G656" s="4">
        <v>49.804999999999993</v>
      </c>
      <c r="H656" s="10">
        <v>0.27129267312147665</v>
      </c>
      <c r="I656" s="4">
        <v>178.25793478260877</v>
      </c>
      <c r="J656" s="4">
        <v>49.804999999999993</v>
      </c>
      <c r="K656" s="10">
        <v>0.27939850229241564</v>
      </c>
      <c r="L656" s="4">
        <v>15.937608695652175</v>
      </c>
      <c r="M656" s="4">
        <v>2.2206521739130434</v>
      </c>
      <c r="N656" s="10">
        <v>0.13933408808806078</v>
      </c>
      <c r="O656" s="4">
        <v>11.459347826086958</v>
      </c>
      <c r="P656" s="4">
        <v>2.2206521739130434</v>
      </c>
      <c r="Q656" s="8">
        <v>0.19378521427351883</v>
      </c>
      <c r="R656" s="4">
        <v>0.47826086956521741</v>
      </c>
      <c r="S656" s="4">
        <v>0</v>
      </c>
      <c r="T656" s="10">
        <v>0</v>
      </c>
      <c r="U656" s="4">
        <v>4</v>
      </c>
      <c r="V656" s="4">
        <v>0</v>
      </c>
      <c r="W656" s="10">
        <v>0</v>
      </c>
      <c r="X656" s="4">
        <v>61.197173913043478</v>
      </c>
      <c r="Y656" s="4">
        <v>25.731630434782609</v>
      </c>
      <c r="Z656" s="10">
        <v>0.42047089415183281</v>
      </c>
      <c r="AA656" s="4">
        <v>0.84782608695652173</v>
      </c>
      <c r="AB656" s="4">
        <v>0</v>
      </c>
      <c r="AC656" s="10">
        <v>0</v>
      </c>
      <c r="AD656" s="4">
        <v>104.00630434782614</v>
      </c>
      <c r="AE656" s="4">
        <v>21.852717391304342</v>
      </c>
      <c r="AF656" s="10">
        <v>0.2101095460350437</v>
      </c>
      <c r="AG656" s="4">
        <v>1.5951086956521738</v>
      </c>
      <c r="AH656" s="4">
        <v>0</v>
      </c>
      <c r="AI656" s="10">
        <v>0</v>
      </c>
      <c r="AJ656" s="4">
        <v>0</v>
      </c>
      <c r="AK656" s="4">
        <v>0</v>
      </c>
      <c r="AL656" s="10" t="s">
        <v>1473</v>
      </c>
      <c r="AM656" s="1">
        <v>365196</v>
      </c>
      <c r="AN656" s="1">
        <v>5</v>
      </c>
      <c r="AX656"/>
      <c r="AY656"/>
    </row>
    <row r="657" spans="1:51" x14ac:dyDescent="0.25">
      <c r="A657" t="s">
        <v>964</v>
      </c>
      <c r="B657" t="s">
        <v>163</v>
      </c>
      <c r="C657" t="s">
        <v>1250</v>
      </c>
      <c r="D657" t="s">
        <v>1034</v>
      </c>
      <c r="E657" s="4">
        <v>103.15217391304348</v>
      </c>
      <c r="F657" s="4">
        <v>354.08163043478254</v>
      </c>
      <c r="G657" s="4">
        <v>0</v>
      </c>
      <c r="H657" s="10">
        <v>0</v>
      </c>
      <c r="I657" s="4">
        <v>322.19847826086948</v>
      </c>
      <c r="J657" s="4">
        <v>0</v>
      </c>
      <c r="K657" s="10">
        <v>0</v>
      </c>
      <c r="L657" s="4">
        <v>48.891630434782613</v>
      </c>
      <c r="M657" s="4">
        <v>0</v>
      </c>
      <c r="N657" s="10">
        <v>0</v>
      </c>
      <c r="O657" s="4">
        <v>31.935108695652183</v>
      </c>
      <c r="P657" s="4">
        <v>0</v>
      </c>
      <c r="Q657" s="8">
        <v>0</v>
      </c>
      <c r="R657" s="4">
        <v>5.9130434782608692</v>
      </c>
      <c r="S657" s="4">
        <v>0</v>
      </c>
      <c r="T657" s="10">
        <v>0</v>
      </c>
      <c r="U657" s="4">
        <v>11.043478260869565</v>
      </c>
      <c r="V657" s="4">
        <v>0</v>
      </c>
      <c r="W657" s="10">
        <v>0</v>
      </c>
      <c r="X657" s="4">
        <v>119.35336956521738</v>
      </c>
      <c r="Y657" s="4">
        <v>0</v>
      </c>
      <c r="Z657" s="10">
        <v>0</v>
      </c>
      <c r="AA657" s="4">
        <v>14.926630434782609</v>
      </c>
      <c r="AB657" s="4">
        <v>0</v>
      </c>
      <c r="AC657" s="10">
        <v>0</v>
      </c>
      <c r="AD657" s="4">
        <v>170.90999999999991</v>
      </c>
      <c r="AE657" s="4">
        <v>0</v>
      </c>
      <c r="AF657" s="10">
        <v>0</v>
      </c>
      <c r="AG657" s="4">
        <v>0</v>
      </c>
      <c r="AH657" s="4">
        <v>0</v>
      </c>
      <c r="AI657" s="10" t="s">
        <v>1473</v>
      </c>
      <c r="AJ657" s="4">
        <v>0</v>
      </c>
      <c r="AK657" s="4">
        <v>0</v>
      </c>
      <c r="AL657" s="10" t="s">
        <v>1473</v>
      </c>
      <c r="AM657" s="1">
        <v>365406</v>
      </c>
      <c r="AN657" s="1">
        <v>5</v>
      </c>
      <c r="AX657"/>
      <c r="AY657"/>
    </row>
    <row r="658" spans="1:51" x14ac:dyDescent="0.25">
      <c r="A658" t="s">
        <v>964</v>
      </c>
      <c r="B658" t="s">
        <v>36</v>
      </c>
      <c r="C658" t="s">
        <v>1219</v>
      </c>
      <c r="D658" t="s">
        <v>1032</v>
      </c>
      <c r="E658" s="4">
        <v>144.91304347826087</v>
      </c>
      <c r="F658" s="4">
        <v>568.91760869565212</v>
      </c>
      <c r="G658" s="4">
        <v>72.657717391304345</v>
      </c>
      <c r="H658" s="10">
        <v>0.12771219642486631</v>
      </c>
      <c r="I658" s="4">
        <v>522.78130434782599</v>
      </c>
      <c r="J658" s="4">
        <v>67.420760869565214</v>
      </c>
      <c r="K658" s="10">
        <v>0.12896551638102891</v>
      </c>
      <c r="L658" s="4">
        <v>125.96489130434783</v>
      </c>
      <c r="M658" s="4">
        <v>15.806086956521742</v>
      </c>
      <c r="N658" s="10">
        <v>0.12548009840561167</v>
      </c>
      <c r="O658" s="4">
        <v>97.123478260869575</v>
      </c>
      <c r="P658" s="4">
        <v>10.569130434782611</v>
      </c>
      <c r="Q658" s="8">
        <v>0.10882158077570463</v>
      </c>
      <c r="R658" s="4">
        <v>23.34358695652173</v>
      </c>
      <c r="S658" s="4">
        <v>5.2369565217391321</v>
      </c>
      <c r="T658" s="10">
        <v>0.22434240853786319</v>
      </c>
      <c r="U658" s="4">
        <v>5.4978260869565272</v>
      </c>
      <c r="V658" s="4">
        <v>0</v>
      </c>
      <c r="W658" s="10">
        <v>0</v>
      </c>
      <c r="X658" s="4">
        <v>116.99934782608692</v>
      </c>
      <c r="Y658" s="4">
        <v>14.137934782608696</v>
      </c>
      <c r="Z658" s="10">
        <v>0.12083772298990894</v>
      </c>
      <c r="AA658" s="4">
        <v>17.294891304347829</v>
      </c>
      <c r="AB658" s="4">
        <v>0</v>
      </c>
      <c r="AC658" s="10">
        <v>0</v>
      </c>
      <c r="AD658" s="4">
        <v>215.63543478260866</v>
      </c>
      <c r="AE658" s="4">
        <v>42.713695652173911</v>
      </c>
      <c r="AF658" s="10">
        <v>0.19808291571019124</v>
      </c>
      <c r="AG658" s="4">
        <v>87.506739130434781</v>
      </c>
      <c r="AH658" s="4">
        <v>0</v>
      </c>
      <c r="AI658" s="10">
        <v>0</v>
      </c>
      <c r="AJ658" s="4">
        <v>5.5163043478260869</v>
      </c>
      <c r="AK658" s="4">
        <v>0</v>
      </c>
      <c r="AL658" s="10" t="s">
        <v>1473</v>
      </c>
      <c r="AM658" s="1">
        <v>365084</v>
      </c>
      <c r="AN658" s="1">
        <v>5</v>
      </c>
      <c r="AX658"/>
      <c r="AY658"/>
    </row>
    <row r="659" spans="1:51" x14ac:dyDescent="0.25">
      <c r="A659" t="s">
        <v>964</v>
      </c>
      <c r="B659" t="s">
        <v>319</v>
      </c>
      <c r="C659" t="s">
        <v>1206</v>
      </c>
      <c r="D659" t="s">
        <v>1048</v>
      </c>
      <c r="E659" s="4">
        <v>58.315217391304351</v>
      </c>
      <c r="F659" s="4">
        <v>169.18717391304347</v>
      </c>
      <c r="G659" s="4">
        <v>12.690217391304348</v>
      </c>
      <c r="H659" s="10">
        <v>7.5006970669222794E-2</v>
      </c>
      <c r="I659" s="4">
        <v>156.60021739130434</v>
      </c>
      <c r="J659" s="4">
        <v>8.429347826086957</v>
      </c>
      <c r="K659" s="10">
        <v>5.382717831753802E-2</v>
      </c>
      <c r="L659" s="4">
        <v>48.962608695652165</v>
      </c>
      <c r="M659" s="4">
        <v>12.690217391304348</v>
      </c>
      <c r="N659" s="10">
        <v>0.25918180688013931</v>
      </c>
      <c r="O659" s="4">
        <v>36.375652173913039</v>
      </c>
      <c r="P659" s="4">
        <v>8.429347826086957</v>
      </c>
      <c r="Q659" s="8">
        <v>0.23173049340218019</v>
      </c>
      <c r="R659" s="4">
        <v>9.804347826086957</v>
      </c>
      <c r="S659" s="4">
        <v>1.4782608695652173</v>
      </c>
      <c r="T659" s="10">
        <v>0.15077605321507759</v>
      </c>
      <c r="U659" s="4">
        <v>2.7826086956521738</v>
      </c>
      <c r="V659" s="4">
        <v>2.7826086956521738</v>
      </c>
      <c r="W659" s="10">
        <v>1</v>
      </c>
      <c r="X659" s="4">
        <v>27.512391304347808</v>
      </c>
      <c r="Y659" s="4">
        <v>0</v>
      </c>
      <c r="Z659" s="10">
        <v>0</v>
      </c>
      <c r="AA659" s="4">
        <v>0</v>
      </c>
      <c r="AB659" s="4">
        <v>0</v>
      </c>
      <c r="AC659" s="10" t="s">
        <v>1473</v>
      </c>
      <c r="AD659" s="4">
        <v>92.712173913043486</v>
      </c>
      <c r="AE659" s="4">
        <v>0</v>
      </c>
      <c r="AF659" s="10">
        <v>0</v>
      </c>
      <c r="AG659" s="4">
        <v>0</v>
      </c>
      <c r="AH659" s="4">
        <v>0</v>
      </c>
      <c r="AI659" s="10" t="s">
        <v>1473</v>
      </c>
      <c r="AJ659" s="4">
        <v>0</v>
      </c>
      <c r="AK659" s="4">
        <v>0</v>
      </c>
      <c r="AL659" s="10" t="s">
        <v>1473</v>
      </c>
      <c r="AM659" s="1">
        <v>365643</v>
      </c>
      <c r="AN659" s="1">
        <v>5</v>
      </c>
      <c r="AX659"/>
      <c r="AY659"/>
    </row>
    <row r="660" spans="1:51" x14ac:dyDescent="0.25">
      <c r="A660" t="s">
        <v>964</v>
      </c>
      <c r="B660" t="s">
        <v>277</v>
      </c>
      <c r="C660" t="s">
        <v>1206</v>
      </c>
      <c r="D660" t="s">
        <v>1048</v>
      </c>
      <c r="E660" s="4">
        <v>68.782608695652172</v>
      </c>
      <c r="F660" s="4">
        <v>222.09619565217389</v>
      </c>
      <c r="G660" s="4">
        <v>0</v>
      </c>
      <c r="H660" s="10">
        <v>0</v>
      </c>
      <c r="I660" s="4">
        <v>206.53913043478258</v>
      </c>
      <c r="J660" s="4">
        <v>0</v>
      </c>
      <c r="K660" s="10">
        <v>0</v>
      </c>
      <c r="L660" s="4">
        <v>19.678369565217391</v>
      </c>
      <c r="M660" s="4">
        <v>0</v>
      </c>
      <c r="N660" s="10">
        <v>0</v>
      </c>
      <c r="O660" s="4">
        <v>9.9473913043478266</v>
      </c>
      <c r="P660" s="4">
        <v>0</v>
      </c>
      <c r="Q660" s="8">
        <v>0</v>
      </c>
      <c r="R660" s="4">
        <v>3.9918478260869565</v>
      </c>
      <c r="S660" s="4">
        <v>0</v>
      </c>
      <c r="T660" s="10">
        <v>0</v>
      </c>
      <c r="U660" s="4">
        <v>5.7391304347826084</v>
      </c>
      <c r="V660" s="4">
        <v>0</v>
      </c>
      <c r="W660" s="10">
        <v>0</v>
      </c>
      <c r="X660" s="4">
        <v>64.757826086956513</v>
      </c>
      <c r="Y660" s="4">
        <v>0</v>
      </c>
      <c r="Z660" s="10">
        <v>0</v>
      </c>
      <c r="AA660" s="4">
        <v>5.8260869565217392</v>
      </c>
      <c r="AB660" s="4">
        <v>0</v>
      </c>
      <c r="AC660" s="10">
        <v>0</v>
      </c>
      <c r="AD660" s="4">
        <v>131.83391304347825</v>
      </c>
      <c r="AE660" s="4">
        <v>0</v>
      </c>
      <c r="AF660" s="10">
        <v>0</v>
      </c>
      <c r="AG660" s="4">
        <v>0</v>
      </c>
      <c r="AH660" s="4">
        <v>0</v>
      </c>
      <c r="AI660" s="10" t="s">
        <v>1473</v>
      </c>
      <c r="AJ660" s="4">
        <v>0</v>
      </c>
      <c r="AK660" s="4">
        <v>0</v>
      </c>
      <c r="AL660" s="10" t="s">
        <v>1473</v>
      </c>
      <c r="AM660" s="1">
        <v>365584</v>
      </c>
      <c r="AN660" s="1">
        <v>5</v>
      </c>
      <c r="AX660"/>
      <c r="AY660"/>
    </row>
    <row r="661" spans="1:51" x14ac:dyDescent="0.25">
      <c r="A661" t="s">
        <v>964</v>
      </c>
      <c r="B661" t="s">
        <v>301</v>
      </c>
      <c r="C661" t="s">
        <v>1069</v>
      </c>
      <c r="D661" t="s">
        <v>989</v>
      </c>
      <c r="E661" s="4">
        <v>80.25</v>
      </c>
      <c r="F661" s="4">
        <v>226.31076086956523</v>
      </c>
      <c r="G661" s="4">
        <v>0</v>
      </c>
      <c r="H661" s="10">
        <v>0</v>
      </c>
      <c r="I661" s="4">
        <v>209.31076086956523</v>
      </c>
      <c r="J661" s="4">
        <v>0</v>
      </c>
      <c r="K661" s="10">
        <v>0</v>
      </c>
      <c r="L661" s="4">
        <v>41.398369565217386</v>
      </c>
      <c r="M661" s="4">
        <v>0</v>
      </c>
      <c r="N661" s="10">
        <v>0</v>
      </c>
      <c r="O661" s="4">
        <v>24.398369565217386</v>
      </c>
      <c r="P661" s="4">
        <v>0</v>
      </c>
      <c r="Q661" s="8">
        <v>0</v>
      </c>
      <c r="R661" s="4">
        <v>11.260869565217391</v>
      </c>
      <c r="S661" s="4">
        <v>0</v>
      </c>
      <c r="T661" s="10">
        <v>0</v>
      </c>
      <c r="U661" s="4">
        <v>5.7391304347826084</v>
      </c>
      <c r="V661" s="4">
        <v>0</v>
      </c>
      <c r="W661" s="10">
        <v>0</v>
      </c>
      <c r="X661" s="4">
        <v>48.10847826086956</v>
      </c>
      <c r="Y661" s="4">
        <v>0</v>
      </c>
      <c r="Z661" s="10">
        <v>0</v>
      </c>
      <c r="AA661" s="4">
        <v>0</v>
      </c>
      <c r="AB661" s="4">
        <v>0</v>
      </c>
      <c r="AC661" s="10" t="s">
        <v>1473</v>
      </c>
      <c r="AD661" s="4">
        <v>136.80391304347827</v>
      </c>
      <c r="AE661" s="4">
        <v>0</v>
      </c>
      <c r="AF661" s="10">
        <v>0</v>
      </c>
      <c r="AG661" s="4">
        <v>0</v>
      </c>
      <c r="AH661" s="4">
        <v>0</v>
      </c>
      <c r="AI661" s="10" t="s">
        <v>1473</v>
      </c>
      <c r="AJ661" s="4">
        <v>0</v>
      </c>
      <c r="AK661" s="4">
        <v>0</v>
      </c>
      <c r="AL661" s="10" t="s">
        <v>1473</v>
      </c>
      <c r="AM661" s="1">
        <v>365618</v>
      </c>
      <c r="AN661" s="1">
        <v>5</v>
      </c>
      <c r="AX661"/>
      <c r="AY661"/>
    </row>
    <row r="662" spans="1:51" x14ac:dyDescent="0.25">
      <c r="A662" t="s">
        <v>964</v>
      </c>
      <c r="B662" t="s">
        <v>272</v>
      </c>
      <c r="C662" t="s">
        <v>1090</v>
      </c>
      <c r="D662" t="s">
        <v>998</v>
      </c>
      <c r="E662" s="4">
        <v>65.782608695652172</v>
      </c>
      <c r="F662" s="4">
        <v>183.11141304347828</v>
      </c>
      <c r="G662" s="4">
        <v>32.964673913043477</v>
      </c>
      <c r="H662" s="10">
        <v>0.18002522816650587</v>
      </c>
      <c r="I662" s="4">
        <v>166.86956521739131</v>
      </c>
      <c r="J662" s="4">
        <v>32.964673913043477</v>
      </c>
      <c r="K662" s="10">
        <v>0.19754755080771233</v>
      </c>
      <c r="L662" s="4">
        <v>29.057065217391301</v>
      </c>
      <c r="M662" s="4">
        <v>2.9510869565217392</v>
      </c>
      <c r="N662" s="10">
        <v>0.1015617693818386</v>
      </c>
      <c r="O662" s="4">
        <v>13.404891304347826</v>
      </c>
      <c r="P662" s="4">
        <v>2.9510869565217392</v>
      </c>
      <c r="Q662" s="8">
        <v>0.22015001013582</v>
      </c>
      <c r="R662" s="4">
        <v>9.883152173913043</v>
      </c>
      <c r="S662" s="4">
        <v>0</v>
      </c>
      <c r="T662" s="10">
        <v>0</v>
      </c>
      <c r="U662" s="4">
        <v>5.7690217391304346</v>
      </c>
      <c r="V662" s="4">
        <v>0</v>
      </c>
      <c r="W662" s="10">
        <v>0</v>
      </c>
      <c r="X662" s="4">
        <v>56.432065217391305</v>
      </c>
      <c r="Y662" s="4">
        <v>7.4347826086956523</v>
      </c>
      <c r="Z662" s="10">
        <v>0.13174748398902106</v>
      </c>
      <c r="AA662" s="4">
        <v>0.58967391304347827</v>
      </c>
      <c r="AB662" s="4">
        <v>0</v>
      </c>
      <c r="AC662" s="10">
        <v>0</v>
      </c>
      <c r="AD662" s="4">
        <v>96.956521739130437</v>
      </c>
      <c r="AE662" s="4">
        <v>22.578804347826086</v>
      </c>
      <c r="AF662" s="10">
        <v>0.23287556053811659</v>
      </c>
      <c r="AG662" s="4">
        <v>7.6086956521739135E-2</v>
      </c>
      <c r="AH662" s="4">
        <v>0</v>
      </c>
      <c r="AI662" s="10">
        <v>0</v>
      </c>
      <c r="AJ662" s="4">
        <v>0</v>
      </c>
      <c r="AK662" s="4">
        <v>0</v>
      </c>
      <c r="AL662" s="10" t="s">
        <v>1473</v>
      </c>
      <c r="AM662" s="1">
        <v>365577</v>
      </c>
      <c r="AN662" s="1">
        <v>5</v>
      </c>
      <c r="AX662"/>
      <c r="AY662"/>
    </row>
    <row r="663" spans="1:51" x14ac:dyDescent="0.25">
      <c r="A663" t="s">
        <v>964</v>
      </c>
      <c r="B663" t="s">
        <v>779</v>
      </c>
      <c r="C663" t="s">
        <v>1128</v>
      </c>
      <c r="D663" t="s">
        <v>1026</v>
      </c>
      <c r="E663" s="4">
        <v>54.543478260869563</v>
      </c>
      <c r="F663" s="4">
        <v>224.23826086956518</v>
      </c>
      <c r="G663" s="4">
        <v>47.78652173913045</v>
      </c>
      <c r="H663" s="10">
        <v>0.21310601301410775</v>
      </c>
      <c r="I663" s="4">
        <v>209.49130434782606</v>
      </c>
      <c r="J663" s="4">
        <v>47.726956521739147</v>
      </c>
      <c r="K663" s="10">
        <v>0.22782309113172708</v>
      </c>
      <c r="L663" s="4">
        <v>22.880869565217395</v>
      </c>
      <c r="M663" s="4">
        <v>3.4550000000000005</v>
      </c>
      <c r="N663" s="10">
        <v>0.15099950594763045</v>
      </c>
      <c r="O663" s="4">
        <v>12.897608695652176</v>
      </c>
      <c r="P663" s="4">
        <v>3.3954347826086964</v>
      </c>
      <c r="Q663" s="8">
        <v>0.2632607999460635</v>
      </c>
      <c r="R663" s="4">
        <v>4.0532608695652179</v>
      </c>
      <c r="S663" s="4">
        <v>5.9565217391304354E-2</v>
      </c>
      <c r="T663" s="10">
        <v>1.469562885492089E-2</v>
      </c>
      <c r="U663" s="4">
        <v>5.93</v>
      </c>
      <c r="V663" s="4">
        <v>0</v>
      </c>
      <c r="W663" s="10">
        <v>0</v>
      </c>
      <c r="X663" s="4">
        <v>58.286739130434782</v>
      </c>
      <c r="Y663" s="4">
        <v>10.380108695652178</v>
      </c>
      <c r="Z663" s="10">
        <v>0.17808696884592295</v>
      </c>
      <c r="AA663" s="4">
        <v>4.7636956521739124</v>
      </c>
      <c r="AB663" s="4">
        <v>0</v>
      </c>
      <c r="AC663" s="10">
        <v>0</v>
      </c>
      <c r="AD663" s="4">
        <v>133.66239130434778</v>
      </c>
      <c r="AE663" s="4">
        <v>33.951413043478276</v>
      </c>
      <c r="AF663" s="10">
        <v>0.25400872086876919</v>
      </c>
      <c r="AG663" s="4">
        <v>4.6445652173913059</v>
      </c>
      <c r="AH663" s="4">
        <v>0</v>
      </c>
      <c r="AI663" s="10">
        <v>0</v>
      </c>
      <c r="AJ663" s="4">
        <v>0</v>
      </c>
      <c r="AK663" s="4">
        <v>0</v>
      </c>
      <c r="AL663" s="10" t="s">
        <v>1473</v>
      </c>
      <c r="AM663" s="1">
        <v>366317</v>
      </c>
      <c r="AN663" s="1">
        <v>5</v>
      </c>
      <c r="AX663"/>
      <c r="AY663"/>
    </row>
    <row r="664" spans="1:51" x14ac:dyDescent="0.25">
      <c r="A664" t="s">
        <v>964</v>
      </c>
      <c r="B664" t="s">
        <v>124</v>
      </c>
      <c r="C664" t="s">
        <v>1250</v>
      </c>
      <c r="D664" t="s">
        <v>1034</v>
      </c>
      <c r="E664" s="4">
        <v>84.032608695652172</v>
      </c>
      <c r="F664" s="4">
        <v>235.57771739130439</v>
      </c>
      <c r="G664" s="4">
        <v>63.846195652173918</v>
      </c>
      <c r="H664" s="10">
        <v>0.27101967180589803</v>
      </c>
      <c r="I664" s="4">
        <v>219.75923913043482</v>
      </c>
      <c r="J664" s="4">
        <v>57.783695652173918</v>
      </c>
      <c r="K664" s="10">
        <v>0.26294091607168912</v>
      </c>
      <c r="L664" s="4">
        <v>44.770869565217396</v>
      </c>
      <c r="M664" s="4">
        <v>6.0625</v>
      </c>
      <c r="N664" s="10">
        <v>0.13541170986569293</v>
      </c>
      <c r="O664" s="4">
        <v>33.197500000000005</v>
      </c>
      <c r="P664" s="4">
        <v>0</v>
      </c>
      <c r="Q664" s="8">
        <v>0</v>
      </c>
      <c r="R664" s="4">
        <v>7.3967391304347823</v>
      </c>
      <c r="S664" s="4">
        <v>2.6086956521739131</v>
      </c>
      <c r="T664" s="10">
        <v>0.35268185157972082</v>
      </c>
      <c r="U664" s="4">
        <v>4.1766304347826084</v>
      </c>
      <c r="V664" s="4">
        <v>3.4538043478260869</v>
      </c>
      <c r="W664" s="10">
        <v>0.8269355888093689</v>
      </c>
      <c r="X664" s="4">
        <v>67.576956521739135</v>
      </c>
      <c r="Y664" s="4">
        <v>21.11010869565218</v>
      </c>
      <c r="Z664" s="10">
        <v>0.31238620059577815</v>
      </c>
      <c r="AA664" s="4">
        <v>4.2451086956521751</v>
      </c>
      <c r="AB664" s="4">
        <v>0</v>
      </c>
      <c r="AC664" s="10">
        <v>0</v>
      </c>
      <c r="AD664" s="4">
        <v>117.36434782608698</v>
      </c>
      <c r="AE664" s="4">
        <v>36.673586956521739</v>
      </c>
      <c r="AF664" s="10">
        <v>0.31247638346583284</v>
      </c>
      <c r="AG664" s="4">
        <v>1.6204347826086951</v>
      </c>
      <c r="AH664" s="4">
        <v>0</v>
      </c>
      <c r="AI664" s="10">
        <v>0</v>
      </c>
      <c r="AJ664" s="4">
        <v>0</v>
      </c>
      <c r="AK664" s="4">
        <v>0</v>
      </c>
      <c r="AL664" s="10" t="s">
        <v>1473</v>
      </c>
      <c r="AM664" s="1">
        <v>365340</v>
      </c>
      <c r="AN664" s="1">
        <v>5</v>
      </c>
      <c r="AX664"/>
      <c r="AY664"/>
    </row>
    <row r="665" spans="1:51" x14ac:dyDescent="0.25">
      <c r="A665" t="s">
        <v>964</v>
      </c>
      <c r="B665" t="s">
        <v>302</v>
      </c>
      <c r="C665" t="s">
        <v>1304</v>
      </c>
      <c r="D665" t="s">
        <v>996</v>
      </c>
      <c r="E665" s="4">
        <v>61.076086956521742</v>
      </c>
      <c r="F665" s="4">
        <v>178.78467391304346</v>
      </c>
      <c r="G665" s="4">
        <v>11.564456521739132</v>
      </c>
      <c r="H665" s="10">
        <v>6.468371291917227E-2</v>
      </c>
      <c r="I665" s="4">
        <v>163.29728260869561</v>
      </c>
      <c r="J665" s="4">
        <v>11.564456521739132</v>
      </c>
      <c r="K665" s="10">
        <v>7.0818425983552299E-2</v>
      </c>
      <c r="L665" s="4">
        <v>24.96565217391305</v>
      </c>
      <c r="M665" s="4">
        <v>0</v>
      </c>
      <c r="N665" s="10">
        <v>0</v>
      </c>
      <c r="O665" s="4">
        <v>10.634891304347827</v>
      </c>
      <c r="P665" s="4">
        <v>0</v>
      </c>
      <c r="Q665" s="8">
        <v>0</v>
      </c>
      <c r="R665" s="4">
        <v>9.4611956521739167</v>
      </c>
      <c r="S665" s="4">
        <v>0</v>
      </c>
      <c r="T665" s="10">
        <v>0</v>
      </c>
      <c r="U665" s="4">
        <v>4.8695652173913047</v>
      </c>
      <c r="V665" s="4">
        <v>0</v>
      </c>
      <c r="W665" s="10">
        <v>0</v>
      </c>
      <c r="X665" s="4">
        <v>43.478478260869558</v>
      </c>
      <c r="Y665" s="4">
        <v>2.9658695652173916</v>
      </c>
      <c r="Z665" s="10">
        <v>6.821465892670539E-2</v>
      </c>
      <c r="AA665" s="4">
        <v>1.1566304347826089</v>
      </c>
      <c r="AB665" s="4">
        <v>0</v>
      </c>
      <c r="AC665" s="10">
        <v>0</v>
      </c>
      <c r="AD665" s="4">
        <v>103.66956521739129</v>
      </c>
      <c r="AE665" s="4">
        <v>8.5985869565217392</v>
      </c>
      <c r="AF665" s="10">
        <v>8.2942249622546566E-2</v>
      </c>
      <c r="AG665" s="4">
        <v>5.5143478260869552</v>
      </c>
      <c r="AH665" s="4">
        <v>0</v>
      </c>
      <c r="AI665" s="10">
        <v>0</v>
      </c>
      <c r="AJ665" s="4">
        <v>0</v>
      </c>
      <c r="AK665" s="4">
        <v>0</v>
      </c>
      <c r="AL665" s="10" t="s">
        <v>1473</v>
      </c>
      <c r="AM665" s="1">
        <v>365619</v>
      </c>
      <c r="AN665" s="1">
        <v>5</v>
      </c>
      <c r="AX665"/>
      <c r="AY665"/>
    </row>
    <row r="666" spans="1:51" x14ac:dyDescent="0.25">
      <c r="A666" t="s">
        <v>964</v>
      </c>
      <c r="B666" t="s">
        <v>615</v>
      </c>
      <c r="C666" t="s">
        <v>1133</v>
      </c>
      <c r="D666" t="s">
        <v>982</v>
      </c>
      <c r="E666" s="4">
        <v>75.130434782608702</v>
      </c>
      <c r="F666" s="4">
        <v>281.52076086956509</v>
      </c>
      <c r="G666" s="4">
        <v>127.98902173913045</v>
      </c>
      <c r="H666" s="10">
        <v>0.45463439834346941</v>
      </c>
      <c r="I666" s="4">
        <v>265.36086956521729</v>
      </c>
      <c r="J666" s="4">
        <v>120.31902173913045</v>
      </c>
      <c r="K666" s="10">
        <v>0.45341659430144371</v>
      </c>
      <c r="L666" s="4">
        <v>46.966413043478241</v>
      </c>
      <c r="M666" s="4">
        <v>12.378043478260871</v>
      </c>
      <c r="N666" s="10">
        <v>0.2635509649587704</v>
      </c>
      <c r="O666" s="4">
        <v>30.806521739130414</v>
      </c>
      <c r="P666" s="4">
        <v>4.70804347826087</v>
      </c>
      <c r="Q666" s="8">
        <v>0.15282619434055478</v>
      </c>
      <c r="R666" s="4">
        <v>11.116413043478261</v>
      </c>
      <c r="S666" s="4">
        <v>7.67</v>
      </c>
      <c r="T666" s="10">
        <v>0.68997076395068002</v>
      </c>
      <c r="U666" s="4">
        <v>5.0434782608695654</v>
      </c>
      <c r="V666" s="4">
        <v>0</v>
      </c>
      <c r="W666" s="10">
        <v>0</v>
      </c>
      <c r="X666" s="4">
        <v>78.527934782608682</v>
      </c>
      <c r="Y666" s="4">
        <v>58.104021739130431</v>
      </c>
      <c r="Z666" s="10">
        <v>0.73991531675933664</v>
      </c>
      <c r="AA666" s="4">
        <v>0</v>
      </c>
      <c r="AB666" s="4">
        <v>0</v>
      </c>
      <c r="AC666" s="10" t="s">
        <v>1473</v>
      </c>
      <c r="AD666" s="4">
        <v>129.65130434782603</v>
      </c>
      <c r="AE666" s="4">
        <v>57.506956521739156</v>
      </c>
      <c r="AF666" s="10">
        <v>0.44355092924835215</v>
      </c>
      <c r="AG666" s="4">
        <v>26.375108695652163</v>
      </c>
      <c r="AH666" s="4">
        <v>0</v>
      </c>
      <c r="AI666" s="10">
        <v>0</v>
      </c>
      <c r="AJ666" s="4">
        <v>0</v>
      </c>
      <c r="AK666" s="4">
        <v>0</v>
      </c>
      <c r="AL666" s="10" t="s">
        <v>1473</v>
      </c>
      <c r="AM666" s="1">
        <v>366100</v>
      </c>
      <c r="AN666" s="1">
        <v>5</v>
      </c>
      <c r="AX666"/>
      <c r="AY666"/>
    </row>
    <row r="667" spans="1:51" x14ac:dyDescent="0.25">
      <c r="A667" t="s">
        <v>964</v>
      </c>
      <c r="B667" t="s">
        <v>271</v>
      </c>
      <c r="C667" t="s">
        <v>1148</v>
      </c>
      <c r="D667" t="s">
        <v>1061</v>
      </c>
      <c r="E667" s="4">
        <v>70.902173913043484</v>
      </c>
      <c r="F667" s="4">
        <v>179.75510869565215</v>
      </c>
      <c r="G667" s="4">
        <v>33.155760869565221</v>
      </c>
      <c r="H667" s="10">
        <v>0.18444961653747524</v>
      </c>
      <c r="I667" s="4">
        <v>160.18989130434781</v>
      </c>
      <c r="J667" s="4">
        <v>33.155760869565221</v>
      </c>
      <c r="K667" s="10">
        <v>0.2069778598361863</v>
      </c>
      <c r="L667" s="4">
        <v>32.590760869565216</v>
      </c>
      <c r="M667" s="4">
        <v>0</v>
      </c>
      <c r="N667" s="10">
        <v>0</v>
      </c>
      <c r="O667" s="4">
        <v>13.025543478260868</v>
      </c>
      <c r="P667" s="4">
        <v>0</v>
      </c>
      <c r="Q667" s="8">
        <v>0</v>
      </c>
      <c r="R667" s="4">
        <v>14.956521739130435</v>
      </c>
      <c r="S667" s="4">
        <v>0</v>
      </c>
      <c r="T667" s="10">
        <v>0</v>
      </c>
      <c r="U667" s="4">
        <v>4.6086956521739131</v>
      </c>
      <c r="V667" s="4">
        <v>0</v>
      </c>
      <c r="W667" s="10">
        <v>0</v>
      </c>
      <c r="X667" s="4">
        <v>51.797826086956491</v>
      </c>
      <c r="Y667" s="4">
        <v>7.0788043478260869</v>
      </c>
      <c r="Z667" s="10">
        <v>0.1366621899525749</v>
      </c>
      <c r="AA667" s="4">
        <v>0</v>
      </c>
      <c r="AB667" s="4">
        <v>0</v>
      </c>
      <c r="AC667" s="10" t="s">
        <v>1473</v>
      </c>
      <c r="AD667" s="4">
        <v>88.000000000000014</v>
      </c>
      <c r="AE667" s="4">
        <v>26.076956521739131</v>
      </c>
      <c r="AF667" s="10">
        <v>0.29632905138339916</v>
      </c>
      <c r="AG667" s="4">
        <v>7.3665217391304374</v>
      </c>
      <c r="AH667" s="4">
        <v>0</v>
      </c>
      <c r="AI667" s="10">
        <v>0</v>
      </c>
      <c r="AJ667" s="4">
        <v>0</v>
      </c>
      <c r="AK667" s="4">
        <v>0</v>
      </c>
      <c r="AL667" s="10" t="s">
        <v>1473</v>
      </c>
      <c r="AM667" s="1">
        <v>365576</v>
      </c>
      <c r="AN667" s="1">
        <v>5</v>
      </c>
      <c r="AX667"/>
      <c r="AY667"/>
    </row>
    <row r="668" spans="1:51" x14ac:dyDescent="0.25">
      <c r="A668" t="s">
        <v>964</v>
      </c>
      <c r="B668" t="s">
        <v>861</v>
      </c>
      <c r="C668" t="s">
        <v>1121</v>
      </c>
      <c r="D668" t="s">
        <v>980</v>
      </c>
      <c r="E668" s="4">
        <v>91.032608695652172</v>
      </c>
      <c r="F668" s="4">
        <v>351.19478260869573</v>
      </c>
      <c r="G668" s="4">
        <v>1.5307608695652175</v>
      </c>
      <c r="H668" s="10">
        <v>4.3587232651767626E-3</v>
      </c>
      <c r="I668" s="4">
        <v>333.12880434782613</v>
      </c>
      <c r="J668" s="4">
        <v>1.5307608695652175</v>
      </c>
      <c r="K668" s="10">
        <v>4.5951021034101903E-3</v>
      </c>
      <c r="L668" s="4">
        <v>80.89576086956518</v>
      </c>
      <c r="M668" s="4">
        <v>0</v>
      </c>
      <c r="N668" s="10">
        <v>0</v>
      </c>
      <c r="O668" s="4">
        <v>65.42293478260865</v>
      </c>
      <c r="P668" s="4">
        <v>0</v>
      </c>
      <c r="Q668" s="8">
        <v>0</v>
      </c>
      <c r="R668" s="4">
        <v>10.956521739130435</v>
      </c>
      <c r="S668" s="4">
        <v>0</v>
      </c>
      <c r="T668" s="10">
        <v>0</v>
      </c>
      <c r="U668" s="4">
        <v>4.5163043478260869</v>
      </c>
      <c r="V668" s="4">
        <v>0</v>
      </c>
      <c r="W668" s="10">
        <v>0</v>
      </c>
      <c r="X668" s="4">
        <v>97.041630434782633</v>
      </c>
      <c r="Y668" s="4">
        <v>0</v>
      </c>
      <c r="Z668" s="10">
        <v>0</v>
      </c>
      <c r="AA668" s="4">
        <v>2.5931521739130439</v>
      </c>
      <c r="AB668" s="4">
        <v>0</v>
      </c>
      <c r="AC668" s="10">
        <v>0</v>
      </c>
      <c r="AD668" s="4">
        <v>169.50043478260878</v>
      </c>
      <c r="AE668" s="4">
        <v>1.5307608695652175</v>
      </c>
      <c r="AF668" s="10">
        <v>9.0310144131988852E-3</v>
      </c>
      <c r="AG668" s="4">
        <v>1.1638043478260867</v>
      </c>
      <c r="AH668" s="4">
        <v>0</v>
      </c>
      <c r="AI668" s="10">
        <v>0</v>
      </c>
      <c r="AJ668" s="4">
        <v>0</v>
      </c>
      <c r="AK668" s="4">
        <v>0</v>
      </c>
      <c r="AL668" s="10" t="s">
        <v>1473</v>
      </c>
      <c r="AM668" s="1">
        <v>366418</v>
      </c>
      <c r="AN668" s="1">
        <v>5</v>
      </c>
      <c r="AX668"/>
      <c r="AY668"/>
    </row>
    <row r="669" spans="1:51" x14ac:dyDescent="0.25">
      <c r="A669" t="s">
        <v>964</v>
      </c>
      <c r="B669" t="s">
        <v>304</v>
      </c>
      <c r="C669" t="s">
        <v>1155</v>
      </c>
      <c r="D669" t="s">
        <v>1042</v>
      </c>
      <c r="E669" s="4">
        <v>80.847826086956516</v>
      </c>
      <c r="F669" s="4">
        <v>250.87184782608702</v>
      </c>
      <c r="G669" s="4">
        <v>50.230978260869577</v>
      </c>
      <c r="H669" s="10">
        <v>0.20022564786022309</v>
      </c>
      <c r="I669" s="4">
        <v>234.75021739130443</v>
      </c>
      <c r="J669" s="4">
        <v>50.230978260869577</v>
      </c>
      <c r="K669" s="10">
        <v>0.21397628006086022</v>
      </c>
      <c r="L669" s="4">
        <v>53.605543478260884</v>
      </c>
      <c r="M669" s="4">
        <v>13.75967391304348</v>
      </c>
      <c r="N669" s="10">
        <v>0.25668378716510093</v>
      </c>
      <c r="O669" s="4">
        <v>41.152608695652191</v>
      </c>
      <c r="P669" s="4">
        <v>13.75967391304348</v>
      </c>
      <c r="Q669" s="8">
        <v>0.33435727039333968</v>
      </c>
      <c r="R669" s="4">
        <v>7.5833695652173905</v>
      </c>
      <c r="S669" s="4">
        <v>0</v>
      </c>
      <c r="T669" s="10">
        <v>0</v>
      </c>
      <c r="U669" s="4">
        <v>4.8695652173913047</v>
      </c>
      <c r="V669" s="4">
        <v>0</v>
      </c>
      <c r="W669" s="10">
        <v>0</v>
      </c>
      <c r="X669" s="4">
        <v>62.617717391304367</v>
      </c>
      <c r="Y669" s="4">
        <v>5.2698913043478282</v>
      </c>
      <c r="Z669" s="10">
        <v>8.4159747814117072E-2</v>
      </c>
      <c r="AA669" s="4">
        <v>3.6686956521739136</v>
      </c>
      <c r="AB669" s="4">
        <v>0</v>
      </c>
      <c r="AC669" s="10">
        <v>0</v>
      </c>
      <c r="AD669" s="4">
        <v>124.87271739130438</v>
      </c>
      <c r="AE669" s="4">
        <v>31.201413043478272</v>
      </c>
      <c r="AF669" s="10">
        <v>0.24986573284622868</v>
      </c>
      <c r="AG669" s="4">
        <v>6.1071739130434768</v>
      </c>
      <c r="AH669" s="4">
        <v>0</v>
      </c>
      <c r="AI669" s="10">
        <v>0</v>
      </c>
      <c r="AJ669" s="4">
        <v>0</v>
      </c>
      <c r="AK669" s="4">
        <v>0</v>
      </c>
      <c r="AL669" s="10" t="s">
        <v>1473</v>
      </c>
      <c r="AM669" s="1">
        <v>365621</v>
      </c>
      <c r="AN669" s="1">
        <v>5</v>
      </c>
      <c r="AX669"/>
      <c r="AY669"/>
    </row>
    <row r="670" spans="1:51" x14ac:dyDescent="0.25">
      <c r="A670" t="s">
        <v>964</v>
      </c>
      <c r="B670" t="s">
        <v>299</v>
      </c>
      <c r="C670" t="s">
        <v>1247</v>
      </c>
      <c r="D670" t="s">
        <v>982</v>
      </c>
      <c r="E670" s="4">
        <v>81.043478260869563</v>
      </c>
      <c r="F670" s="4">
        <v>289.91619565217394</v>
      </c>
      <c r="G670" s="4">
        <v>104.24152173913045</v>
      </c>
      <c r="H670" s="10">
        <v>0.35955742832730148</v>
      </c>
      <c r="I670" s="4">
        <v>270.35097826086962</v>
      </c>
      <c r="J670" s="4">
        <v>104.24152173913045</v>
      </c>
      <c r="K670" s="10">
        <v>0.38557848915399423</v>
      </c>
      <c r="L670" s="4">
        <v>39.930869565217392</v>
      </c>
      <c r="M670" s="4">
        <v>6.6645652173913028</v>
      </c>
      <c r="N670" s="10">
        <v>0.16690258163565289</v>
      </c>
      <c r="O670" s="4">
        <v>20.365652173913041</v>
      </c>
      <c r="P670" s="4">
        <v>6.6645652173913028</v>
      </c>
      <c r="Q670" s="8">
        <v>0.32724536196921494</v>
      </c>
      <c r="R670" s="4">
        <v>14.956521739130435</v>
      </c>
      <c r="S670" s="4">
        <v>0</v>
      </c>
      <c r="T670" s="10">
        <v>0</v>
      </c>
      <c r="U670" s="4">
        <v>4.6086956521739131</v>
      </c>
      <c r="V670" s="4">
        <v>0</v>
      </c>
      <c r="W670" s="10">
        <v>0</v>
      </c>
      <c r="X670" s="4">
        <v>93.736739130434785</v>
      </c>
      <c r="Y670" s="4">
        <v>31.948804347826091</v>
      </c>
      <c r="Z670" s="10">
        <v>0.34083545730526527</v>
      </c>
      <c r="AA670" s="4">
        <v>0</v>
      </c>
      <c r="AB670" s="4">
        <v>0</v>
      </c>
      <c r="AC670" s="10" t="s">
        <v>1473</v>
      </c>
      <c r="AD670" s="4">
        <v>143.26250000000005</v>
      </c>
      <c r="AE670" s="4">
        <v>65.628152173913051</v>
      </c>
      <c r="AF670" s="10">
        <v>0.45809721437161177</v>
      </c>
      <c r="AG670" s="4">
        <v>12.986086956521737</v>
      </c>
      <c r="AH670" s="4">
        <v>0</v>
      </c>
      <c r="AI670" s="10">
        <v>0</v>
      </c>
      <c r="AJ670" s="4">
        <v>0</v>
      </c>
      <c r="AK670" s="4">
        <v>0</v>
      </c>
      <c r="AL670" s="10" t="s">
        <v>1473</v>
      </c>
      <c r="AM670" s="1">
        <v>365616</v>
      </c>
      <c r="AN670" s="1">
        <v>5</v>
      </c>
      <c r="AX670"/>
      <c r="AY670"/>
    </row>
    <row r="671" spans="1:51" x14ac:dyDescent="0.25">
      <c r="A671" t="s">
        <v>964</v>
      </c>
      <c r="B671" t="s">
        <v>415</v>
      </c>
      <c r="C671" t="s">
        <v>1117</v>
      </c>
      <c r="D671" t="s">
        <v>986</v>
      </c>
      <c r="E671" s="4">
        <v>49.760869565217391</v>
      </c>
      <c r="F671" s="4">
        <v>179.92456521739129</v>
      </c>
      <c r="G671" s="4">
        <v>69.708152173913021</v>
      </c>
      <c r="H671" s="10">
        <v>0.38742987701367593</v>
      </c>
      <c r="I671" s="4">
        <v>167.35119565217391</v>
      </c>
      <c r="J671" s="4">
        <v>69.708152173913021</v>
      </c>
      <c r="K671" s="10">
        <v>0.41653811854918471</v>
      </c>
      <c r="L671" s="4">
        <v>31.497065217391302</v>
      </c>
      <c r="M671" s="4">
        <v>0.26619565217391306</v>
      </c>
      <c r="N671" s="10">
        <v>8.4514430260928392E-3</v>
      </c>
      <c r="O671" s="4">
        <v>23.174782608695651</v>
      </c>
      <c r="P671" s="4">
        <v>0.26619565217391306</v>
      </c>
      <c r="Q671" s="8">
        <v>1.1486435781021351E-2</v>
      </c>
      <c r="R671" s="4">
        <v>4.3804347826086953</v>
      </c>
      <c r="S671" s="4">
        <v>0</v>
      </c>
      <c r="T671" s="10">
        <v>0</v>
      </c>
      <c r="U671" s="4">
        <v>3.9418478260869563</v>
      </c>
      <c r="V671" s="4">
        <v>0</v>
      </c>
      <c r="W671" s="10">
        <v>0</v>
      </c>
      <c r="X671" s="4">
        <v>36.119347826086965</v>
      </c>
      <c r="Y671" s="4">
        <v>19.127065217391305</v>
      </c>
      <c r="Z671" s="10">
        <v>0.52955178785307155</v>
      </c>
      <c r="AA671" s="4">
        <v>4.2510869565217391</v>
      </c>
      <c r="AB671" s="4">
        <v>0</v>
      </c>
      <c r="AC671" s="10">
        <v>0</v>
      </c>
      <c r="AD671" s="4">
        <v>103.0882608695652</v>
      </c>
      <c r="AE671" s="4">
        <v>50.31489130434781</v>
      </c>
      <c r="AF671" s="10">
        <v>0.48807585732782788</v>
      </c>
      <c r="AG671" s="4">
        <v>4.9688043478260875</v>
      </c>
      <c r="AH671" s="4">
        <v>0</v>
      </c>
      <c r="AI671" s="10">
        <v>0</v>
      </c>
      <c r="AJ671" s="4">
        <v>0</v>
      </c>
      <c r="AK671" s="4">
        <v>0</v>
      </c>
      <c r="AL671" s="10" t="s">
        <v>1473</v>
      </c>
      <c r="AM671" s="1">
        <v>365780</v>
      </c>
      <c r="AN671" s="1">
        <v>5</v>
      </c>
      <c r="AX671"/>
      <c r="AY671"/>
    </row>
    <row r="672" spans="1:51" x14ac:dyDescent="0.25">
      <c r="A672" t="s">
        <v>964</v>
      </c>
      <c r="B672" t="s">
        <v>769</v>
      </c>
      <c r="C672" t="s">
        <v>1069</v>
      </c>
      <c r="D672" t="s">
        <v>989</v>
      </c>
      <c r="E672" s="4">
        <v>90.076086956521735</v>
      </c>
      <c r="F672" s="4">
        <v>325.60184782608695</v>
      </c>
      <c r="G672" s="4">
        <v>8.1768478260869575</v>
      </c>
      <c r="H672" s="10">
        <v>2.5113026479058682E-2</v>
      </c>
      <c r="I672" s="4">
        <v>300.7726086956522</v>
      </c>
      <c r="J672" s="4">
        <v>8.1768478260869575</v>
      </c>
      <c r="K672" s="10">
        <v>2.7186145246228192E-2</v>
      </c>
      <c r="L672" s="4">
        <v>46.752934782608698</v>
      </c>
      <c r="M672" s="4">
        <v>0</v>
      </c>
      <c r="N672" s="10">
        <v>0</v>
      </c>
      <c r="O672" s="4">
        <v>26.219565217391306</v>
      </c>
      <c r="P672" s="4">
        <v>0</v>
      </c>
      <c r="Q672" s="8">
        <v>0</v>
      </c>
      <c r="R672" s="4">
        <v>15.4029347826087</v>
      </c>
      <c r="S672" s="4">
        <v>0</v>
      </c>
      <c r="T672" s="10">
        <v>0</v>
      </c>
      <c r="U672" s="4">
        <v>5.1304347826086953</v>
      </c>
      <c r="V672" s="4">
        <v>0</v>
      </c>
      <c r="W672" s="10">
        <v>0</v>
      </c>
      <c r="X672" s="4">
        <v>96.689565217391305</v>
      </c>
      <c r="Y672" s="4">
        <v>2.3572826086956518</v>
      </c>
      <c r="Z672" s="10">
        <v>2.4379907008534707E-2</v>
      </c>
      <c r="AA672" s="4">
        <v>4.2958695652173917</v>
      </c>
      <c r="AB672" s="4">
        <v>0</v>
      </c>
      <c r="AC672" s="10">
        <v>0</v>
      </c>
      <c r="AD672" s="4">
        <v>162.01043478260871</v>
      </c>
      <c r="AE672" s="4">
        <v>5.8195652173913057</v>
      </c>
      <c r="AF672" s="10">
        <v>3.5920928335265584E-2</v>
      </c>
      <c r="AG672" s="4">
        <v>15.853043478260872</v>
      </c>
      <c r="AH672" s="4">
        <v>0</v>
      </c>
      <c r="AI672" s="10">
        <v>0</v>
      </c>
      <c r="AJ672" s="4">
        <v>0</v>
      </c>
      <c r="AK672" s="4">
        <v>0</v>
      </c>
      <c r="AL672" s="10" t="s">
        <v>1473</v>
      </c>
      <c r="AM672" s="1">
        <v>366304</v>
      </c>
      <c r="AN672" s="1">
        <v>5</v>
      </c>
      <c r="AX672"/>
      <c r="AY672"/>
    </row>
    <row r="673" spans="1:51" x14ac:dyDescent="0.25">
      <c r="A673" t="s">
        <v>964</v>
      </c>
      <c r="B673" t="s">
        <v>247</v>
      </c>
      <c r="C673" t="s">
        <v>1286</v>
      </c>
      <c r="D673" t="s">
        <v>1049</v>
      </c>
      <c r="E673" s="4">
        <v>84.532608695652172</v>
      </c>
      <c r="F673" s="4">
        <v>273.53967391304343</v>
      </c>
      <c r="G673" s="4">
        <v>40.850869565217387</v>
      </c>
      <c r="H673" s="10">
        <v>0.14934166214661654</v>
      </c>
      <c r="I673" s="4">
        <v>252.4143478260869</v>
      </c>
      <c r="J673" s="4">
        <v>37.702826086956513</v>
      </c>
      <c r="K673" s="10">
        <v>0.14936879147984766</v>
      </c>
      <c r="L673" s="4">
        <v>36.893043478260871</v>
      </c>
      <c r="M673" s="4">
        <v>3.2692391304347836</v>
      </c>
      <c r="N673" s="10">
        <v>8.8613972234661914E-2</v>
      </c>
      <c r="O673" s="4">
        <v>19.208152173913042</v>
      </c>
      <c r="P673" s="4">
        <v>0.12119565217391305</v>
      </c>
      <c r="Q673" s="8">
        <v>6.3095945448886637E-3</v>
      </c>
      <c r="R673" s="4">
        <v>12.244673913043481</v>
      </c>
      <c r="S673" s="4">
        <v>3.1480434782608704</v>
      </c>
      <c r="T673" s="10">
        <v>0.25709492148316482</v>
      </c>
      <c r="U673" s="4">
        <v>5.4402173913043477</v>
      </c>
      <c r="V673" s="4">
        <v>0</v>
      </c>
      <c r="W673" s="10">
        <v>0</v>
      </c>
      <c r="X673" s="4">
        <v>93.046413043478267</v>
      </c>
      <c r="Y673" s="4">
        <v>30.174347826086951</v>
      </c>
      <c r="Z673" s="10">
        <v>0.32429350943369767</v>
      </c>
      <c r="AA673" s="4">
        <v>3.4404347826086963</v>
      </c>
      <c r="AB673" s="4">
        <v>0</v>
      </c>
      <c r="AC673" s="10">
        <v>0</v>
      </c>
      <c r="AD673" s="4">
        <v>127.56510869565211</v>
      </c>
      <c r="AE673" s="4">
        <v>7.4072826086956516</v>
      </c>
      <c r="AF673" s="10">
        <v>5.8066682060908391E-2</v>
      </c>
      <c r="AG673" s="4">
        <v>12.594673913043479</v>
      </c>
      <c r="AH673" s="4">
        <v>0</v>
      </c>
      <c r="AI673" s="10">
        <v>0</v>
      </c>
      <c r="AJ673" s="4">
        <v>0</v>
      </c>
      <c r="AK673" s="4">
        <v>0</v>
      </c>
      <c r="AL673" s="10" t="s">
        <v>1473</v>
      </c>
      <c r="AM673" s="1">
        <v>365535</v>
      </c>
      <c r="AN673" s="1">
        <v>5</v>
      </c>
      <c r="AX673"/>
      <c r="AY673"/>
    </row>
    <row r="674" spans="1:51" x14ac:dyDescent="0.25">
      <c r="A674" t="s">
        <v>964</v>
      </c>
      <c r="B674" t="s">
        <v>303</v>
      </c>
      <c r="C674" t="s">
        <v>1305</v>
      </c>
      <c r="D674" t="s">
        <v>987</v>
      </c>
      <c r="E674" s="4">
        <v>82.478260869565219</v>
      </c>
      <c r="F674" s="4">
        <v>299.11173913043478</v>
      </c>
      <c r="G674" s="4">
        <v>113.55347826086958</v>
      </c>
      <c r="H674" s="10">
        <v>0.37963564583251574</v>
      </c>
      <c r="I674" s="4">
        <v>275.21999999999997</v>
      </c>
      <c r="J674" s="4">
        <v>102.9454347826087</v>
      </c>
      <c r="K674" s="10">
        <v>0.3740477973352544</v>
      </c>
      <c r="L674" s="4">
        <v>41.040217391304353</v>
      </c>
      <c r="M674" s="4">
        <v>17.217391304347828</v>
      </c>
      <c r="N674" s="10">
        <v>0.41952485631803371</v>
      </c>
      <c r="O674" s="4">
        <v>17.148478260869567</v>
      </c>
      <c r="P674" s="4">
        <v>6.6093478260869576</v>
      </c>
      <c r="Q674" s="8">
        <v>0.38541891155255253</v>
      </c>
      <c r="R674" s="4">
        <v>19.109130434782614</v>
      </c>
      <c r="S674" s="4">
        <v>10.608043478260869</v>
      </c>
      <c r="T674" s="10">
        <v>0.55512957611885949</v>
      </c>
      <c r="U674" s="4">
        <v>4.7826086956521738</v>
      </c>
      <c r="V674" s="4">
        <v>0</v>
      </c>
      <c r="W674" s="10">
        <v>0</v>
      </c>
      <c r="X674" s="4">
        <v>98.664565217391257</v>
      </c>
      <c r="Y674" s="4">
        <v>22.527065217391304</v>
      </c>
      <c r="Z674" s="10">
        <v>0.22831971303736651</v>
      </c>
      <c r="AA674" s="4">
        <v>0</v>
      </c>
      <c r="AB674" s="4">
        <v>0</v>
      </c>
      <c r="AC674" s="10" t="s">
        <v>1473</v>
      </c>
      <c r="AD674" s="4">
        <v>144.96445652173915</v>
      </c>
      <c r="AE674" s="4">
        <v>73.809021739130444</v>
      </c>
      <c r="AF674" s="10">
        <v>0.5091525433895715</v>
      </c>
      <c r="AG674" s="4">
        <v>14.442500000000001</v>
      </c>
      <c r="AH674" s="4">
        <v>0</v>
      </c>
      <c r="AI674" s="10">
        <v>0</v>
      </c>
      <c r="AJ674" s="4">
        <v>0</v>
      </c>
      <c r="AK674" s="4">
        <v>0</v>
      </c>
      <c r="AL674" s="10" t="s">
        <v>1473</v>
      </c>
      <c r="AM674" s="1">
        <v>365620</v>
      </c>
      <c r="AN674" s="1">
        <v>5</v>
      </c>
      <c r="AX674"/>
      <c r="AY674"/>
    </row>
    <row r="675" spans="1:51" x14ac:dyDescent="0.25">
      <c r="A675" t="s">
        <v>964</v>
      </c>
      <c r="B675" t="s">
        <v>878</v>
      </c>
      <c r="C675" t="s">
        <v>1128</v>
      </c>
      <c r="D675" t="s">
        <v>1026</v>
      </c>
      <c r="E675" s="4">
        <v>55.097826086956523</v>
      </c>
      <c r="F675" s="4">
        <v>248.81586956521744</v>
      </c>
      <c r="G675" s="4">
        <v>73.356739130434775</v>
      </c>
      <c r="H675" s="10">
        <v>0.29482339393632268</v>
      </c>
      <c r="I675" s="4">
        <v>230.59260869565222</v>
      </c>
      <c r="J675" s="4">
        <v>68.697065217391298</v>
      </c>
      <c r="K675" s="10">
        <v>0.29791529575026909</v>
      </c>
      <c r="L675" s="4">
        <v>27.787826086956521</v>
      </c>
      <c r="M675" s="4">
        <v>6.5533695652173911</v>
      </c>
      <c r="N675" s="10">
        <v>0.23583599324070598</v>
      </c>
      <c r="O675" s="4">
        <v>10.641739130434781</v>
      </c>
      <c r="P675" s="4">
        <v>2.9708695652173911</v>
      </c>
      <c r="Q675" s="8">
        <v>0.27917143324072563</v>
      </c>
      <c r="R675" s="4">
        <v>14.624347826086957</v>
      </c>
      <c r="S675" s="4">
        <v>3.5825000000000005</v>
      </c>
      <c r="T675" s="10">
        <v>0.24496818884528485</v>
      </c>
      <c r="U675" s="4">
        <v>2.5217391304347827</v>
      </c>
      <c r="V675" s="4">
        <v>0</v>
      </c>
      <c r="W675" s="10">
        <v>0</v>
      </c>
      <c r="X675" s="4">
        <v>94.897717391304383</v>
      </c>
      <c r="Y675" s="4">
        <v>39.762173913043469</v>
      </c>
      <c r="Z675" s="10">
        <v>0.41900031956603134</v>
      </c>
      <c r="AA675" s="4">
        <v>1.0771739130434781</v>
      </c>
      <c r="AB675" s="4">
        <v>1.0771739130434781</v>
      </c>
      <c r="AC675" s="10">
        <v>1</v>
      </c>
      <c r="AD675" s="4">
        <v>93.578695652173934</v>
      </c>
      <c r="AE675" s="4">
        <v>25.964021739130434</v>
      </c>
      <c r="AF675" s="10">
        <v>0.27745654668704778</v>
      </c>
      <c r="AG675" s="4">
        <v>31.474456521739121</v>
      </c>
      <c r="AH675" s="4">
        <v>0</v>
      </c>
      <c r="AI675" s="10">
        <v>0</v>
      </c>
      <c r="AJ675" s="4">
        <v>0</v>
      </c>
      <c r="AK675" s="4">
        <v>0</v>
      </c>
      <c r="AL675" s="10" t="s">
        <v>1473</v>
      </c>
      <c r="AM675" s="1">
        <v>366436</v>
      </c>
      <c r="AN675" s="1">
        <v>5</v>
      </c>
      <c r="AX675"/>
      <c r="AY675"/>
    </row>
    <row r="676" spans="1:51" x14ac:dyDescent="0.25">
      <c r="A676" t="s">
        <v>964</v>
      </c>
      <c r="B676" t="s">
        <v>862</v>
      </c>
      <c r="C676" t="s">
        <v>1406</v>
      </c>
      <c r="D676" t="s">
        <v>1034</v>
      </c>
      <c r="E676" s="4">
        <v>88.804347826086953</v>
      </c>
      <c r="F676" s="4">
        <v>244.19467391304349</v>
      </c>
      <c r="G676" s="4">
        <v>50.273152173913033</v>
      </c>
      <c r="H676" s="10">
        <v>0.20587325418823449</v>
      </c>
      <c r="I676" s="4">
        <v>219.32717391304348</v>
      </c>
      <c r="J676" s="4">
        <v>50.273152173913033</v>
      </c>
      <c r="K676" s="10">
        <v>0.22921533742027242</v>
      </c>
      <c r="L676" s="4">
        <v>83.82956521739132</v>
      </c>
      <c r="M676" s="4">
        <v>0.74663043478260871</v>
      </c>
      <c r="N676" s="10">
        <v>8.9065287747396357E-3</v>
      </c>
      <c r="O676" s="4">
        <v>63.349456521739135</v>
      </c>
      <c r="P676" s="4">
        <v>0.74663043478260871</v>
      </c>
      <c r="Q676" s="8">
        <v>1.1785901186482846E-2</v>
      </c>
      <c r="R676" s="4">
        <v>15.610543478260867</v>
      </c>
      <c r="S676" s="4">
        <v>0</v>
      </c>
      <c r="T676" s="10">
        <v>0</v>
      </c>
      <c r="U676" s="4">
        <v>4.8695652173913047</v>
      </c>
      <c r="V676" s="4">
        <v>0</v>
      </c>
      <c r="W676" s="10">
        <v>0</v>
      </c>
      <c r="X676" s="4">
        <v>37.213369565217398</v>
      </c>
      <c r="Y676" s="4">
        <v>15.212826086956523</v>
      </c>
      <c r="Z676" s="10">
        <v>0.40880001635690771</v>
      </c>
      <c r="AA676" s="4">
        <v>4.387391304347827</v>
      </c>
      <c r="AB676" s="4">
        <v>0</v>
      </c>
      <c r="AC676" s="10">
        <v>0</v>
      </c>
      <c r="AD676" s="4">
        <v>112.145</v>
      </c>
      <c r="AE676" s="4">
        <v>34.313695652173905</v>
      </c>
      <c r="AF676" s="10">
        <v>0.3059761527680584</v>
      </c>
      <c r="AG676" s="4">
        <v>6.6193478260869565</v>
      </c>
      <c r="AH676" s="4">
        <v>0</v>
      </c>
      <c r="AI676" s="10">
        <v>0</v>
      </c>
      <c r="AJ676" s="4">
        <v>0</v>
      </c>
      <c r="AK676" s="4">
        <v>0</v>
      </c>
      <c r="AL676" s="10" t="s">
        <v>1473</v>
      </c>
      <c r="AM676" s="1">
        <v>366419</v>
      </c>
      <c r="AN676" s="1">
        <v>5</v>
      </c>
      <c r="AX676"/>
      <c r="AY676"/>
    </row>
    <row r="677" spans="1:51" x14ac:dyDescent="0.25">
      <c r="A677" t="s">
        <v>964</v>
      </c>
      <c r="B677" t="s">
        <v>296</v>
      </c>
      <c r="C677" t="s">
        <v>1266</v>
      </c>
      <c r="D677" t="s">
        <v>980</v>
      </c>
      <c r="E677" s="4">
        <v>87.543478260869563</v>
      </c>
      <c r="F677" s="4">
        <v>342.04271739130434</v>
      </c>
      <c r="G677" s="4">
        <v>49.878369565217383</v>
      </c>
      <c r="H677" s="10">
        <v>0.14582497164573582</v>
      </c>
      <c r="I677" s="4">
        <v>317.05586956521734</v>
      </c>
      <c r="J677" s="4">
        <v>39.255543478260861</v>
      </c>
      <c r="K677" s="10">
        <v>0.12381270068298209</v>
      </c>
      <c r="L677" s="4">
        <v>39.732826086956521</v>
      </c>
      <c r="M677" s="4">
        <v>17.112282608695651</v>
      </c>
      <c r="N677" s="10">
        <v>0.43068375179869889</v>
      </c>
      <c r="O677" s="4">
        <v>16.805217391304346</v>
      </c>
      <c r="P677" s="4">
        <v>6.4894565217391316</v>
      </c>
      <c r="Q677" s="8">
        <v>0.38615724930145928</v>
      </c>
      <c r="R677" s="4">
        <v>17.310108695652175</v>
      </c>
      <c r="S677" s="4">
        <v>10.135760869565216</v>
      </c>
      <c r="T677" s="10">
        <v>0.58553998982750699</v>
      </c>
      <c r="U677" s="4">
        <v>5.6174999999999997</v>
      </c>
      <c r="V677" s="4">
        <v>0.48706521739130437</v>
      </c>
      <c r="W677" s="10">
        <v>8.6704978618834777E-2</v>
      </c>
      <c r="X677" s="4">
        <v>109.56782608695649</v>
      </c>
      <c r="Y677" s="4">
        <v>27.154565217391298</v>
      </c>
      <c r="Z677" s="10">
        <v>0.24783338491940671</v>
      </c>
      <c r="AA677" s="4">
        <v>2.0592391304347823</v>
      </c>
      <c r="AB677" s="4">
        <v>0</v>
      </c>
      <c r="AC677" s="10">
        <v>0</v>
      </c>
      <c r="AD677" s="4">
        <v>186.41423913043479</v>
      </c>
      <c r="AE677" s="4">
        <v>5.6115217391304348</v>
      </c>
      <c r="AF677" s="10">
        <v>3.0102430829889719E-2</v>
      </c>
      <c r="AG677" s="4">
        <v>4.2685869565217391</v>
      </c>
      <c r="AH677" s="4">
        <v>0</v>
      </c>
      <c r="AI677" s="10">
        <v>0</v>
      </c>
      <c r="AJ677" s="4">
        <v>0</v>
      </c>
      <c r="AK677" s="4">
        <v>0</v>
      </c>
      <c r="AL677" s="10" t="s">
        <v>1473</v>
      </c>
      <c r="AM677" s="1">
        <v>365611</v>
      </c>
      <c r="AN677" s="1">
        <v>5</v>
      </c>
      <c r="AX677"/>
      <c r="AY677"/>
    </row>
    <row r="678" spans="1:51" x14ac:dyDescent="0.25">
      <c r="A678" t="s">
        <v>964</v>
      </c>
      <c r="B678" t="s">
        <v>104</v>
      </c>
      <c r="C678" t="s">
        <v>1243</v>
      </c>
      <c r="D678" t="s">
        <v>1003</v>
      </c>
      <c r="E678" s="4">
        <v>97.271739130434781</v>
      </c>
      <c r="F678" s="4">
        <v>335.65684782608696</v>
      </c>
      <c r="G678" s="4">
        <v>107.93804347826085</v>
      </c>
      <c r="H678" s="10">
        <v>0.32157259468213356</v>
      </c>
      <c r="I678" s="4">
        <v>309.82619565217396</v>
      </c>
      <c r="J678" s="4">
        <v>107.93804347826085</v>
      </c>
      <c r="K678" s="10">
        <v>0.34838256090985081</v>
      </c>
      <c r="L678" s="4">
        <v>55.661847826086948</v>
      </c>
      <c r="M678" s="4">
        <v>0.16826086956521741</v>
      </c>
      <c r="N678" s="10">
        <v>3.0229120328692871E-3</v>
      </c>
      <c r="O678" s="4">
        <v>29.831195652173907</v>
      </c>
      <c r="P678" s="4">
        <v>0.16826086956521741</v>
      </c>
      <c r="Q678" s="8">
        <v>5.6404333077060432E-3</v>
      </c>
      <c r="R678" s="4">
        <v>20.439347826086959</v>
      </c>
      <c r="S678" s="4">
        <v>0</v>
      </c>
      <c r="T678" s="10">
        <v>0</v>
      </c>
      <c r="U678" s="4">
        <v>5.3913043478260869</v>
      </c>
      <c r="V678" s="4">
        <v>0</v>
      </c>
      <c r="W678" s="10">
        <v>0</v>
      </c>
      <c r="X678" s="4">
        <v>101.32097826086957</v>
      </c>
      <c r="Y678" s="4">
        <v>41.427608695652175</v>
      </c>
      <c r="Z678" s="10">
        <v>0.40887493791255297</v>
      </c>
      <c r="AA678" s="4">
        <v>0</v>
      </c>
      <c r="AB678" s="4">
        <v>0</v>
      </c>
      <c r="AC678" s="10" t="s">
        <v>1473</v>
      </c>
      <c r="AD678" s="4">
        <v>160.7913043478261</v>
      </c>
      <c r="AE678" s="4">
        <v>66.342173913043467</v>
      </c>
      <c r="AF678" s="10">
        <v>0.41259802065869872</v>
      </c>
      <c r="AG678" s="4">
        <v>17.882717391304347</v>
      </c>
      <c r="AH678" s="4">
        <v>0</v>
      </c>
      <c r="AI678" s="10">
        <v>0</v>
      </c>
      <c r="AJ678" s="4">
        <v>0</v>
      </c>
      <c r="AK678" s="4">
        <v>0</v>
      </c>
      <c r="AL678" s="10" t="s">
        <v>1473</v>
      </c>
      <c r="AM678" s="1">
        <v>365305</v>
      </c>
      <c r="AN678" s="1">
        <v>5</v>
      </c>
      <c r="AX678"/>
      <c r="AY678"/>
    </row>
    <row r="679" spans="1:51" x14ac:dyDescent="0.25">
      <c r="A679" t="s">
        <v>964</v>
      </c>
      <c r="B679" t="s">
        <v>350</v>
      </c>
      <c r="C679" t="s">
        <v>1318</v>
      </c>
      <c r="D679" t="s">
        <v>1003</v>
      </c>
      <c r="E679" s="4">
        <v>89.869565217391298</v>
      </c>
      <c r="F679" s="4">
        <v>306.26815217391299</v>
      </c>
      <c r="G679" s="4">
        <v>105.07065217391305</v>
      </c>
      <c r="H679" s="10">
        <v>0.34306750939695863</v>
      </c>
      <c r="I679" s="4">
        <v>295.79445652173905</v>
      </c>
      <c r="J679" s="4">
        <v>105.07065217391305</v>
      </c>
      <c r="K679" s="10">
        <v>0.35521508215347847</v>
      </c>
      <c r="L679" s="4">
        <v>52.231521739130436</v>
      </c>
      <c r="M679" s="4">
        <v>14.799239130434785</v>
      </c>
      <c r="N679" s="10">
        <v>0.28333922960064933</v>
      </c>
      <c r="O679" s="4">
        <v>41.75782608695652</v>
      </c>
      <c r="P679" s="4">
        <v>14.799239130434785</v>
      </c>
      <c r="Q679" s="8">
        <v>0.35440635965140621</v>
      </c>
      <c r="R679" s="4">
        <v>5.6041304347826078</v>
      </c>
      <c r="S679" s="4">
        <v>0</v>
      </c>
      <c r="T679" s="10">
        <v>0</v>
      </c>
      <c r="U679" s="4">
        <v>4.8695652173913047</v>
      </c>
      <c r="V679" s="4">
        <v>0</v>
      </c>
      <c r="W679" s="10">
        <v>0</v>
      </c>
      <c r="X679" s="4">
        <v>93.846304347826091</v>
      </c>
      <c r="Y679" s="4">
        <v>28.013804347826088</v>
      </c>
      <c r="Z679" s="10">
        <v>0.29850727252932058</v>
      </c>
      <c r="AA679" s="4">
        <v>0</v>
      </c>
      <c r="AB679" s="4">
        <v>0</v>
      </c>
      <c r="AC679" s="10" t="s">
        <v>1473</v>
      </c>
      <c r="AD679" s="4">
        <v>144.06663043478255</v>
      </c>
      <c r="AE679" s="4">
        <v>62.257608695652173</v>
      </c>
      <c r="AF679" s="10">
        <v>0.4321445466431974</v>
      </c>
      <c r="AG679" s="4">
        <v>16.123695652173904</v>
      </c>
      <c r="AH679" s="4">
        <v>0</v>
      </c>
      <c r="AI679" s="10">
        <v>0</v>
      </c>
      <c r="AJ679" s="4">
        <v>0</v>
      </c>
      <c r="AK679" s="4">
        <v>0</v>
      </c>
      <c r="AL679" s="10" t="s">
        <v>1473</v>
      </c>
      <c r="AM679" s="1">
        <v>365691</v>
      </c>
      <c r="AN679" s="1">
        <v>5</v>
      </c>
      <c r="AX679"/>
      <c r="AY679"/>
    </row>
    <row r="680" spans="1:51" x14ac:dyDescent="0.25">
      <c r="A680" t="s">
        <v>964</v>
      </c>
      <c r="B680" t="s">
        <v>797</v>
      </c>
      <c r="C680" t="s">
        <v>1219</v>
      </c>
      <c r="D680" t="s">
        <v>1032</v>
      </c>
      <c r="E680" s="4">
        <v>78.043478260869563</v>
      </c>
      <c r="F680" s="4">
        <v>277.34891304347832</v>
      </c>
      <c r="G680" s="4">
        <v>41.309999999999988</v>
      </c>
      <c r="H680" s="10">
        <v>0.14894595960981491</v>
      </c>
      <c r="I680" s="4">
        <v>253.36206521739135</v>
      </c>
      <c r="J680" s="4">
        <v>41.309999999999988</v>
      </c>
      <c r="K680" s="10">
        <v>0.16304729741034799</v>
      </c>
      <c r="L680" s="4">
        <v>69.625108695652173</v>
      </c>
      <c r="M680" s="4">
        <v>0.51108695652173908</v>
      </c>
      <c r="N680" s="10">
        <v>7.3405552407224397E-3</v>
      </c>
      <c r="O680" s="4">
        <v>45.638260869565222</v>
      </c>
      <c r="P680" s="4">
        <v>0.51108695652173908</v>
      </c>
      <c r="Q680" s="8">
        <v>1.1198651017452935E-2</v>
      </c>
      <c r="R680" s="4">
        <v>19.378152173913044</v>
      </c>
      <c r="S680" s="4">
        <v>0</v>
      </c>
      <c r="T680" s="10">
        <v>0</v>
      </c>
      <c r="U680" s="4">
        <v>4.6086956521739131</v>
      </c>
      <c r="V680" s="4">
        <v>0</v>
      </c>
      <c r="W680" s="10">
        <v>0</v>
      </c>
      <c r="X680" s="4">
        <v>67.871086956521765</v>
      </c>
      <c r="Y680" s="4">
        <v>21.441956521739119</v>
      </c>
      <c r="Z680" s="10">
        <v>0.31592180828745003</v>
      </c>
      <c r="AA680" s="4">
        <v>0</v>
      </c>
      <c r="AB680" s="4">
        <v>0</v>
      </c>
      <c r="AC680" s="10" t="s">
        <v>1473</v>
      </c>
      <c r="AD680" s="4">
        <v>127.85358695652175</v>
      </c>
      <c r="AE680" s="4">
        <v>19.356956521739129</v>
      </c>
      <c r="AF680" s="10">
        <v>0.15139940131927396</v>
      </c>
      <c r="AG680" s="4">
        <v>11.999130434782609</v>
      </c>
      <c r="AH680" s="4">
        <v>0</v>
      </c>
      <c r="AI680" s="10">
        <v>0</v>
      </c>
      <c r="AJ680" s="4">
        <v>0</v>
      </c>
      <c r="AK680" s="4">
        <v>0</v>
      </c>
      <c r="AL680" s="10" t="s">
        <v>1473</v>
      </c>
      <c r="AM680" s="1">
        <v>366343</v>
      </c>
      <c r="AN680" s="1">
        <v>5</v>
      </c>
      <c r="AX680"/>
      <c r="AY680"/>
    </row>
    <row r="681" spans="1:51" x14ac:dyDescent="0.25">
      <c r="A681" t="s">
        <v>964</v>
      </c>
      <c r="B681" t="s">
        <v>144</v>
      </c>
      <c r="C681" t="s">
        <v>1131</v>
      </c>
      <c r="D681" t="s">
        <v>982</v>
      </c>
      <c r="E681" s="4">
        <v>71.673913043478265</v>
      </c>
      <c r="F681" s="4">
        <v>234.79717391304348</v>
      </c>
      <c r="G681" s="4">
        <v>80.162934782608673</v>
      </c>
      <c r="H681" s="10">
        <v>0.34141354193767598</v>
      </c>
      <c r="I681" s="4">
        <v>215.10706521739129</v>
      </c>
      <c r="J681" s="4">
        <v>80.162934782608673</v>
      </c>
      <c r="K681" s="10">
        <v>0.37266528043416186</v>
      </c>
      <c r="L681" s="4">
        <v>26.794782608695652</v>
      </c>
      <c r="M681" s="4">
        <v>1.0859782608695652</v>
      </c>
      <c r="N681" s="10">
        <v>4.052946712533264E-2</v>
      </c>
      <c r="O681" s="4">
        <v>7.1376086956521734</v>
      </c>
      <c r="P681" s="4">
        <v>1.0859782608695652</v>
      </c>
      <c r="Q681" s="8">
        <v>0.15214875277921605</v>
      </c>
      <c r="R681" s="4">
        <v>14.613695652173913</v>
      </c>
      <c r="S681" s="4">
        <v>0</v>
      </c>
      <c r="T681" s="10">
        <v>0</v>
      </c>
      <c r="U681" s="4">
        <v>5.0434782608695654</v>
      </c>
      <c r="V681" s="4">
        <v>0</v>
      </c>
      <c r="W681" s="10">
        <v>0</v>
      </c>
      <c r="X681" s="4">
        <v>75.637826086956494</v>
      </c>
      <c r="Y681" s="4">
        <v>20.458804347826085</v>
      </c>
      <c r="Z681" s="10">
        <v>0.27048376991038536</v>
      </c>
      <c r="AA681" s="4">
        <v>3.2934782608695652E-2</v>
      </c>
      <c r="AB681" s="4">
        <v>0</v>
      </c>
      <c r="AC681" s="10">
        <v>0</v>
      </c>
      <c r="AD681" s="4">
        <v>121.82239130434785</v>
      </c>
      <c r="AE681" s="4">
        <v>58.618152173913025</v>
      </c>
      <c r="AF681" s="10">
        <v>0.48117715919290888</v>
      </c>
      <c r="AG681" s="4">
        <v>10.509239130434782</v>
      </c>
      <c r="AH681" s="4">
        <v>0</v>
      </c>
      <c r="AI681" s="10">
        <v>0</v>
      </c>
      <c r="AJ681" s="4">
        <v>0</v>
      </c>
      <c r="AK681" s="4">
        <v>0</v>
      </c>
      <c r="AL681" s="10" t="s">
        <v>1473</v>
      </c>
      <c r="AM681" s="1">
        <v>365374</v>
      </c>
      <c r="AN681" s="1">
        <v>5</v>
      </c>
      <c r="AX681"/>
      <c r="AY681"/>
    </row>
    <row r="682" spans="1:51" x14ac:dyDescent="0.25">
      <c r="A682" t="s">
        <v>964</v>
      </c>
      <c r="B682" t="s">
        <v>317</v>
      </c>
      <c r="C682" t="s">
        <v>1312</v>
      </c>
      <c r="D682" t="s">
        <v>982</v>
      </c>
      <c r="E682" s="4">
        <v>73.260869565217391</v>
      </c>
      <c r="F682" s="4">
        <v>242.33739130434779</v>
      </c>
      <c r="G682" s="4">
        <v>87.868913043478287</v>
      </c>
      <c r="H682" s="10">
        <v>0.3625891678149043</v>
      </c>
      <c r="I682" s="4">
        <v>219.90206521739128</v>
      </c>
      <c r="J682" s="4">
        <v>87.868913043478287</v>
      </c>
      <c r="K682" s="10">
        <v>0.3995820273748345</v>
      </c>
      <c r="L682" s="4">
        <v>31.918804347826082</v>
      </c>
      <c r="M682" s="4">
        <v>1.2946739130434783</v>
      </c>
      <c r="N682" s="10">
        <v>4.0561479024563016E-2</v>
      </c>
      <c r="O682" s="4">
        <v>12.864239130434783</v>
      </c>
      <c r="P682" s="4">
        <v>1.2946739130434783</v>
      </c>
      <c r="Q682" s="8">
        <v>0.10064131270542709</v>
      </c>
      <c r="R682" s="4">
        <v>14.532826086956517</v>
      </c>
      <c r="S682" s="4">
        <v>0</v>
      </c>
      <c r="T682" s="10">
        <v>0</v>
      </c>
      <c r="U682" s="4">
        <v>4.5217391304347823</v>
      </c>
      <c r="V682" s="4">
        <v>0</v>
      </c>
      <c r="W682" s="10">
        <v>0</v>
      </c>
      <c r="X682" s="4">
        <v>79.453586956521733</v>
      </c>
      <c r="Y682" s="4">
        <v>47.217608695652181</v>
      </c>
      <c r="Z682" s="10">
        <v>0.5942791320609655</v>
      </c>
      <c r="AA682" s="4">
        <v>3.3807608695652172</v>
      </c>
      <c r="AB682" s="4">
        <v>0</v>
      </c>
      <c r="AC682" s="10">
        <v>0</v>
      </c>
      <c r="AD682" s="4">
        <v>116.51695652173912</v>
      </c>
      <c r="AE682" s="4">
        <v>39.35663043478263</v>
      </c>
      <c r="AF682" s="10">
        <v>0.33777599080559301</v>
      </c>
      <c r="AG682" s="4">
        <v>11.067282608695651</v>
      </c>
      <c r="AH682" s="4">
        <v>0</v>
      </c>
      <c r="AI682" s="10">
        <v>0</v>
      </c>
      <c r="AJ682" s="4">
        <v>0</v>
      </c>
      <c r="AK682" s="4">
        <v>0</v>
      </c>
      <c r="AL682" s="10" t="s">
        <v>1473</v>
      </c>
      <c r="AM682" s="1">
        <v>365640</v>
      </c>
      <c r="AN682" s="1">
        <v>5</v>
      </c>
      <c r="AX682"/>
      <c r="AY682"/>
    </row>
    <row r="683" spans="1:51" x14ac:dyDescent="0.25">
      <c r="A683" t="s">
        <v>964</v>
      </c>
      <c r="B683" t="s">
        <v>532</v>
      </c>
      <c r="C683" t="s">
        <v>1189</v>
      </c>
      <c r="D683" t="s">
        <v>1029</v>
      </c>
      <c r="E683" s="4">
        <v>106.41304347826087</v>
      </c>
      <c r="F683" s="4">
        <v>272.23304347826081</v>
      </c>
      <c r="G683" s="4">
        <v>0</v>
      </c>
      <c r="H683" s="10">
        <v>0</v>
      </c>
      <c r="I683" s="4">
        <v>253.50206521739125</v>
      </c>
      <c r="J683" s="4">
        <v>0</v>
      </c>
      <c r="K683" s="10">
        <v>0</v>
      </c>
      <c r="L683" s="4">
        <v>33.715108695652177</v>
      </c>
      <c r="M683" s="4">
        <v>0</v>
      </c>
      <c r="N683" s="10">
        <v>0</v>
      </c>
      <c r="O683" s="4">
        <v>15.671630434782614</v>
      </c>
      <c r="P683" s="4">
        <v>0</v>
      </c>
      <c r="Q683" s="8">
        <v>0</v>
      </c>
      <c r="R683" s="4">
        <v>12.565217391304348</v>
      </c>
      <c r="S683" s="4">
        <v>0</v>
      </c>
      <c r="T683" s="10">
        <v>0</v>
      </c>
      <c r="U683" s="4">
        <v>5.4782608695652177</v>
      </c>
      <c r="V683" s="4">
        <v>0</v>
      </c>
      <c r="W683" s="10">
        <v>0</v>
      </c>
      <c r="X683" s="4">
        <v>58.390434782608693</v>
      </c>
      <c r="Y683" s="4">
        <v>0</v>
      </c>
      <c r="Z683" s="10">
        <v>0</v>
      </c>
      <c r="AA683" s="4">
        <v>0.6875</v>
      </c>
      <c r="AB683" s="4">
        <v>0</v>
      </c>
      <c r="AC683" s="10">
        <v>0</v>
      </c>
      <c r="AD683" s="4">
        <v>178.13836956521735</v>
      </c>
      <c r="AE683" s="4">
        <v>0</v>
      </c>
      <c r="AF683" s="10">
        <v>0</v>
      </c>
      <c r="AG683" s="4">
        <v>1.3016304347826086</v>
      </c>
      <c r="AH683" s="4">
        <v>0</v>
      </c>
      <c r="AI683" s="10">
        <v>0</v>
      </c>
      <c r="AJ683" s="4">
        <v>0</v>
      </c>
      <c r="AK683" s="4">
        <v>0</v>
      </c>
      <c r="AL683" s="10" t="s">
        <v>1473</v>
      </c>
      <c r="AM683" s="1">
        <v>365976</v>
      </c>
      <c r="AN683" s="1">
        <v>5</v>
      </c>
      <c r="AX683"/>
      <c r="AY683"/>
    </row>
    <row r="684" spans="1:51" x14ac:dyDescent="0.25">
      <c r="A684" t="s">
        <v>964</v>
      </c>
      <c r="B684" t="s">
        <v>530</v>
      </c>
      <c r="C684" t="s">
        <v>1196</v>
      </c>
      <c r="D684" t="s">
        <v>1010</v>
      </c>
      <c r="E684" s="4">
        <v>64.152173913043484</v>
      </c>
      <c r="F684" s="4">
        <v>259.77630434782611</v>
      </c>
      <c r="G684" s="4">
        <v>188.89902173913043</v>
      </c>
      <c r="H684" s="10">
        <v>0.72716032439280942</v>
      </c>
      <c r="I684" s="4">
        <v>244.99684782608693</v>
      </c>
      <c r="J684" s="4">
        <v>188.89902173913043</v>
      </c>
      <c r="K684" s="10">
        <v>0.77102633529890141</v>
      </c>
      <c r="L684" s="4">
        <v>23.452717391304347</v>
      </c>
      <c r="M684" s="4">
        <v>6.9959782608695651</v>
      </c>
      <c r="N684" s="10">
        <v>0.2983013927189303</v>
      </c>
      <c r="O684" s="4">
        <v>10.412391304347825</v>
      </c>
      <c r="P684" s="4">
        <v>6.9959782608695651</v>
      </c>
      <c r="Q684" s="8">
        <v>0.67188967993820081</v>
      </c>
      <c r="R684" s="4">
        <v>7.5620652173913046</v>
      </c>
      <c r="S684" s="4">
        <v>0</v>
      </c>
      <c r="T684" s="10">
        <v>0</v>
      </c>
      <c r="U684" s="4">
        <v>5.4782608695652177</v>
      </c>
      <c r="V684" s="4">
        <v>0</v>
      </c>
      <c r="W684" s="10">
        <v>0</v>
      </c>
      <c r="X684" s="4">
        <v>63.093804347826079</v>
      </c>
      <c r="Y684" s="4">
        <v>36.233043478260882</v>
      </c>
      <c r="Z684" s="10">
        <v>0.57427260652272438</v>
      </c>
      <c r="AA684" s="4">
        <v>1.7391304347826086</v>
      </c>
      <c r="AB684" s="4">
        <v>0</v>
      </c>
      <c r="AC684" s="10">
        <v>0</v>
      </c>
      <c r="AD684" s="4">
        <v>171.49065217391305</v>
      </c>
      <c r="AE684" s="4">
        <v>145.66999999999999</v>
      </c>
      <c r="AF684" s="10">
        <v>0.84943405458784027</v>
      </c>
      <c r="AG684" s="4">
        <v>0</v>
      </c>
      <c r="AH684" s="4">
        <v>0</v>
      </c>
      <c r="AI684" s="10" t="s">
        <v>1473</v>
      </c>
      <c r="AJ684" s="4">
        <v>0</v>
      </c>
      <c r="AK684" s="4">
        <v>0</v>
      </c>
      <c r="AL684" s="10" t="s">
        <v>1473</v>
      </c>
      <c r="AM684" s="1">
        <v>365974</v>
      </c>
      <c r="AN684" s="1">
        <v>5</v>
      </c>
      <c r="AX684"/>
      <c r="AY684"/>
    </row>
    <row r="685" spans="1:51" x14ac:dyDescent="0.25">
      <c r="A685" t="s">
        <v>964</v>
      </c>
      <c r="B685" t="s">
        <v>582</v>
      </c>
      <c r="C685" t="s">
        <v>1072</v>
      </c>
      <c r="D685" t="s">
        <v>1045</v>
      </c>
      <c r="E685" s="4">
        <v>63.010869565217391</v>
      </c>
      <c r="F685" s="4">
        <v>183.65304347826088</v>
      </c>
      <c r="G685" s="4">
        <v>0</v>
      </c>
      <c r="H685" s="10">
        <v>0</v>
      </c>
      <c r="I685" s="4">
        <v>169.67750000000001</v>
      </c>
      <c r="J685" s="4">
        <v>0</v>
      </c>
      <c r="K685" s="10">
        <v>0</v>
      </c>
      <c r="L685" s="4">
        <v>42.428804347826087</v>
      </c>
      <c r="M685" s="4">
        <v>0</v>
      </c>
      <c r="N685" s="10">
        <v>0</v>
      </c>
      <c r="O685" s="4">
        <v>33.271195652173908</v>
      </c>
      <c r="P685" s="4">
        <v>0</v>
      </c>
      <c r="Q685" s="8">
        <v>0</v>
      </c>
      <c r="R685" s="4">
        <v>4.1902173913043477</v>
      </c>
      <c r="S685" s="4">
        <v>0</v>
      </c>
      <c r="T685" s="10">
        <v>0</v>
      </c>
      <c r="U685" s="4">
        <v>4.9673913043478262</v>
      </c>
      <c r="V685" s="4">
        <v>0</v>
      </c>
      <c r="W685" s="10">
        <v>0</v>
      </c>
      <c r="X685" s="4">
        <v>32.145434782608696</v>
      </c>
      <c r="Y685" s="4">
        <v>0</v>
      </c>
      <c r="Z685" s="10">
        <v>0</v>
      </c>
      <c r="AA685" s="4">
        <v>4.8179347826086953</v>
      </c>
      <c r="AB685" s="4">
        <v>0</v>
      </c>
      <c r="AC685" s="10">
        <v>0</v>
      </c>
      <c r="AD685" s="4">
        <v>50.111521739130438</v>
      </c>
      <c r="AE685" s="4">
        <v>0</v>
      </c>
      <c r="AF685" s="10">
        <v>0</v>
      </c>
      <c r="AG685" s="4">
        <v>54.149347826086952</v>
      </c>
      <c r="AH685" s="4">
        <v>0</v>
      </c>
      <c r="AI685" s="10">
        <v>0</v>
      </c>
      <c r="AJ685" s="4">
        <v>0</v>
      </c>
      <c r="AK685" s="4">
        <v>0</v>
      </c>
      <c r="AL685" s="10" t="s">
        <v>1473</v>
      </c>
      <c r="AM685" s="1">
        <v>366047</v>
      </c>
      <c r="AN685" s="1">
        <v>5</v>
      </c>
      <c r="AX685"/>
      <c r="AY685"/>
    </row>
    <row r="686" spans="1:51" x14ac:dyDescent="0.25">
      <c r="A686" t="s">
        <v>964</v>
      </c>
      <c r="B686" t="s">
        <v>458</v>
      </c>
      <c r="C686" t="s">
        <v>1214</v>
      </c>
      <c r="D686" t="s">
        <v>1032</v>
      </c>
      <c r="E686" s="4">
        <v>57.521739130434781</v>
      </c>
      <c r="F686" s="4">
        <v>221.3131521739131</v>
      </c>
      <c r="G686" s="4">
        <v>51.946086956521739</v>
      </c>
      <c r="H686" s="10">
        <v>0.23471757754234723</v>
      </c>
      <c r="I686" s="4">
        <v>202.90554347826091</v>
      </c>
      <c r="J686" s="4">
        <v>51.946086956521739</v>
      </c>
      <c r="K686" s="10">
        <v>0.25601117675765811</v>
      </c>
      <c r="L686" s="4">
        <v>44.464456521739123</v>
      </c>
      <c r="M686" s="4">
        <v>8.3611956521739135</v>
      </c>
      <c r="N686" s="10">
        <v>0.18804223207104848</v>
      </c>
      <c r="O686" s="4">
        <v>31.312282608695647</v>
      </c>
      <c r="P686" s="4">
        <v>8.3611956521739135</v>
      </c>
      <c r="Q686" s="8">
        <v>0.26702606630958131</v>
      </c>
      <c r="R686" s="4">
        <v>7.3016304347826084</v>
      </c>
      <c r="S686" s="4">
        <v>0</v>
      </c>
      <c r="T686" s="10">
        <v>0</v>
      </c>
      <c r="U686" s="4">
        <v>5.8505434782608692</v>
      </c>
      <c r="V686" s="4">
        <v>0</v>
      </c>
      <c r="W686" s="10">
        <v>0</v>
      </c>
      <c r="X686" s="4">
        <v>46.690217391304358</v>
      </c>
      <c r="Y686" s="4">
        <v>20.274239130434786</v>
      </c>
      <c r="Z686" s="10">
        <v>0.43422884413921542</v>
      </c>
      <c r="AA686" s="4">
        <v>5.2554347826086953</v>
      </c>
      <c r="AB686" s="4">
        <v>0</v>
      </c>
      <c r="AC686" s="10">
        <v>0</v>
      </c>
      <c r="AD686" s="4">
        <v>95.207391304347865</v>
      </c>
      <c r="AE686" s="4">
        <v>23.310652173913038</v>
      </c>
      <c r="AF686" s="10">
        <v>0.24484078236527107</v>
      </c>
      <c r="AG686" s="4">
        <v>29.695652173913043</v>
      </c>
      <c r="AH686" s="4">
        <v>0</v>
      </c>
      <c r="AI686" s="10">
        <v>0</v>
      </c>
      <c r="AJ686" s="4">
        <v>0</v>
      </c>
      <c r="AK686" s="4">
        <v>0</v>
      </c>
      <c r="AL686" s="10" t="s">
        <v>1473</v>
      </c>
      <c r="AM686" s="1">
        <v>365845</v>
      </c>
      <c r="AN686" s="1">
        <v>5</v>
      </c>
      <c r="AX686"/>
      <c r="AY686"/>
    </row>
    <row r="687" spans="1:51" x14ac:dyDescent="0.25">
      <c r="A687" t="s">
        <v>964</v>
      </c>
      <c r="B687" t="s">
        <v>44</v>
      </c>
      <c r="C687" t="s">
        <v>1214</v>
      </c>
      <c r="D687" t="s">
        <v>1032</v>
      </c>
      <c r="E687" s="4">
        <v>64.652173913043484</v>
      </c>
      <c r="F687" s="4">
        <v>181.0625</v>
      </c>
      <c r="G687" s="4">
        <v>1.1793478260869563</v>
      </c>
      <c r="H687" s="10">
        <v>6.5134847143221613E-3</v>
      </c>
      <c r="I687" s="4">
        <v>161.81521739130437</v>
      </c>
      <c r="J687" s="4">
        <v>1.1793478260869563</v>
      </c>
      <c r="K687" s="10">
        <v>7.2882380600523926E-3</v>
      </c>
      <c r="L687" s="4">
        <v>28.089673913043477</v>
      </c>
      <c r="M687" s="4">
        <v>0</v>
      </c>
      <c r="N687" s="10">
        <v>0</v>
      </c>
      <c r="O687" s="4">
        <v>20.823369565217391</v>
      </c>
      <c r="P687" s="4">
        <v>0</v>
      </c>
      <c r="Q687" s="8">
        <v>0</v>
      </c>
      <c r="R687" s="4">
        <v>7.2663043478260869</v>
      </c>
      <c r="S687" s="4">
        <v>0</v>
      </c>
      <c r="T687" s="10">
        <v>0</v>
      </c>
      <c r="U687" s="4">
        <v>0</v>
      </c>
      <c r="V687" s="4">
        <v>0</v>
      </c>
      <c r="W687" s="10" t="s">
        <v>1473</v>
      </c>
      <c r="X687" s="4">
        <v>38.371630434782617</v>
      </c>
      <c r="Y687" s="4">
        <v>0.76021739130434762</v>
      </c>
      <c r="Z687" s="10">
        <v>1.9811964795096004E-2</v>
      </c>
      <c r="AA687" s="4">
        <v>11.980978260869565</v>
      </c>
      <c r="AB687" s="4">
        <v>0</v>
      </c>
      <c r="AC687" s="10">
        <v>0</v>
      </c>
      <c r="AD687" s="4">
        <v>37.940869565217398</v>
      </c>
      <c r="AE687" s="4">
        <v>0.4191304347826087</v>
      </c>
      <c r="AF687" s="10">
        <v>1.1046938027136044E-2</v>
      </c>
      <c r="AG687" s="4">
        <v>64.679347826086953</v>
      </c>
      <c r="AH687" s="4">
        <v>0</v>
      </c>
      <c r="AI687" s="10">
        <v>0</v>
      </c>
      <c r="AJ687" s="4">
        <v>0</v>
      </c>
      <c r="AK687" s="4">
        <v>0</v>
      </c>
      <c r="AL687" s="10" t="s">
        <v>1473</v>
      </c>
      <c r="AM687" s="1">
        <v>365115</v>
      </c>
      <c r="AN687" s="1">
        <v>5</v>
      </c>
      <c r="AX687"/>
      <c r="AY687"/>
    </row>
    <row r="688" spans="1:51" x14ac:dyDescent="0.25">
      <c r="A688" t="s">
        <v>964</v>
      </c>
      <c r="B688" t="s">
        <v>112</v>
      </c>
      <c r="C688" t="s">
        <v>1096</v>
      </c>
      <c r="D688" t="s">
        <v>1034</v>
      </c>
      <c r="E688" s="4">
        <v>42.760869565217391</v>
      </c>
      <c r="F688" s="4">
        <v>142.79500000000004</v>
      </c>
      <c r="G688" s="4">
        <v>0</v>
      </c>
      <c r="H688" s="10">
        <v>0</v>
      </c>
      <c r="I688" s="4">
        <v>130.36141304347831</v>
      </c>
      <c r="J688" s="4">
        <v>0</v>
      </c>
      <c r="K688" s="10">
        <v>0</v>
      </c>
      <c r="L688" s="4">
        <v>30.314021739130439</v>
      </c>
      <c r="M688" s="4">
        <v>0</v>
      </c>
      <c r="N688" s="10">
        <v>0</v>
      </c>
      <c r="O688" s="4">
        <v>17.880434782608695</v>
      </c>
      <c r="P688" s="4">
        <v>0</v>
      </c>
      <c r="Q688" s="8">
        <v>0</v>
      </c>
      <c r="R688" s="4">
        <v>6.723586956521741</v>
      </c>
      <c r="S688" s="4">
        <v>0</v>
      </c>
      <c r="T688" s="10">
        <v>0</v>
      </c>
      <c r="U688" s="4">
        <v>5.7100000000000009</v>
      </c>
      <c r="V688" s="4">
        <v>0</v>
      </c>
      <c r="W688" s="10">
        <v>0</v>
      </c>
      <c r="X688" s="4">
        <v>34.307065217391326</v>
      </c>
      <c r="Y688" s="4">
        <v>0</v>
      </c>
      <c r="Z688" s="10">
        <v>0</v>
      </c>
      <c r="AA688" s="4">
        <v>0</v>
      </c>
      <c r="AB688" s="4">
        <v>0</v>
      </c>
      <c r="AC688" s="10" t="s">
        <v>1473</v>
      </c>
      <c r="AD688" s="4">
        <v>78.173913043478279</v>
      </c>
      <c r="AE688" s="4">
        <v>0</v>
      </c>
      <c r="AF688" s="10">
        <v>0</v>
      </c>
      <c r="AG688" s="4">
        <v>0</v>
      </c>
      <c r="AH688" s="4">
        <v>0</v>
      </c>
      <c r="AI688" s="10" t="s">
        <v>1473</v>
      </c>
      <c r="AJ688" s="4">
        <v>0</v>
      </c>
      <c r="AK688" s="4">
        <v>0</v>
      </c>
      <c r="AL688" s="10" t="s">
        <v>1473</v>
      </c>
      <c r="AM688" s="1">
        <v>365320</v>
      </c>
      <c r="AN688" s="1">
        <v>5</v>
      </c>
      <c r="AX688"/>
      <c r="AY688"/>
    </row>
    <row r="689" spans="1:51" x14ac:dyDescent="0.25">
      <c r="A689" t="s">
        <v>964</v>
      </c>
      <c r="B689" t="s">
        <v>808</v>
      </c>
      <c r="C689" t="s">
        <v>1129</v>
      </c>
      <c r="D689" t="s">
        <v>1032</v>
      </c>
      <c r="E689" s="4">
        <v>67.282608695652172</v>
      </c>
      <c r="F689" s="4">
        <v>242.1416304347826</v>
      </c>
      <c r="G689" s="4">
        <v>0.41304347826086957</v>
      </c>
      <c r="H689" s="10">
        <v>1.7057929176375847E-3</v>
      </c>
      <c r="I689" s="4">
        <v>219.30163043478262</v>
      </c>
      <c r="J689" s="4">
        <v>0.41304347826086957</v>
      </c>
      <c r="K689" s="10">
        <v>1.8834491902407593E-3</v>
      </c>
      <c r="L689" s="4">
        <v>44.221630434782611</v>
      </c>
      <c r="M689" s="4">
        <v>0</v>
      </c>
      <c r="N689" s="10">
        <v>0</v>
      </c>
      <c r="O689" s="4">
        <v>32.801630434782609</v>
      </c>
      <c r="P689" s="4">
        <v>0</v>
      </c>
      <c r="Q689" s="8">
        <v>0</v>
      </c>
      <c r="R689" s="4">
        <v>5.7100000000000009</v>
      </c>
      <c r="S689" s="4">
        <v>0</v>
      </c>
      <c r="T689" s="10">
        <v>0</v>
      </c>
      <c r="U689" s="4">
        <v>5.7100000000000009</v>
      </c>
      <c r="V689" s="4">
        <v>0</v>
      </c>
      <c r="W689" s="10">
        <v>0</v>
      </c>
      <c r="X689" s="4">
        <v>53.214673913043477</v>
      </c>
      <c r="Y689" s="4">
        <v>0</v>
      </c>
      <c r="Z689" s="10">
        <v>0</v>
      </c>
      <c r="AA689" s="4">
        <v>11.420000000000002</v>
      </c>
      <c r="AB689" s="4">
        <v>0</v>
      </c>
      <c r="AC689" s="10">
        <v>0</v>
      </c>
      <c r="AD689" s="4">
        <v>133.28532608695653</v>
      </c>
      <c r="AE689" s="4">
        <v>0.41304347826086957</v>
      </c>
      <c r="AF689" s="10">
        <v>3.0989418744520785E-3</v>
      </c>
      <c r="AG689" s="4">
        <v>0</v>
      </c>
      <c r="AH689" s="4">
        <v>0</v>
      </c>
      <c r="AI689" s="10" t="s">
        <v>1473</v>
      </c>
      <c r="AJ689" s="4">
        <v>0</v>
      </c>
      <c r="AK689" s="4">
        <v>0</v>
      </c>
      <c r="AL689" s="10" t="s">
        <v>1473</v>
      </c>
      <c r="AM689" s="1">
        <v>366359</v>
      </c>
      <c r="AN689" s="1">
        <v>5</v>
      </c>
      <c r="AX689"/>
      <c r="AY689"/>
    </row>
    <row r="690" spans="1:51" x14ac:dyDescent="0.25">
      <c r="A690" t="s">
        <v>964</v>
      </c>
      <c r="B690" t="s">
        <v>504</v>
      </c>
      <c r="C690" t="s">
        <v>1255</v>
      </c>
      <c r="D690" t="s">
        <v>1034</v>
      </c>
      <c r="E690" s="4">
        <v>80.891304347826093</v>
      </c>
      <c r="F690" s="4">
        <v>360.88130434782613</v>
      </c>
      <c r="G690" s="4">
        <v>51.024456521739125</v>
      </c>
      <c r="H690" s="10">
        <v>0.14138847290509823</v>
      </c>
      <c r="I690" s="4">
        <v>346.54456521739132</v>
      </c>
      <c r="J690" s="4">
        <v>51.024456521739125</v>
      </c>
      <c r="K690" s="10">
        <v>0.14723779173893814</v>
      </c>
      <c r="L690" s="4">
        <v>75.896086956521742</v>
      </c>
      <c r="M690" s="4">
        <v>0</v>
      </c>
      <c r="N690" s="10">
        <v>0</v>
      </c>
      <c r="O690" s="4">
        <v>63.438260869565212</v>
      </c>
      <c r="P690" s="4">
        <v>0</v>
      </c>
      <c r="Q690" s="8">
        <v>0</v>
      </c>
      <c r="R690" s="4">
        <v>7.8056521739130424</v>
      </c>
      <c r="S690" s="4">
        <v>0</v>
      </c>
      <c r="T690" s="10">
        <v>0</v>
      </c>
      <c r="U690" s="4">
        <v>4.6521739130434785</v>
      </c>
      <c r="V690" s="4">
        <v>0</v>
      </c>
      <c r="W690" s="10">
        <v>0</v>
      </c>
      <c r="X690" s="4">
        <v>78.184565217391295</v>
      </c>
      <c r="Y690" s="4">
        <v>1.0543478260869565</v>
      </c>
      <c r="Z690" s="10">
        <v>1.3485370458419183E-2</v>
      </c>
      <c r="AA690" s="4">
        <v>1.8789130434782604</v>
      </c>
      <c r="AB690" s="4">
        <v>0</v>
      </c>
      <c r="AC690" s="10">
        <v>0</v>
      </c>
      <c r="AD690" s="4">
        <v>204.92173913043484</v>
      </c>
      <c r="AE690" s="4">
        <v>49.970108695652172</v>
      </c>
      <c r="AF690" s="10">
        <v>0.24384971993550023</v>
      </c>
      <c r="AG690" s="4">
        <v>0</v>
      </c>
      <c r="AH690" s="4">
        <v>0</v>
      </c>
      <c r="AI690" s="10" t="s">
        <v>1473</v>
      </c>
      <c r="AJ690" s="4">
        <v>0</v>
      </c>
      <c r="AK690" s="4">
        <v>0</v>
      </c>
      <c r="AL690" s="10" t="s">
        <v>1473</v>
      </c>
      <c r="AM690" s="1">
        <v>365927</v>
      </c>
      <c r="AN690" s="1">
        <v>5</v>
      </c>
      <c r="AX690"/>
      <c r="AY690"/>
    </row>
    <row r="691" spans="1:51" x14ac:dyDescent="0.25">
      <c r="A691" t="s">
        <v>964</v>
      </c>
      <c r="B691" t="s">
        <v>827</v>
      </c>
      <c r="C691" t="s">
        <v>1396</v>
      </c>
      <c r="D691" t="s">
        <v>1063</v>
      </c>
      <c r="E691" s="4">
        <v>19.91549295774648</v>
      </c>
      <c r="F691" s="4">
        <v>124.82788732394367</v>
      </c>
      <c r="G691" s="4">
        <v>37.377183098591544</v>
      </c>
      <c r="H691" s="10">
        <v>0.2994297500332852</v>
      </c>
      <c r="I691" s="4">
        <v>116.20112676056338</v>
      </c>
      <c r="J691" s="4">
        <v>37.377183098591544</v>
      </c>
      <c r="K691" s="10">
        <v>0.32165938610568362</v>
      </c>
      <c r="L691" s="4">
        <v>54.56591549295775</v>
      </c>
      <c r="M691" s="4">
        <v>8.6469014084507041</v>
      </c>
      <c r="N691" s="10">
        <v>0.15846708206639856</v>
      </c>
      <c r="O691" s="4">
        <v>48.389859154929582</v>
      </c>
      <c r="P691" s="4">
        <v>8.6469014084507041</v>
      </c>
      <c r="Q691" s="8">
        <v>0.17869242769990218</v>
      </c>
      <c r="R691" s="4">
        <v>1.9014084507042253</v>
      </c>
      <c r="S691" s="4">
        <v>0</v>
      </c>
      <c r="T691" s="10">
        <v>0</v>
      </c>
      <c r="U691" s="4">
        <v>4.274647887323944</v>
      </c>
      <c r="V691" s="4">
        <v>0</v>
      </c>
      <c r="W691" s="10">
        <v>0</v>
      </c>
      <c r="X691" s="4">
        <v>12.758028169014084</v>
      </c>
      <c r="Y691" s="4">
        <v>1.7932394366197182</v>
      </c>
      <c r="Z691" s="10">
        <v>0.14055772670066902</v>
      </c>
      <c r="AA691" s="4">
        <v>2.4507042253521125</v>
      </c>
      <c r="AB691" s="4">
        <v>0</v>
      </c>
      <c r="AC691" s="10">
        <v>0</v>
      </c>
      <c r="AD691" s="4">
        <v>55.05323943661972</v>
      </c>
      <c r="AE691" s="4">
        <v>26.937042253521124</v>
      </c>
      <c r="AF691" s="10">
        <v>0.48929077615010302</v>
      </c>
      <c r="AG691" s="4">
        <v>0</v>
      </c>
      <c r="AH691" s="4">
        <v>0</v>
      </c>
      <c r="AI691" s="10" t="s">
        <v>1473</v>
      </c>
      <c r="AJ691" s="4">
        <v>0</v>
      </c>
      <c r="AK691" s="4">
        <v>0</v>
      </c>
      <c r="AL691" s="10" t="s">
        <v>1473</v>
      </c>
      <c r="AM691" s="1">
        <v>366379</v>
      </c>
      <c r="AN691" s="1">
        <v>5</v>
      </c>
      <c r="AX691"/>
      <c r="AY691"/>
    </row>
    <row r="692" spans="1:51" x14ac:dyDescent="0.25">
      <c r="A692" t="s">
        <v>964</v>
      </c>
      <c r="B692" t="s">
        <v>695</v>
      </c>
      <c r="C692" t="s">
        <v>1073</v>
      </c>
      <c r="D692" t="s">
        <v>991</v>
      </c>
      <c r="E692" s="4">
        <v>76.869565217391298</v>
      </c>
      <c r="F692" s="4">
        <v>277.9385869565217</v>
      </c>
      <c r="G692" s="4">
        <v>0.34782608695652173</v>
      </c>
      <c r="H692" s="10">
        <v>1.2514494326436676E-3</v>
      </c>
      <c r="I692" s="4">
        <v>256.29565217391303</v>
      </c>
      <c r="J692" s="4">
        <v>0.34782608695652173</v>
      </c>
      <c r="K692" s="10">
        <v>1.3571283164823234E-3</v>
      </c>
      <c r="L692" s="4">
        <v>36.501086956521739</v>
      </c>
      <c r="M692" s="4">
        <v>0</v>
      </c>
      <c r="N692" s="10">
        <v>0</v>
      </c>
      <c r="O692" s="4">
        <v>23.404347826086955</v>
      </c>
      <c r="P692" s="4">
        <v>0</v>
      </c>
      <c r="Q692" s="8">
        <v>0</v>
      </c>
      <c r="R692" s="4">
        <v>8.375</v>
      </c>
      <c r="S692" s="4">
        <v>0</v>
      </c>
      <c r="T692" s="10">
        <v>0</v>
      </c>
      <c r="U692" s="4">
        <v>4.7217391304347824</v>
      </c>
      <c r="V692" s="4">
        <v>0</v>
      </c>
      <c r="W692" s="10">
        <v>0</v>
      </c>
      <c r="X692" s="4">
        <v>73.347826086956516</v>
      </c>
      <c r="Y692" s="4">
        <v>0.34782608695652173</v>
      </c>
      <c r="Z692" s="10">
        <v>4.7421458209839958E-3</v>
      </c>
      <c r="AA692" s="4">
        <v>8.5461956521739122</v>
      </c>
      <c r="AB692" s="4">
        <v>0</v>
      </c>
      <c r="AC692" s="10">
        <v>0</v>
      </c>
      <c r="AD692" s="4">
        <v>159.54347826086956</v>
      </c>
      <c r="AE692" s="4">
        <v>0</v>
      </c>
      <c r="AF692" s="10">
        <v>0</v>
      </c>
      <c r="AG692" s="4">
        <v>0</v>
      </c>
      <c r="AH692" s="4">
        <v>0</v>
      </c>
      <c r="AI692" s="10" t="s">
        <v>1473</v>
      </c>
      <c r="AJ692" s="4">
        <v>0</v>
      </c>
      <c r="AK692" s="4">
        <v>0</v>
      </c>
      <c r="AL692" s="10" t="s">
        <v>1473</v>
      </c>
      <c r="AM692" s="1">
        <v>366208</v>
      </c>
      <c r="AN692" s="1">
        <v>5</v>
      </c>
      <c r="AX692"/>
      <c r="AY692"/>
    </row>
    <row r="693" spans="1:51" x14ac:dyDescent="0.25">
      <c r="A693" t="s">
        <v>964</v>
      </c>
      <c r="B693" t="s">
        <v>212</v>
      </c>
      <c r="C693" t="s">
        <v>1213</v>
      </c>
      <c r="D693" t="s">
        <v>1008</v>
      </c>
      <c r="E693" s="4">
        <v>89.239130434782609</v>
      </c>
      <c r="F693" s="4">
        <v>238.38282608695653</v>
      </c>
      <c r="G693" s="4">
        <v>11.548586956521742</v>
      </c>
      <c r="H693" s="10">
        <v>4.844554931280614E-2</v>
      </c>
      <c r="I693" s="4">
        <v>220.91000000000003</v>
      </c>
      <c r="J693" s="4">
        <v>11.548586956521742</v>
      </c>
      <c r="K693" s="10">
        <v>5.2277338991090223E-2</v>
      </c>
      <c r="L693" s="4">
        <v>30.779891304347828</v>
      </c>
      <c r="M693" s="4">
        <v>0</v>
      </c>
      <c r="N693" s="10">
        <v>0</v>
      </c>
      <c r="O693" s="4">
        <v>26.100543478260871</v>
      </c>
      <c r="P693" s="4">
        <v>0</v>
      </c>
      <c r="Q693" s="8">
        <v>0</v>
      </c>
      <c r="R693" s="4">
        <v>0</v>
      </c>
      <c r="S693" s="4">
        <v>0</v>
      </c>
      <c r="T693" s="10" t="s">
        <v>1473</v>
      </c>
      <c r="U693" s="4">
        <v>4.6793478260869561</v>
      </c>
      <c r="V693" s="4">
        <v>0</v>
      </c>
      <c r="W693" s="10">
        <v>0</v>
      </c>
      <c r="X693" s="4">
        <v>68.067934782608702</v>
      </c>
      <c r="Y693" s="4">
        <v>0</v>
      </c>
      <c r="Z693" s="10">
        <v>0</v>
      </c>
      <c r="AA693" s="4">
        <v>12.793478260869565</v>
      </c>
      <c r="AB693" s="4">
        <v>0</v>
      </c>
      <c r="AC693" s="10">
        <v>0</v>
      </c>
      <c r="AD693" s="4">
        <v>126.74152173913043</v>
      </c>
      <c r="AE693" s="4">
        <v>11.548586956521742</v>
      </c>
      <c r="AF693" s="10">
        <v>9.1119207013246772E-2</v>
      </c>
      <c r="AG693" s="4">
        <v>0</v>
      </c>
      <c r="AH693" s="4">
        <v>0</v>
      </c>
      <c r="AI693" s="10" t="s">
        <v>1473</v>
      </c>
      <c r="AJ693" s="4">
        <v>0</v>
      </c>
      <c r="AK693" s="4">
        <v>0</v>
      </c>
      <c r="AL693" s="10" t="s">
        <v>1473</v>
      </c>
      <c r="AM693" s="1">
        <v>365480</v>
      </c>
      <c r="AN693" s="1">
        <v>5</v>
      </c>
      <c r="AX693"/>
      <c r="AY693"/>
    </row>
    <row r="694" spans="1:51" x14ac:dyDescent="0.25">
      <c r="A694" t="s">
        <v>964</v>
      </c>
      <c r="B694" t="s">
        <v>235</v>
      </c>
      <c r="C694" t="s">
        <v>1283</v>
      </c>
      <c r="D694" t="s">
        <v>982</v>
      </c>
      <c r="E694" s="4">
        <v>77.076086956521735</v>
      </c>
      <c r="F694" s="4">
        <v>269.20108695652175</v>
      </c>
      <c r="G694" s="4">
        <v>2.7472826086956523</v>
      </c>
      <c r="H694" s="10">
        <v>1.0205317667009873E-2</v>
      </c>
      <c r="I694" s="4">
        <v>238.64673913043478</v>
      </c>
      <c r="J694" s="4">
        <v>2.7472826086956523</v>
      </c>
      <c r="K694" s="10">
        <v>1.1511921841907495E-2</v>
      </c>
      <c r="L694" s="4">
        <v>47.092391304347828</v>
      </c>
      <c r="M694" s="4">
        <v>2.222826086956522</v>
      </c>
      <c r="N694" s="10">
        <v>4.7201384881708025E-2</v>
      </c>
      <c r="O694" s="4">
        <v>35.660326086956523</v>
      </c>
      <c r="P694" s="4">
        <v>2.222826086956522</v>
      </c>
      <c r="Q694" s="8">
        <v>6.2333307932637361E-2</v>
      </c>
      <c r="R694" s="4">
        <v>6.8233695652173916</v>
      </c>
      <c r="S694" s="4">
        <v>0</v>
      </c>
      <c r="T694" s="10">
        <v>0</v>
      </c>
      <c r="U694" s="4">
        <v>4.6086956521739131</v>
      </c>
      <c r="V694" s="4">
        <v>0</v>
      </c>
      <c r="W694" s="10">
        <v>0</v>
      </c>
      <c r="X694" s="4">
        <v>64.407608695652172</v>
      </c>
      <c r="Y694" s="4">
        <v>0.26358695652173914</v>
      </c>
      <c r="Z694" s="10">
        <v>4.0924816471183869E-3</v>
      </c>
      <c r="AA694" s="4">
        <v>19.122282608695652</v>
      </c>
      <c r="AB694" s="4">
        <v>0</v>
      </c>
      <c r="AC694" s="10">
        <v>0</v>
      </c>
      <c r="AD694" s="4">
        <v>104.89673913043478</v>
      </c>
      <c r="AE694" s="4">
        <v>0.2608695652173913</v>
      </c>
      <c r="AF694" s="10">
        <v>2.4869177762810216E-3</v>
      </c>
      <c r="AG694" s="4">
        <v>33.682065217391305</v>
      </c>
      <c r="AH694" s="4">
        <v>0</v>
      </c>
      <c r="AI694" s="10">
        <v>0</v>
      </c>
      <c r="AJ694" s="4">
        <v>0</v>
      </c>
      <c r="AK694" s="4">
        <v>0</v>
      </c>
      <c r="AL694" s="10" t="s">
        <v>1473</v>
      </c>
      <c r="AM694" s="1">
        <v>365515</v>
      </c>
      <c r="AN694" s="1">
        <v>5</v>
      </c>
      <c r="AX694"/>
      <c r="AY694"/>
    </row>
    <row r="695" spans="1:51" x14ac:dyDescent="0.25">
      <c r="A695" t="s">
        <v>964</v>
      </c>
      <c r="B695" t="s">
        <v>621</v>
      </c>
      <c r="C695" t="s">
        <v>1376</v>
      </c>
      <c r="D695" t="s">
        <v>1048</v>
      </c>
      <c r="E695" s="4">
        <v>15.489130434782609</v>
      </c>
      <c r="F695" s="4">
        <v>100.80684782608694</v>
      </c>
      <c r="G695" s="4">
        <v>17.262499999999999</v>
      </c>
      <c r="H695" s="10">
        <v>0.17124332693927152</v>
      </c>
      <c r="I695" s="4">
        <v>90.690543478260849</v>
      </c>
      <c r="J695" s="4">
        <v>17.262499999999999</v>
      </c>
      <c r="K695" s="10">
        <v>0.19034509374329575</v>
      </c>
      <c r="L695" s="4">
        <v>18.387499999999996</v>
      </c>
      <c r="M695" s="4">
        <v>1.3277173913043478</v>
      </c>
      <c r="N695" s="10">
        <v>7.2207607956728662E-2</v>
      </c>
      <c r="O695" s="4">
        <v>8.2711956521739118</v>
      </c>
      <c r="P695" s="4">
        <v>1.3277173913043478</v>
      </c>
      <c r="Q695" s="8">
        <v>0.16052303042249821</v>
      </c>
      <c r="R695" s="4">
        <v>4.2608695652173916</v>
      </c>
      <c r="S695" s="4">
        <v>0</v>
      </c>
      <c r="T695" s="10">
        <v>0</v>
      </c>
      <c r="U695" s="4">
        <v>5.855434782608695</v>
      </c>
      <c r="V695" s="4">
        <v>0</v>
      </c>
      <c r="W695" s="10">
        <v>0</v>
      </c>
      <c r="X695" s="4">
        <v>20.345869565217388</v>
      </c>
      <c r="Y695" s="4">
        <v>6.4347826086956523</v>
      </c>
      <c r="Z695" s="10">
        <v>0.31626972678996917</v>
      </c>
      <c r="AA695" s="4">
        <v>0</v>
      </c>
      <c r="AB695" s="4">
        <v>0</v>
      </c>
      <c r="AC695" s="10" t="s">
        <v>1473</v>
      </c>
      <c r="AD695" s="4">
        <v>50.550326086956503</v>
      </c>
      <c r="AE695" s="4">
        <v>8.8478260869565215</v>
      </c>
      <c r="AF695" s="10">
        <v>0.1750300496921923</v>
      </c>
      <c r="AG695" s="4">
        <v>11.523152173913047</v>
      </c>
      <c r="AH695" s="4">
        <v>0.65217391304347827</v>
      </c>
      <c r="AI695" s="10">
        <v>5.6596832463943085E-2</v>
      </c>
      <c r="AJ695" s="4">
        <v>0</v>
      </c>
      <c r="AK695" s="4">
        <v>0</v>
      </c>
      <c r="AL695" s="10" t="s">
        <v>1473</v>
      </c>
      <c r="AM695" s="1">
        <v>366107</v>
      </c>
      <c r="AN695" s="1">
        <v>5</v>
      </c>
      <c r="AX695"/>
      <c r="AY695"/>
    </row>
    <row r="696" spans="1:51" x14ac:dyDescent="0.25">
      <c r="A696" t="s">
        <v>964</v>
      </c>
      <c r="B696" t="s">
        <v>194</v>
      </c>
      <c r="C696" t="s">
        <v>1075</v>
      </c>
      <c r="D696" t="s">
        <v>1033</v>
      </c>
      <c r="E696" s="4">
        <v>50.086956521739133</v>
      </c>
      <c r="F696" s="4">
        <v>167.01206521739127</v>
      </c>
      <c r="G696" s="4">
        <v>0</v>
      </c>
      <c r="H696" s="10">
        <v>0</v>
      </c>
      <c r="I696" s="4">
        <v>153.82521739130431</v>
      </c>
      <c r="J696" s="4">
        <v>0</v>
      </c>
      <c r="K696" s="10">
        <v>0</v>
      </c>
      <c r="L696" s="4">
        <v>26.884130434782612</v>
      </c>
      <c r="M696" s="4">
        <v>0</v>
      </c>
      <c r="N696" s="10">
        <v>0</v>
      </c>
      <c r="O696" s="4">
        <v>13.697282608695655</v>
      </c>
      <c r="P696" s="4">
        <v>0</v>
      </c>
      <c r="Q696" s="8">
        <v>0</v>
      </c>
      <c r="R696" s="4">
        <v>7.2411956521739151</v>
      </c>
      <c r="S696" s="4">
        <v>0</v>
      </c>
      <c r="T696" s="10">
        <v>0</v>
      </c>
      <c r="U696" s="4">
        <v>5.9456521739130439</v>
      </c>
      <c r="V696" s="4">
        <v>0</v>
      </c>
      <c r="W696" s="10">
        <v>0</v>
      </c>
      <c r="X696" s="4">
        <v>40.545543478260875</v>
      </c>
      <c r="Y696" s="4">
        <v>0</v>
      </c>
      <c r="Z696" s="10">
        <v>0</v>
      </c>
      <c r="AA696" s="4">
        <v>0</v>
      </c>
      <c r="AB696" s="4">
        <v>0</v>
      </c>
      <c r="AC696" s="10" t="s">
        <v>1473</v>
      </c>
      <c r="AD696" s="4">
        <v>99.58239130434778</v>
      </c>
      <c r="AE696" s="4">
        <v>0</v>
      </c>
      <c r="AF696" s="10">
        <v>0</v>
      </c>
      <c r="AG696" s="4">
        <v>0</v>
      </c>
      <c r="AH696" s="4">
        <v>0</v>
      </c>
      <c r="AI696" s="10" t="s">
        <v>1473</v>
      </c>
      <c r="AJ696" s="4">
        <v>0</v>
      </c>
      <c r="AK696" s="4">
        <v>0</v>
      </c>
      <c r="AL696" s="10" t="s">
        <v>1473</v>
      </c>
      <c r="AM696" s="1">
        <v>365448</v>
      </c>
      <c r="AN696" s="1">
        <v>5</v>
      </c>
      <c r="AX696"/>
      <c r="AY696"/>
    </row>
    <row r="697" spans="1:51" x14ac:dyDescent="0.25">
      <c r="A697" t="s">
        <v>964</v>
      </c>
      <c r="B697" t="s">
        <v>825</v>
      </c>
      <c r="C697" t="s">
        <v>1361</v>
      </c>
      <c r="D697" t="s">
        <v>1032</v>
      </c>
      <c r="E697" s="4">
        <v>45.358695652173914</v>
      </c>
      <c r="F697" s="4">
        <v>142.24021739130433</v>
      </c>
      <c r="G697" s="4">
        <v>14.947282608695652</v>
      </c>
      <c r="H697" s="10">
        <v>0.105084784618794</v>
      </c>
      <c r="I697" s="4">
        <v>129.28695652173911</v>
      </c>
      <c r="J697" s="4">
        <v>14.947282608695652</v>
      </c>
      <c r="K697" s="10">
        <v>0.11561322975517892</v>
      </c>
      <c r="L697" s="4">
        <v>30.340869565217385</v>
      </c>
      <c r="M697" s="4">
        <v>1.1973913043478264</v>
      </c>
      <c r="N697" s="10">
        <v>3.9464633726928829E-2</v>
      </c>
      <c r="O697" s="4">
        <v>17.387608695652176</v>
      </c>
      <c r="P697" s="4">
        <v>1.1973913043478264</v>
      </c>
      <c r="Q697" s="8">
        <v>6.8864633734668626E-2</v>
      </c>
      <c r="R697" s="4">
        <v>7.625</v>
      </c>
      <c r="S697" s="4">
        <v>0</v>
      </c>
      <c r="T697" s="10">
        <v>0</v>
      </c>
      <c r="U697" s="4">
        <v>5.3282608695652103</v>
      </c>
      <c r="V697" s="4">
        <v>0</v>
      </c>
      <c r="W697" s="10">
        <v>0</v>
      </c>
      <c r="X697" s="4">
        <v>34.157173913043479</v>
      </c>
      <c r="Y697" s="4">
        <v>2.4126086956521742</v>
      </c>
      <c r="Z697" s="10">
        <v>7.063256175098491E-2</v>
      </c>
      <c r="AA697" s="4">
        <v>0</v>
      </c>
      <c r="AB697" s="4">
        <v>0</v>
      </c>
      <c r="AC697" s="10" t="s">
        <v>1473</v>
      </c>
      <c r="AD697" s="4">
        <v>77.742173913043473</v>
      </c>
      <c r="AE697" s="4">
        <v>11.337282608695652</v>
      </c>
      <c r="AF697" s="10">
        <v>0.14583181866481737</v>
      </c>
      <c r="AG697" s="4">
        <v>0</v>
      </c>
      <c r="AH697" s="4">
        <v>0</v>
      </c>
      <c r="AI697" s="10" t="s">
        <v>1473</v>
      </c>
      <c r="AJ697" s="4">
        <v>0</v>
      </c>
      <c r="AK697" s="4">
        <v>0</v>
      </c>
      <c r="AL697" s="10" t="s">
        <v>1473</v>
      </c>
      <c r="AM697" s="1">
        <v>366377</v>
      </c>
      <c r="AN697" s="1">
        <v>5</v>
      </c>
      <c r="AX697"/>
      <c r="AY697"/>
    </row>
    <row r="698" spans="1:51" x14ac:dyDescent="0.25">
      <c r="A698" t="s">
        <v>964</v>
      </c>
      <c r="B698" t="s">
        <v>520</v>
      </c>
      <c r="C698" t="s">
        <v>1356</v>
      </c>
      <c r="D698" t="s">
        <v>1026</v>
      </c>
      <c r="E698" s="4">
        <v>49.163043478260867</v>
      </c>
      <c r="F698" s="4">
        <v>157.10076086956522</v>
      </c>
      <c r="G698" s="4">
        <v>10.032608695652174</v>
      </c>
      <c r="H698" s="10">
        <v>6.3860980940645268E-2</v>
      </c>
      <c r="I698" s="4">
        <v>141.00293478260869</v>
      </c>
      <c r="J698" s="4">
        <v>10.032608695652174</v>
      </c>
      <c r="K698" s="10">
        <v>7.115177220332293E-2</v>
      </c>
      <c r="L698" s="4">
        <v>11.843043478260871</v>
      </c>
      <c r="M698" s="4">
        <v>0</v>
      </c>
      <c r="N698" s="10">
        <v>0</v>
      </c>
      <c r="O698" s="4">
        <v>5.1392391304347829</v>
      </c>
      <c r="P698" s="4">
        <v>0</v>
      </c>
      <c r="Q698" s="8">
        <v>0</v>
      </c>
      <c r="R698" s="4">
        <v>1.0706521739130435</v>
      </c>
      <c r="S698" s="4">
        <v>0</v>
      </c>
      <c r="T698" s="10">
        <v>0</v>
      </c>
      <c r="U698" s="4">
        <v>5.6331521739130439</v>
      </c>
      <c r="V698" s="4">
        <v>0</v>
      </c>
      <c r="W698" s="10">
        <v>0</v>
      </c>
      <c r="X698" s="4">
        <v>47.72</v>
      </c>
      <c r="Y698" s="4">
        <v>2.3313043478260869</v>
      </c>
      <c r="Z698" s="10">
        <v>4.8853821203396625E-2</v>
      </c>
      <c r="AA698" s="4">
        <v>9.3940217391304355</v>
      </c>
      <c r="AB698" s="4">
        <v>0</v>
      </c>
      <c r="AC698" s="10">
        <v>0</v>
      </c>
      <c r="AD698" s="4">
        <v>87.855652173913043</v>
      </c>
      <c r="AE698" s="4">
        <v>7.7013043478260865</v>
      </c>
      <c r="AF698" s="10">
        <v>8.7658609972880414E-2</v>
      </c>
      <c r="AG698" s="4">
        <v>0.28804347826086957</v>
      </c>
      <c r="AH698" s="4">
        <v>0</v>
      </c>
      <c r="AI698" s="10">
        <v>0</v>
      </c>
      <c r="AJ698" s="4">
        <v>0</v>
      </c>
      <c r="AK698" s="4">
        <v>0</v>
      </c>
      <c r="AL698" s="10" t="s">
        <v>1473</v>
      </c>
      <c r="AM698" s="1">
        <v>365952</v>
      </c>
      <c r="AN698" s="1">
        <v>5</v>
      </c>
      <c r="AX698"/>
      <c r="AY698"/>
    </row>
    <row r="699" spans="1:51" x14ac:dyDescent="0.25">
      <c r="A699" t="s">
        <v>964</v>
      </c>
      <c r="B699" t="s">
        <v>639</v>
      </c>
      <c r="C699" t="s">
        <v>1223</v>
      </c>
      <c r="D699" t="s">
        <v>983</v>
      </c>
      <c r="E699" s="4">
        <v>29.934782608695652</v>
      </c>
      <c r="F699" s="4">
        <v>104.77500000000001</v>
      </c>
      <c r="G699" s="4">
        <v>0</v>
      </c>
      <c r="H699" s="10">
        <v>0</v>
      </c>
      <c r="I699" s="4">
        <v>92.239673913043475</v>
      </c>
      <c r="J699" s="4">
        <v>0</v>
      </c>
      <c r="K699" s="10">
        <v>0</v>
      </c>
      <c r="L699" s="4">
        <v>14.684021739130436</v>
      </c>
      <c r="M699" s="4">
        <v>0</v>
      </c>
      <c r="N699" s="10">
        <v>0</v>
      </c>
      <c r="O699" s="4">
        <v>9.2927173913043504</v>
      </c>
      <c r="P699" s="4">
        <v>0</v>
      </c>
      <c r="Q699" s="8">
        <v>0</v>
      </c>
      <c r="R699" s="4">
        <v>0</v>
      </c>
      <c r="S699" s="4">
        <v>0</v>
      </c>
      <c r="T699" s="10" t="s">
        <v>1473</v>
      </c>
      <c r="U699" s="4">
        <v>5.3913043478260869</v>
      </c>
      <c r="V699" s="4">
        <v>0</v>
      </c>
      <c r="W699" s="10">
        <v>0</v>
      </c>
      <c r="X699" s="4">
        <v>29.544239130434786</v>
      </c>
      <c r="Y699" s="4">
        <v>0</v>
      </c>
      <c r="Z699" s="10">
        <v>0</v>
      </c>
      <c r="AA699" s="4">
        <v>7.1440217391304346</v>
      </c>
      <c r="AB699" s="4">
        <v>0</v>
      </c>
      <c r="AC699" s="10">
        <v>0</v>
      </c>
      <c r="AD699" s="4">
        <v>49.521521739130428</v>
      </c>
      <c r="AE699" s="4">
        <v>0</v>
      </c>
      <c r="AF699" s="10">
        <v>0</v>
      </c>
      <c r="AG699" s="4">
        <v>3.8811956521739144</v>
      </c>
      <c r="AH699" s="4">
        <v>0</v>
      </c>
      <c r="AI699" s="10">
        <v>0</v>
      </c>
      <c r="AJ699" s="4">
        <v>0</v>
      </c>
      <c r="AK699" s="4">
        <v>0</v>
      </c>
      <c r="AL699" s="10" t="s">
        <v>1473</v>
      </c>
      <c r="AM699" s="1">
        <v>366130</v>
      </c>
      <c r="AN699" s="1">
        <v>5</v>
      </c>
      <c r="AX699"/>
      <c r="AY699"/>
    </row>
    <row r="700" spans="1:51" x14ac:dyDescent="0.25">
      <c r="A700" t="s">
        <v>964</v>
      </c>
      <c r="B700" t="s">
        <v>179</v>
      </c>
      <c r="C700" t="s">
        <v>1268</v>
      </c>
      <c r="D700" t="s">
        <v>1040</v>
      </c>
      <c r="E700" s="4">
        <v>60.097826086956523</v>
      </c>
      <c r="F700" s="4">
        <v>246.30706521739131</v>
      </c>
      <c r="G700" s="4">
        <v>0</v>
      </c>
      <c r="H700" s="10">
        <v>0</v>
      </c>
      <c r="I700" s="4">
        <v>241.26358695652175</v>
      </c>
      <c r="J700" s="4">
        <v>0</v>
      </c>
      <c r="K700" s="10">
        <v>0</v>
      </c>
      <c r="L700" s="4">
        <v>47.529891304347821</v>
      </c>
      <c r="M700" s="4">
        <v>0</v>
      </c>
      <c r="N700" s="10">
        <v>0</v>
      </c>
      <c r="O700" s="4">
        <v>42.486413043478258</v>
      </c>
      <c r="P700" s="4">
        <v>0</v>
      </c>
      <c r="Q700" s="8">
        <v>0</v>
      </c>
      <c r="R700" s="4">
        <v>0</v>
      </c>
      <c r="S700" s="4">
        <v>0</v>
      </c>
      <c r="T700" s="10" t="s">
        <v>1473</v>
      </c>
      <c r="U700" s="4">
        <v>5.0434782608695654</v>
      </c>
      <c r="V700" s="4">
        <v>0</v>
      </c>
      <c r="W700" s="10">
        <v>0</v>
      </c>
      <c r="X700" s="4">
        <v>56.076086956521742</v>
      </c>
      <c r="Y700" s="4">
        <v>0</v>
      </c>
      <c r="Z700" s="10">
        <v>0</v>
      </c>
      <c r="AA700" s="4">
        <v>0</v>
      </c>
      <c r="AB700" s="4">
        <v>0</v>
      </c>
      <c r="AC700" s="10" t="s">
        <v>1473</v>
      </c>
      <c r="AD700" s="4">
        <v>142.70108695652175</v>
      </c>
      <c r="AE700" s="4">
        <v>0</v>
      </c>
      <c r="AF700" s="10">
        <v>0</v>
      </c>
      <c r="AG700" s="4">
        <v>0</v>
      </c>
      <c r="AH700" s="4">
        <v>0</v>
      </c>
      <c r="AI700" s="10" t="s">
        <v>1473</v>
      </c>
      <c r="AJ700" s="4">
        <v>0</v>
      </c>
      <c r="AK700" s="4">
        <v>0</v>
      </c>
      <c r="AL700" s="10" t="s">
        <v>1473</v>
      </c>
      <c r="AM700" s="1">
        <v>365429</v>
      </c>
      <c r="AN700" s="1">
        <v>5</v>
      </c>
      <c r="AX700"/>
      <c r="AY700"/>
    </row>
    <row r="701" spans="1:51" x14ac:dyDescent="0.25">
      <c r="A701" t="s">
        <v>964</v>
      </c>
      <c r="B701" t="s">
        <v>15</v>
      </c>
      <c r="C701" t="s">
        <v>1131</v>
      </c>
      <c r="D701" t="s">
        <v>982</v>
      </c>
      <c r="E701" s="4">
        <v>171.56521739130434</v>
      </c>
      <c r="F701" s="4">
        <v>468.08456521739129</v>
      </c>
      <c r="G701" s="4">
        <v>87.702391304347827</v>
      </c>
      <c r="H701" s="10">
        <v>0.18736441622170652</v>
      </c>
      <c r="I701" s="4">
        <v>455.35630434782604</v>
      </c>
      <c r="J701" s="4">
        <v>87.702391304347827</v>
      </c>
      <c r="K701" s="10">
        <v>0.19260168458622229</v>
      </c>
      <c r="L701" s="4">
        <v>51.174456521739117</v>
      </c>
      <c r="M701" s="4">
        <v>8.2497826086956518</v>
      </c>
      <c r="N701" s="10">
        <v>0.16120899310754988</v>
      </c>
      <c r="O701" s="4">
        <v>45.609239130434773</v>
      </c>
      <c r="P701" s="4">
        <v>8.2497826086956518</v>
      </c>
      <c r="Q701" s="8">
        <v>0.18087963680127742</v>
      </c>
      <c r="R701" s="4">
        <v>0.2608695652173913</v>
      </c>
      <c r="S701" s="4">
        <v>0</v>
      </c>
      <c r="T701" s="10">
        <v>0</v>
      </c>
      <c r="U701" s="4">
        <v>5.3043478260869561</v>
      </c>
      <c r="V701" s="4">
        <v>0</v>
      </c>
      <c r="W701" s="10">
        <v>0</v>
      </c>
      <c r="X701" s="4">
        <v>123.81521739130433</v>
      </c>
      <c r="Y701" s="4">
        <v>50.598152173913029</v>
      </c>
      <c r="Z701" s="10">
        <v>0.408658590115003</v>
      </c>
      <c r="AA701" s="4">
        <v>7.1630434782608692</v>
      </c>
      <c r="AB701" s="4">
        <v>0</v>
      </c>
      <c r="AC701" s="10">
        <v>0</v>
      </c>
      <c r="AD701" s="4">
        <v>285.93184782608694</v>
      </c>
      <c r="AE701" s="4">
        <v>28.854456521739138</v>
      </c>
      <c r="AF701" s="10">
        <v>0.10091375529209799</v>
      </c>
      <c r="AG701" s="4">
        <v>0</v>
      </c>
      <c r="AH701" s="4">
        <v>0</v>
      </c>
      <c r="AI701" s="10" t="s">
        <v>1473</v>
      </c>
      <c r="AJ701" s="4">
        <v>0</v>
      </c>
      <c r="AK701" s="4">
        <v>0</v>
      </c>
      <c r="AL701" s="10" t="s">
        <v>1473</v>
      </c>
      <c r="AM701" s="1">
        <v>365877</v>
      </c>
      <c r="AN701" s="1">
        <v>5</v>
      </c>
      <c r="AX701"/>
      <c r="AY701"/>
    </row>
    <row r="702" spans="1:51" x14ac:dyDescent="0.25">
      <c r="A702" t="s">
        <v>964</v>
      </c>
      <c r="B702" t="s">
        <v>671</v>
      </c>
      <c r="C702" t="s">
        <v>1383</v>
      </c>
      <c r="D702" t="s">
        <v>1032</v>
      </c>
      <c r="E702" s="4">
        <v>120.56521739130434</v>
      </c>
      <c r="F702" s="4">
        <v>428.79891304347825</v>
      </c>
      <c r="G702" s="4">
        <v>0</v>
      </c>
      <c r="H702" s="10">
        <v>0</v>
      </c>
      <c r="I702" s="4">
        <v>389.24728260869563</v>
      </c>
      <c r="J702" s="4">
        <v>0</v>
      </c>
      <c r="K702" s="10">
        <v>0</v>
      </c>
      <c r="L702" s="4">
        <v>70.097826086956516</v>
      </c>
      <c r="M702" s="4">
        <v>0</v>
      </c>
      <c r="N702" s="10">
        <v>0</v>
      </c>
      <c r="O702" s="4">
        <v>51.554347826086953</v>
      </c>
      <c r="P702" s="4">
        <v>0</v>
      </c>
      <c r="Q702" s="8">
        <v>0</v>
      </c>
      <c r="R702" s="4">
        <v>13.5</v>
      </c>
      <c r="S702" s="4">
        <v>0</v>
      </c>
      <c r="T702" s="10">
        <v>0</v>
      </c>
      <c r="U702" s="4">
        <v>5.0434782608695654</v>
      </c>
      <c r="V702" s="4">
        <v>0</v>
      </c>
      <c r="W702" s="10">
        <v>0</v>
      </c>
      <c r="X702" s="4">
        <v>77.972826086956516</v>
      </c>
      <c r="Y702" s="4">
        <v>0</v>
      </c>
      <c r="Z702" s="10">
        <v>0</v>
      </c>
      <c r="AA702" s="4">
        <v>21.008152173913043</v>
      </c>
      <c r="AB702" s="4">
        <v>0</v>
      </c>
      <c r="AC702" s="10">
        <v>0</v>
      </c>
      <c r="AD702" s="4">
        <v>183.54619565217391</v>
      </c>
      <c r="AE702" s="4">
        <v>0</v>
      </c>
      <c r="AF702" s="10">
        <v>0</v>
      </c>
      <c r="AG702" s="4">
        <v>76.173913043478265</v>
      </c>
      <c r="AH702" s="4">
        <v>0</v>
      </c>
      <c r="AI702" s="10">
        <v>0</v>
      </c>
      <c r="AJ702" s="4">
        <v>0</v>
      </c>
      <c r="AK702" s="4">
        <v>0</v>
      </c>
      <c r="AL702" s="10" t="s">
        <v>1473</v>
      </c>
      <c r="AM702" s="1">
        <v>366180</v>
      </c>
      <c r="AN702" s="1">
        <v>5</v>
      </c>
      <c r="AX702"/>
      <c r="AY702"/>
    </row>
    <row r="703" spans="1:51" x14ac:dyDescent="0.25">
      <c r="A703" t="s">
        <v>964</v>
      </c>
      <c r="B703" t="s">
        <v>855</v>
      </c>
      <c r="C703" t="s">
        <v>1415</v>
      </c>
      <c r="D703" t="s">
        <v>980</v>
      </c>
      <c r="E703" s="4">
        <v>19.173913043478262</v>
      </c>
      <c r="F703" s="4">
        <v>93.712499999999977</v>
      </c>
      <c r="G703" s="4">
        <v>9.203804347826086</v>
      </c>
      <c r="H703" s="10">
        <v>9.8213198322807393E-2</v>
      </c>
      <c r="I703" s="4">
        <v>84.226086956521726</v>
      </c>
      <c r="J703" s="4">
        <v>9.203804347826086</v>
      </c>
      <c r="K703" s="10">
        <v>0.10927498451373116</v>
      </c>
      <c r="L703" s="4">
        <v>28.562500000000007</v>
      </c>
      <c r="M703" s="4">
        <v>1.2581521739130435</v>
      </c>
      <c r="N703" s="10">
        <v>4.4049091428027771E-2</v>
      </c>
      <c r="O703" s="4">
        <v>19.076086956521745</v>
      </c>
      <c r="P703" s="4">
        <v>1.2581521739130435</v>
      </c>
      <c r="Q703" s="8">
        <v>6.5954415954415938E-2</v>
      </c>
      <c r="R703" s="4">
        <v>4.6983695652173916</v>
      </c>
      <c r="S703" s="4">
        <v>0</v>
      </c>
      <c r="T703" s="10">
        <v>0</v>
      </c>
      <c r="U703" s="4">
        <v>4.7880434782608692</v>
      </c>
      <c r="V703" s="4">
        <v>0</v>
      </c>
      <c r="W703" s="10">
        <v>0</v>
      </c>
      <c r="X703" s="4">
        <v>14.11521739130435</v>
      </c>
      <c r="Y703" s="4">
        <v>3.7472826086956523</v>
      </c>
      <c r="Z703" s="10">
        <v>0.26547820730016936</v>
      </c>
      <c r="AA703" s="4">
        <v>0</v>
      </c>
      <c r="AB703" s="4">
        <v>0</v>
      </c>
      <c r="AC703" s="10" t="s">
        <v>1473</v>
      </c>
      <c r="AD703" s="4">
        <v>51.034782608695629</v>
      </c>
      <c r="AE703" s="4">
        <v>4.1983695652173916</v>
      </c>
      <c r="AF703" s="10">
        <v>8.2264866246379326E-2</v>
      </c>
      <c r="AG703" s="4">
        <v>0</v>
      </c>
      <c r="AH703" s="4">
        <v>0</v>
      </c>
      <c r="AI703" s="10" t="s">
        <v>1473</v>
      </c>
      <c r="AJ703" s="4">
        <v>0</v>
      </c>
      <c r="AK703" s="4">
        <v>0</v>
      </c>
      <c r="AL703" s="10" t="s">
        <v>1473</v>
      </c>
      <c r="AM703" s="1">
        <v>366411</v>
      </c>
      <c r="AN703" s="1">
        <v>5</v>
      </c>
      <c r="AX703"/>
      <c r="AY703"/>
    </row>
    <row r="704" spans="1:51" x14ac:dyDescent="0.25">
      <c r="A704" t="s">
        <v>964</v>
      </c>
      <c r="B704" t="s">
        <v>926</v>
      </c>
      <c r="C704" t="s">
        <v>1420</v>
      </c>
      <c r="D704" t="s">
        <v>986</v>
      </c>
      <c r="E704" s="4">
        <v>36.380434782608695</v>
      </c>
      <c r="F704" s="4">
        <v>174.96195652173913</v>
      </c>
      <c r="G704" s="4">
        <v>0</v>
      </c>
      <c r="H704" s="10">
        <v>0</v>
      </c>
      <c r="I704" s="4">
        <v>158.9375</v>
      </c>
      <c r="J704" s="4">
        <v>0</v>
      </c>
      <c r="K704" s="10">
        <v>0</v>
      </c>
      <c r="L704" s="4">
        <v>29.788043478260871</v>
      </c>
      <c r="M704" s="4">
        <v>0</v>
      </c>
      <c r="N704" s="10">
        <v>0</v>
      </c>
      <c r="O704" s="4">
        <v>18.831521739130434</v>
      </c>
      <c r="P704" s="4">
        <v>0</v>
      </c>
      <c r="Q704" s="8">
        <v>0</v>
      </c>
      <c r="R704" s="4">
        <v>5.4782608695652177</v>
      </c>
      <c r="S704" s="4">
        <v>0</v>
      </c>
      <c r="T704" s="10">
        <v>0</v>
      </c>
      <c r="U704" s="4">
        <v>5.4782608695652177</v>
      </c>
      <c r="V704" s="4">
        <v>0</v>
      </c>
      <c r="W704" s="10">
        <v>0</v>
      </c>
      <c r="X704" s="4">
        <v>32.760869565217391</v>
      </c>
      <c r="Y704" s="4">
        <v>0</v>
      </c>
      <c r="Z704" s="10">
        <v>0</v>
      </c>
      <c r="AA704" s="4">
        <v>5.0679347826086953</v>
      </c>
      <c r="AB704" s="4">
        <v>0</v>
      </c>
      <c r="AC704" s="10">
        <v>0</v>
      </c>
      <c r="AD704" s="4">
        <v>107.34510869565217</v>
      </c>
      <c r="AE704" s="4">
        <v>0</v>
      </c>
      <c r="AF704" s="10">
        <v>0</v>
      </c>
      <c r="AG704" s="4">
        <v>0</v>
      </c>
      <c r="AH704" s="4">
        <v>0</v>
      </c>
      <c r="AI704" s="10" t="s">
        <v>1473</v>
      </c>
      <c r="AJ704" s="4">
        <v>0</v>
      </c>
      <c r="AK704" s="4">
        <v>0</v>
      </c>
      <c r="AL704" s="10" t="s">
        <v>1473</v>
      </c>
      <c r="AM704" s="1">
        <v>366486</v>
      </c>
      <c r="AN704" s="1">
        <v>5</v>
      </c>
      <c r="AX704"/>
      <c r="AY704"/>
    </row>
    <row r="705" spans="1:51" x14ac:dyDescent="0.25">
      <c r="A705" t="s">
        <v>964</v>
      </c>
      <c r="B705" t="s">
        <v>155</v>
      </c>
      <c r="C705" t="s">
        <v>1129</v>
      </c>
      <c r="D705" t="s">
        <v>1032</v>
      </c>
      <c r="E705" s="4">
        <v>99.804347826086953</v>
      </c>
      <c r="F705" s="4">
        <v>331.04097826086957</v>
      </c>
      <c r="G705" s="4">
        <v>0.375</v>
      </c>
      <c r="H705" s="10">
        <v>1.1327902725821741E-3</v>
      </c>
      <c r="I705" s="4">
        <v>309.17413043478263</v>
      </c>
      <c r="J705" s="4">
        <v>0.375</v>
      </c>
      <c r="K705" s="10">
        <v>1.2129087238723639E-3</v>
      </c>
      <c r="L705" s="4">
        <v>28.739130434782606</v>
      </c>
      <c r="M705" s="4">
        <v>0.25</v>
      </c>
      <c r="N705" s="10">
        <v>8.6989409984871424E-3</v>
      </c>
      <c r="O705" s="4">
        <v>16.649456521739129</v>
      </c>
      <c r="P705" s="4">
        <v>0.25</v>
      </c>
      <c r="Q705" s="8">
        <v>1.5015505141178392E-2</v>
      </c>
      <c r="R705" s="4">
        <v>6.6929347826086953</v>
      </c>
      <c r="S705" s="4">
        <v>0</v>
      </c>
      <c r="T705" s="10">
        <v>0</v>
      </c>
      <c r="U705" s="4">
        <v>5.3967391304347823</v>
      </c>
      <c r="V705" s="4">
        <v>0</v>
      </c>
      <c r="W705" s="10">
        <v>0</v>
      </c>
      <c r="X705" s="4">
        <v>91.39152173913044</v>
      </c>
      <c r="Y705" s="4">
        <v>0.125</v>
      </c>
      <c r="Z705" s="10">
        <v>1.3677417513278988E-3</v>
      </c>
      <c r="AA705" s="4">
        <v>9.7771739130434785</v>
      </c>
      <c r="AB705" s="4">
        <v>0</v>
      </c>
      <c r="AC705" s="10">
        <v>0</v>
      </c>
      <c r="AD705" s="4">
        <v>190.3016304347826</v>
      </c>
      <c r="AE705" s="4">
        <v>0</v>
      </c>
      <c r="AF705" s="10">
        <v>0</v>
      </c>
      <c r="AG705" s="4">
        <v>10.831521739130435</v>
      </c>
      <c r="AH705" s="4">
        <v>0</v>
      </c>
      <c r="AI705" s="10">
        <v>0</v>
      </c>
      <c r="AJ705" s="4">
        <v>0</v>
      </c>
      <c r="AK705" s="4">
        <v>0</v>
      </c>
      <c r="AL705" s="10" t="s">
        <v>1473</v>
      </c>
      <c r="AM705" s="1">
        <v>365392</v>
      </c>
      <c r="AN705" s="1">
        <v>5</v>
      </c>
      <c r="AX705"/>
      <c r="AY705"/>
    </row>
    <row r="706" spans="1:51" x14ac:dyDescent="0.25">
      <c r="A706" t="s">
        <v>964</v>
      </c>
      <c r="B706" t="s">
        <v>589</v>
      </c>
      <c r="C706" t="s">
        <v>1129</v>
      </c>
      <c r="D706" t="s">
        <v>1032</v>
      </c>
      <c r="E706" s="4">
        <v>42.195652173913047</v>
      </c>
      <c r="F706" s="4">
        <v>117.04130434782607</v>
      </c>
      <c r="G706" s="4">
        <v>4.8358695652173918</v>
      </c>
      <c r="H706" s="10">
        <v>4.1317632199706543E-2</v>
      </c>
      <c r="I706" s="4">
        <v>102.6136956521739</v>
      </c>
      <c r="J706" s="4">
        <v>4.4880434782608702</v>
      </c>
      <c r="K706" s="10">
        <v>4.3737275514116908E-2</v>
      </c>
      <c r="L706" s="4">
        <v>20.269673913043469</v>
      </c>
      <c r="M706" s="4">
        <v>1.4211956521739131</v>
      </c>
      <c r="N706" s="10">
        <v>7.0114381626010192E-2</v>
      </c>
      <c r="O706" s="4">
        <v>14.3566304347826</v>
      </c>
      <c r="P706" s="4">
        <v>1.0733695652173914</v>
      </c>
      <c r="Q706" s="8">
        <v>7.4764727704968975E-2</v>
      </c>
      <c r="R706" s="4">
        <v>0</v>
      </c>
      <c r="S706" s="4">
        <v>0</v>
      </c>
      <c r="T706" s="10" t="s">
        <v>1473</v>
      </c>
      <c r="U706" s="4">
        <v>5.9130434782608692</v>
      </c>
      <c r="V706" s="4">
        <v>0.34782608695652173</v>
      </c>
      <c r="W706" s="10">
        <v>5.8823529411764705E-2</v>
      </c>
      <c r="X706" s="4">
        <v>33.486413043478251</v>
      </c>
      <c r="Y706" s="4">
        <v>2.2489130434782609</v>
      </c>
      <c r="Z706" s="10">
        <v>6.715897102978173E-2</v>
      </c>
      <c r="AA706" s="4">
        <v>8.5145652173913042</v>
      </c>
      <c r="AB706" s="4">
        <v>0</v>
      </c>
      <c r="AC706" s="10">
        <v>0</v>
      </c>
      <c r="AD706" s="4">
        <v>54.770652173913049</v>
      </c>
      <c r="AE706" s="4">
        <v>1.1657608695652173</v>
      </c>
      <c r="AF706" s="10">
        <v>2.1284407311119486E-2</v>
      </c>
      <c r="AG706" s="4">
        <v>0</v>
      </c>
      <c r="AH706" s="4">
        <v>0</v>
      </c>
      <c r="AI706" s="10" t="s">
        <v>1473</v>
      </c>
      <c r="AJ706" s="4">
        <v>0</v>
      </c>
      <c r="AK706" s="4">
        <v>0</v>
      </c>
      <c r="AL706" s="10" t="s">
        <v>1473</v>
      </c>
      <c r="AM706" s="1">
        <v>366058</v>
      </c>
      <c r="AN706" s="1">
        <v>5</v>
      </c>
      <c r="AX706"/>
      <c r="AY706"/>
    </row>
    <row r="707" spans="1:51" x14ac:dyDescent="0.25">
      <c r="A707" t="s">
        <v>964</v>
      </c>
      <c r="B707" t="s">
        <v>259</v>
      </c>
      <c r="C707" t="s">
        <v>1104</v>
      </c>
      <c r="D707" t="s">
        <v>1060</v>
      </c>
      <c r="E707" s="4">
        <v>40.021739130434781</v>
      </c>
      <c r="F707" s="4">
        <v>141.22010869565219</v>
      </c>
      <c r="G707" s="4">
        <v>0</v>
      </c>
      <c r="H707" s="10">
        <v>0</v>
      </c>
      <c r="I707" s="4">
        <v>127.51630434782609</v>
      </c>
      <c r="J707" s="4">
        <v>0</v>
      </c>
      <c r="K707" s="10">
        <v>0</v>
      </c>
      <c r="L707" s="4">
        <v>29.820652173913043</v>
      </c>
      <c r="M707" s="4">
        <v>0</v>
      </c>
      <c r="N707" s="10">
        <v>0</v>
      </c>
      <c r="O707" s="4">
        <v>21.377717391304348</v>
      </c>
      <c r="P707" s="4">
        <v>0</v>
      </c>
      <c r="Q707" s="8">
        <v>0</v>
      </c>
      <c r="R707" s="4">
        <v>2.9565217391304346</v>
      </c>
      <c r="S707" s="4">
        <v>0</v>
      </c>
      <c r="T707" s="10">
        <v>0</v>
      </c>
      <c r="U707" s="4">
        <v>5.4864130434782608</v>
      </c>
      <c r="V707" s="4">
        <v>0</v>
      </c>
      <c r="W707" s="10">
        <v>0</v>
      </c>
      <c r="X707" s="4">
        <v>31.720108695652176</v>
      </c>
      <c r="Y707" s="4">
        <v>0</v>
      </c>
      <c r="Z707" s="10">
        <v>0</v>
      </c>
      <c r="AA707" s="4">
        <v>5.2608695652173916</v>
      </c>
      <c r="AB707" s="4">
        <v>0</v>
      </c>
      <c r="AC707" s="10">
        <v>0</v>
      </c>
      <c r="AD707" s="4">
        <v>73.793478260869563</v>
      </c>
      <c r="AE707" s="4">
        <v>0</v>
      </c>
      <c r="AF707" s="10">
        <v>0</v>
      </c>
      <c r="AG707" s="4">
        <v>0.625</v>
      </c>
      <c r="AH707" s="4">
        <v>0</v>
      </c>
      <c r="AI707" s="10">
        <v>0</v>
      </c>
      <c r="AJ707" s="4">
        <v>0</v>
      </c>
      <c r="AK707" s="4">
        <v>0</v>
      </c>
      <c r="AL707" s="10" t="s">
        <v>1473</v>
      </c>
      <c r="AM707" s="1">
        <v>365559</v>
      </c>
      <c r="AN707" s="1">
        <v>5</v>
      </c>
      <c r="AX707"/>
      <c r="AY707"/>
    </row>
    <row r="708" spans="1:51" x14ac:dyDescent="0.25">
      <c r="A708" t="s">
        <v>964</v>
      </c>
      <c r="B708" t="s">
        <v>749</v>
      </c>
      <c r="C708" t="s">
        <v>1128</v>
      </c>
      <c r="D708" t="s">
        <v>1026</v>
      </c>
      <c r="E708" s="4">
        <v>69.967391304347828</v>
      </c>
      <c r="F708" s="4">
        <v>256.75543478260869</v>
      </c>
      <c r="G708" s="4">
        <v>0</v>
      </c>
      <c r="H708" s="10">
        <v>0</v>
      </c>
      <c r="I708" s="4">
        <v>238.59510869565219</v>
      </c>
      <c r="J708" s="4">
        <v>0</v>
      </c>
      <c r="K708" s="10">
        <v>0</v>
      </c>
      <c r="L708" s="4">
        <v>34.472826086956523</v>
      </c>
      <c r="M708" s="4">
        <v>0</v>
      </c>
      <c r="N708" s="10">
        <v>0</v>
      </c>
      <c r="O708" s="4">
        <v>21.182065217391305</v>
      </c>
      <c r="P708" s="4">
        <v>0</v>
      </c>
      <c r="Q708" s="8">
        <v>0</v>
      </c>
      <c r="R708" s="4">
        <v>8.0733695652173907</v>
      </c>
      <c r="S708" s="4">
        <v>0</v>
      </c>
      <c r="T708" s="10">
        <v>0</v>
      </c>
      <c r="U708" s="4">
        <v>5.2173913043478262</v>
      </c>
      <c r="V708" s="4">
        <v>0</v>
      </c>
      <c r="W708" s="10">
        <v>0</v>
      </c>
      <c r="X708" s="4">
        <v>97.907608695652172</v>
      </c>
      <c r="Y708" s="4">
        <v>0</v>
      </c>
      <c r="Z708" s="10">
        <v>0</v>
      </c>
      <c r="AA708" s="4">
        <v>4.8695652173913047</v>
      </c>
      <c r="AB708" s="4">
        <v>0</v>
      </c>
      <c r="AC708" s="10">
        <v>0</v>
      </c>
      <c r="AD708" s="4">
        <v>119.5054347826087</v>
      </c>
      <c r="AE708" s="4">
        <v>0</v>
      </c>
      <c r="AF708" s="10">
        <v>0</v>
      </c>
      <c r="AG708" s="4">
        <v>0</v>
      </c>
      <c r="AH708" s="4">
        <v>0</v>
      </c>
      <c r="AI708" s="10" t="s">
        <v>1473</v>
      </c>
      <c r="AJ708" s="4">
        <v>0</v>
      </c>
      <c r="AK708" s="4">
        <v>0</v>
      </c>
      <c r="AL708" s="10" t="s">
        <v>1473</v>
      </c>
      <c r="AM708" s="1">
        <v>366279</v>
      </c>
      <c r="AN708" s="1">
        <v>5</v>
      </c>
      <c r="AX708"/>
      <c r="AY708"/>
    </row>
    <row r="709" spans="1:51" x14ac:dyDescent="0.25">
      <c r="A709" t="s">
        <v>964</v>
      </c>
      <c r="B709" t="s">
        <v>93</v>
      </c>
      <c r="C709" t="s">
        <v>1238</v>
      </c>
      <c r="D709" t="s">
        <v>1017</v>
      </c>
      <c r="E709" s="4">
        <v>139.5</v>
      </c>
      <c r="F709" s="4">
        <v>431.22097826086963</v>
      </c>
      <c r="G709" s="4">
        <v>136.89315217391299</v>
      </c>
      <c r="H709" s="10">
        <v>0.31745476003047951</v>
      </c>
      <c r="I709" s="4">
        <v>413.04586956521746</v>
      </c>
      <c r="J709" s="4">
        <v>136.75586956521735</v>
      </c>
      <c r="K709" s="10">
        <v>0.33109124105070958</v>
      </c>
      <c r="L709" s="4">
        <v>47.828260869565227</v>
      </c>
      <c r="M709" s="4">
        <v>0</v>
      </c>
      <c r="N709" s="10">
        <v>0</v>
      </c>
      <c r="O709" s="4">
        <v>34.714130434782618</v>
      </c>
      <c r="P709" s="4">
        <v>0</v>
      </c>
      <c r="Q709" s="8">
        <v>0</v>
      </c>
      <c r="R709" s="4">
        <v>7.3750000000000009</v>
      </c>
      <c r="S709" s="4">
        <v>0</v>
      </c>
      <c r="T709" s="10">
        <v>0</v>
      </c>
      <c r="U709" s="4">
        <v>5.7391304347826084</v>
      </c>
      <c r="V709" s="4">
        <v>0</v>
      </c>
      <c r="W709" s="10">
        <v>0</v>
      </c>
      <c r="X709" s="4">
        <v>130.45456521739135</v>
      </c>
      <c r="Y709" s="4">
        <v>25.583804347826089</v>
      </c>
      <c r="Z709" s="10">
        <v>0.19611275623197144</v>
      </c>
      <c r="AA709" s="4">
        <v>5.0609782608695646</v>
      </c>
      <c r="AB709" s="4">
        <v>0.13728260869565218</v>
      </c>
      <c r="AC709" s="10">
        <v>2.7125706063014114E-2</v>
      </c>
      <c r="AD709" s="4">
        <v>247.87717391304349</v>
      </c>
      <c r="AE709" s="4">
        <v>111.17206521739126</v>
      </c>
      <c r="AF709" s="10">
        <v>0.44849658184497038</v>
      </c>
      <c r="AG709" s="4">
        <v>0</v>
      </c>
      <c r="AH709" s="4">
        <v>0</v>
      </c>
      <c r="AI709" s="10" t="s">
        <v>1473</v>
      </c>
      <c r="AJ709" s="4">
        <v>0</v>
      </c>
      <c r="AK709" s="4">
        <v>0</v>
      </c>
      <c r="AL709" s="10" t="s">
        <v>1473</v>
      </c>
      <c r="AM709" s="1">
        <v>365289</v>
      </c>
      <c r="AN709" s="1">
        <v>5</v>
      </c>
      <c r="AX709"/>
      <c r="AY709"/>
    </row>
    <row r="710" spans="1:51" x14ac:dyDescent="0.25">
      <c r="A710" t="s">
        <v>964</v>
      </c>
      <c r="B710" t="s">
        <v>709</v>
      </c>
      <c r="C710" t="s">
        <v>1203</v>
      </c>
      <c r="D710" t="s">
        <v>1017</v>
      </c>
      <c r="E710" s="4">
        <v>41.184782608695649</v>
      </c>
      <c r="F710" s="4">
        <v>102.8971739130435</v>
      </c>
      <c r="G710" s="4">
        <v>9.3831521739130412</v>
      </c>
      <c r="H710" s="10">
        <v>9.1189600424230979E-2</v>
      </c>
      <c r="I710" s="4">
        <v>91.245000000000019</v>
      </c>
      <c r="J710" s="4">
        <v>9.3831521739130412</v>
      </c>
      <c r="K710" s="10">
        <v>0.10283469969766057</v>
      </c>
      <c r="L710" s="4">
        <v>14.534130434782609</v>
      </c>
      <c r="M710" s="4">
        <v>4.8804347826086953</v>
      </c>
      <c r="N710" s="10">
        <v>0.33579131579340976</v>
      </c>
      <c r="O710" s="4">
        <v>8.4471739130434784</v>
      </c>
      <c r="P710" s="4">
        <v>4.8804347826086953</v>
      </c>
      <c r="Q710" s="8">
        <v>0.57775947705690089</v>
      </c>
      <c r="R710" s="4">
        <v>0</v>
      </c>
      <c r="S710" s="4">
        <v>0</v>
      </c>
      <c r="T710" s="10" t="s">
        <v>1473</v>
      </c>
      <c r="U710" s="4">
        <v>6.0869565217391308</v>
      </c>
      <c r="V710" s="4">
        <v>0</v>
      </c>
      <c r="W710" s="10">
        <v>0</v>
      </c>
      <c r="X710" s="4">
        <v>24.617173913043484</v>
      </c>
      <c r="Y710" s="4">
        <v>4.0217391304347823</v>
      </c>
      <c r="Z710" s="10">
        <v>0.16337127668029561</v>
      </c>
      <c r="AA710" s="4">
        <v>5.5652173913043477</v>
      </c>
      <c r="AB710" s="4">
        <v>0</v>
      </c>
      <c r="AC710" s="10">
        <v>0</v>
      </c>
      <c r="AD710" s="4">
        <v>58.18065217391306</v>
      </c>
      <c r="AE710" s="4">
        <v>0.48097826086956524</v>
      </c>
      <c r="AF710" s="10">
        <v>8.2669795352556304E-3</v>
      </c>
      <c r="AG710" s="4">
        <v>0</v>
      </c>
      <c r="AH710" s="4">
        <v>0</v>
      </c>
      <c r="AI710" s="10" t="s">
        <v>1473</v>
      </c>
      <c r="AJ710" s="4">
        <v>0</v>
      </c>
      <c r="AK710" s="4">
        <v>0</v>
      </c>
      <c r="AL710" s="10" t="s">
        <v>1473</v>
      </c>
      <c r="AM710" s="1">
        <v>366231</v>
      </c>
      <c r="AN710" s="1">
        <v>5</v>
      </c>
      <c r="AX710"/>
      <c r="AY710"/>
    </row>
    <row r="711" spans="1:51" x14ac:dyDescent="0.25">
      <c r="A711" t="s">
        <v>964</v>
      </c>
      <c r="B711" t="s">
        <v>389</v>
      </c>
      <c r="C711" t="s">
        <v>1331</v>
      </c>
      <c r="D711" t="s">
        <v>1023</v>
      </c>
      <c r="E711" s="4">
        <v>39.197183098591552</v>
      </c>
      <c r="F711" s="4">
        <v>145.98056338028164</v>
      </c>
      <c r="G711" s="4">
        <v>13.094647887323944</v>
      </c>
      <c r="H711" s="10">
        <v>8.9701310805413062E-2</v>
      </c>
      <c r="I711" s="4">
        <v>122.91507042253517</v>
      </c>
      <c r="J711" s="4">
        <v>12.770704225352114</v>
      </c>
      <c r="K711" s="10">
        <v>0.1038986039828257</v>
      </c>
      <c r="L711" s="4">
        <v>34.040845070422534</v>
      </c>
      <c r="M711" s="4">
        <v>0.323943661971831</v>
      </c>
      <c r="N711" s="10">
        <v>9.5163225619595351E-3</v>
      </c>
      <c r="O711" s="4">
        <v>15.372535211267603</v>
      </c>
      <c r="P711" s="4">
        <v>0</v>
      </c>
      <c r="Q711" s="8">
        <v>0</v>
      </c>
      <c r="R711" s="4">
        <v>13.034507042253525</v>
      </c>
      <c r="S711" s="4">
        <v>0.323943661971831</v>
      </c>
      <c r="T711" s="10">
        <v>2.4852774326003559E-2</v>
      </c>
      <c r="U711" s="4">
        <v>5.6338028169014081</v>
      </c>
      <c r="V711" s="4">
        <v>0</v>
      </c>
      <c r="W711" s="10">
        <v>0</v>
      </c>
      <c r="X711" s="4">
        <v>21.977887323943662</v>
      </c>
      <c r="Y711" s="4">
        <v>8.001830985915495</v>
      </c>
      <c r="Z711" s="10">
        <v>0.36408554052408643</v>
      </c>
      <c r="AA711" s="4">
        <v>4.3971830985915501</v>
      </c>
      <c r="AB711" s="4">
        <v>0</v>
      </c>
      <c r="AC711" s="10">
        <v>0</v>
      </c>
      <c r="AD711" s="4">
        <v>85.5646478873239</v>
      </c>
      <c r="AE711" s="4">
        <v>4.7688732394366191</v>
      </c>
      <c r="AF711" s="10">
        <v>5.5734153732701922E-2</v>
      </c>
      <c r="AG711" s="4">
        <v>0</v>
      </c>
      <c r="AH711" s="4">
        <v>0</v>
      </c>
      <c r="AI711" s="10" t="s">
        <v>1473</v>
      </c>
      <c r="AJ711" s="4">
        <v>0</v>
      </c>
      <c r="AK711" s="4">
        <v>0</v>
      </c>
      <c r="AL711" s="10" t="s">
        <v>1473</v>
      </c>
      <c r="AM711" s="1">
        <v>365744</v>
      </c>
      <c r="AN711" s="1">
        <v>5</v>
      </c>
      <c r="AX711"/>
      <c r="AY711"/>
    </row>
    <row r="712" spans="1:51" x14ac:dyDescent="0.25">
      <c r="A712" t="s">
        <v>964</v>
      </c>
      <c r="B712" t="s">
        <v>395</v>
      </c>
      <c r="C712" t="s">
        <v>1321</v>
      </c>
      <c r="D712" t="s">
        <v>1032</v>
      </c>
      <c r="E712" s="4">
        <v>81.706521739130437</v>
      </c>
      <c r="F712" s="4">
        <v>227.32554347826084</v>
      </c>
      <c r="G712" s="4">
        <v>20.486413043478258</v>
      </c>
      <c r="H712" s="10">
        <v>9.0119274455566736E-2</v>
      </c>
      <c r="I712" s="4">
        <v>203.66521739130434</v>
      </c>
      <c r="J712" s="4">
        <v>20.486413043478258</v>
      </c>
      <c r="K712" s="10">
        <v>0.10058866853105052</v>
      </c>
      <c r="L712" s="4">
        <v>23.347826086956523</v>
      </c>
      <c r="M712" s="4">
        <v>0.96739130434782605</v>
      </c>
      <c r="N712" s="10">
        <v>4.1433891992551208E-2</v>
      </c>
      <c r="O712" s="4">
        <v>8.945652173913043</v>
      </c>
      <c r="P712" s="4">
        <v>0.96739130434782605</v>
      </c>
      <c r="Q712" s="8">
        <v>0.10814094775212636</v>
      </c>
      <c r="R712" s="4">
        <v>9.6521739130434785</v>
      </c>
      <c r="S712" s="4">
        <v>0</v>
      </c>
      <c r="T712" s="10">
        <v>0</v>
      </c>
      <c r="U712" s="4">
        <v>4.75</v>
      </c>
      <c r="V712" s="4">
        <v>0</v>
      </c>
      <c r="W712" s="10">
        <v>0</v>
      </c>
      <c r="X712" s="4">
        <v>63.108152173913041</v>
      </c>
      <c r="Y712" s="4">
        <v>3.0652173913043477</v>
      </c>
      <c r="Z712" s="10">
        <v>4.857086264952333E-2</v>
      </c>
      <c r="AA712" s="4">
        <v>9.258152173913043</v>
      </c>
      <c r="AB712" s="4">
        <v>0</v>
      </c>
      <c r="AC712" s="10">
        <v>0</v>
      </c>
      <c r="AD712" s="4">
        <v>131.61141304347825</v>
      </c>
      <c r="AE712" s="4">
        <v>16.453804347826086</v>
      </c>
      <c r="AF712" s="10">
        <v>0.12501806619453679</v>
      </c>
      <c r="AG712" s="4">
        <v>0</v>
      </c>
      <c r="AH712" s="4">
        <v>0</v>
      </c>
      <c r="AI712" s="10" t="s">
        <v>1473</v>
      </c>
      <c r="AJ712" s="4">
        <v>0</v>
      </c>
      <c r="AK712" s="4">
        <v>0</v>
      </c>
      <c r="AL712" s="10" t="s">
        <v>1473</v>
      </c>
      <c r="AM712" s="1">
        <v>365753</v>
      </c>
      <c r="AN712" s="1">
        <v>5</v>
      </c>
      <c r="AX712"/>
      <c r="AY712"/>
    </row>
    <row r="713" spans="1:51" x14ac:dyDescent="0.25">
      <c r="A713" t="s">
        <v>964</v>
      </c>
      <c r="B713" t="s">
        <v>310</v>
      </c>
      <c r="C713" t="s">
        <v>1099</v>
      </c>
      <c r="D713" t="s">
        <v>1056</v>
      </c>
      <c r="E713" s="4">
        <v>87.315217391304344</v>
      </c>
      <c r="F713" s="4">
        <v>330.54619565217388</v>
      </c>
      <c r="G713" s="4">
        <v>0</v>
      </c>
      <c r="H713" s="10">
        <v>0</v>
      </c>
      <c r="I713" s="4">
        <v>304.42663043478262</v>
      </c>
      <c r="J713" s="4">
        <v>0</v>
      </c>
      <c r="K713" s="10">
        <v>0</v>
      </c>
      <c r="L713" s="4">
        <v>65.217391304347828</v>
      </c>
      <c r="M713" s="4">
        <v>0</v>
      </c>
      <c r="N713" s="10">
        <v>0</v>
      </c>
      <c r="O713" s="4">
        <v>42.279891304347828</v>
      </c>
      <c r="P713" s="4">
        <v>0</v>
      </c>
      <c r="Q713" s="8">
        <v>0</v>
      </c>
      <c r="R713" s="4">
        <v>18.684782608695652</v>
      </c>
      <c r="S713" s="4">
        <v>0</v>
      </c>
      <c r="T713" s="10">
        <v>0</v>
      </c>
      <c r="U713" s="4">
        <v>4.2527173913043477</v>
      </c>
      <c r="V713" s="4">
        <v>0</v>
      </c>
      <c r="W713" s="10">
        <v>0</v>
      </c>
      <c r="X713" s="4">
        <v>90.600543478260875</v>
      </c>
      <c r="Y713" s="4">
        <v>0</v>
      </c>
      <c r="Z713" s="10">
        <v>0</v>
      </c>
      <c r="AA713" s="4">
        <v>3.1820652173913042</v>
      </c>
      <c r="AB713" s="4">
        <v>0</v>
      </c>
      <c r="AC713" s="10">
        <v>0</v>
      </c>
      <c r="AD713" s="4">
        <v>171.54619565217391</v>
      </c>
      <c r="AE713" s="4">
        <v>0</v>
      </c>
      <c r="AF713" s="10">
        <v>0</v>
      </c>
      <c r="AG713" s="4">
        <v>0</v>
      </c>
      <c r="AH713" s="4">
        <v>0</v>
      </c>
      <c r="AI713" s="10" t="s">
        <v>1473</v>
      </c>
      <c r="AJ713" s="4">
        <v>0</v>
      </c>
      <c r="AK713" s="4">
        <v>0</v>
      </c>
      <c r="AL713" s="10" t="s">
        <v>1473</v>
      </c>
      <c r="AM713" s="1">
        <v>365628</v>
      </c>
      <c r="AN713" s="1">
        <v>5</v>
      </c>
      <c r="AX713"/>
      <c r="AY713"/>
    </row>
    <row r="714" spans="1:51" x14ac:dyDescent="0.25">
      <c r="A714" t="s">
        <v>964</v>
      </c>
      <c r="B714" t="s">
        <v>495</v>
      </c>
      <c r="C714" t="s">
        <v>1097</v>
      </c>
      <c r="D714" t="s">
        <v>1017</v>
      </c>
      <c r="E714" s="4">
        <v>44.989130434782609</v>
      </c>
      <c r="F714" s="4">
        <v>162.47315217391304</v>
      </c>
      <c r="G714" s="4">
        <v>11.101847826086956</v>
      </c>
      <c r="H714" s="10">
        <v>6.8330352907804842E-2</v>
      </c>
      <c r="I714" s="4">
        <v>158.86445652173913</v>
      </c>
      <c r="J714" s="4">
        <v>11.101847826086956</v>
      </c>
      <c r="K714" s="10">
        <v>6.9882515379189117E-2</v>
      </c>
      <c r="L714" s="4">
        <v>36.89119565217392</v>
      </c>
      <c r="M714" s="4">
        <v>5.4368478260869555</v>
      </c>
      <c r="N714" s="10">
        <v>0.14737521324458816</v>
      </c>
      <c r="O714" s="4">
        <v>33.282500000000006</v>
      </c>
      <c r="P714" s="4">
        <v>5.4368478260869555</v>
      </c>
      <c r="Q714" s="8">
        <v>0.16335455047207856</v>
      </c>
      <c r="R714" s="4">
        <v>0</v>
      </c>
      <c r="S714" s="4">
        <v>0</v>
      </c>
      <c r="T714" s="10" t="s">
        <v>1473</v>
      </c>
      <c r="U714" s="4">
        <v>3.6086956521739131</v>
      </c>
      <c r="V714" s="4">
        <v>0</v>
      </c>
      <c r="W714" s="10">
        <v>0</v>
      </c>
      <c r="X714" s="4">
        <v>39.938043478260859</v>
      </c>
      <c r="Y714" s="4">
        <v>0</v>
      </c>
      <c r="Z714" s="10">
        <v>0</v>
      </c>
      <c r="AA714" s="4">
        <v>0</v>
      </c>
      <c r="AB714" s="4">
        <v>0</v>
      </c>
      <c r="AC714" s="10" t="s">
        <v>1473</v>
      </c>
      <c r="AD714" s="4">
        <v>85.643913043478264</v>
      </c>
      <c r="AE714" s="4">
        <v>5.6650000000000018</v>
      </c>
      <c r="AF714" s="10">
        <v>6.6145973469522459E-2</v>
      </c>
      <c r="AG714" s="4">
        <v>0</v>
      </c>
      <c r="AH714" s="4">
        <v>0</v>
      </c>
      <c r="AI714" s="10" t="s">
        <v>1473</v>
      </c>
      <c r="AJ714" s="4">
        <v>0</v>
      </c>
      <c r="AK714" s="4">
        <v>0</v>
      </c>
      <c r="AL714" s="10" t="s">
        <v>1473</v>
      </c>
      <c r="AM714" s="1">
        <v>365904</v>
      </c>
      <c r="AN714" s="1">
        <v>5</v>
      </c>
      <c r="AX714"/>
      <c r="AY714"/>
    </row>
    <row r="715" spans="1:51" x14ac:dyDescent="0.25">
      <c r="A715" t="s">
        <v>964</v>
      </c>
      <c r="B715" t="s">
        <v>238</v>
      </c>
      <c r="C715" t="s">
        <v>1284</v>
      </c>
      <c r="D715" t="s">
        <v>1017</v>
      </c>
      <c r="E715" s="4">
        <v>100.21739130434783</v>
      </c>
      <c r="F715" s="4">
        <v>410.03032608695651</v>
      </c>
      <c r="G715" s="4">
        <v>191.7828260869565</v>
      </c>
      <c r="H715" s="10">
        <v>0.4677283944268173</v>
      </c>
      <c r="I715" s="4">
        <v>390.4460869565217</v>
      </c>
      <c r="J715" s="4">
        <v>191.7828260869565</v>
      </c>
      <c r="K715" s="10">
        <v>0.49118900789064013</v>
      </c>
      <c r="L715" s="4">
        <v>83.967499999999973</v>
      </c>
      <c r="M715" s="4">
        <v>12.310760869565216</v>
      </c>
      <c r="N715" s="10">
        <v>0.14661340244219753</v>
      </c>
      <c r="O715" s="4">
        <v>69.339782608695629</v>
      </c>
      <c r="P715" s="4">
        <v>12.310760869565216</v>
      </c>
      <c r="Q715" s="8">
        <v>0.17754253628163774</v>
      </c>
      <c r="R715" s="4">
        <v>9.4972826086956523</v>
      </c>
      <c r="S715" s="4">
        <v>0</v>
      </c>
      <c r="T715" s="10">
        <v>0</v>
      </c>
      <c r="U715" s="4">
        <v>5.1304347826086953</v>
      </c>
      <c r="V715" s="4">
        <v>0</v>
      </c>
      <c r="W715" s="10">
        <v>0</v>
      </c>
      <c r="X715" s="4">
        <v>84.534673913043463</v>
      </c>
      <c r="Y715" s="4">
        <v>51.3657608695652</v>
      </c>
      <c r="Z715" s="10">
        <v>0.6076294908572375</v>
      </c>
      <c r="AA715" s="4">
        <v>4.9565217391304346</v>
      </c>
      <c r="AB715" s="4">
        <v>0</v>
      </c>
      <c r="AC715" s="10">
        <v>0</v>
      </c>
      <c r="AD715" s="4">
        <v>236.57163043478261</v>
      </c>
      <c r="AE715" s="4">
        <v>128.1063043478261</v>
      </c>
      <c r="AF715" s="10">
        <v>0.54151169399469512</v>
      </c>
      <c r="AG715" s="4">
        <v>0</v>
      </c>
      <c r="AH715" s="4">
        <v>0</v>
      </c>
      <c r="AI715" s="10" t="s">
        <v>1473</v>
      </c>
      <c r="AJ715" s="4">
        <v>0</v>
      </c>
      <c r="AK715" s="4">
        <v>0</v>
      </c>
      <c r="AL715" s="10" t="s">
        <v>1473</v>
      </c>
      <c r="AM715" s="1">
        <v>365521</v>
      </c>
      <c r="AN715" s="1">
        <v>5</v>
      </c>
      <c r="AX715"/>
      <c r="AY715"/>
    </row>
    <row r="716" spans="1:51" x14ac:dyDescent="0.25">
      <c r="A716" t="s">
        <v>964</v>
      </c>
      <c r="B716" t="s">
        <v>619</v>
      </c>
      <c r="C716" t="s">
        <v>1081</v>
      </c>
      <c r="D716" t="s">
        <v>1064</v>
      </c>
      <c r="E716" s="4">
        <v>68.847826086956516</v>
      </c>
      <c r="F716" s="4">
        <v>192.50869565217391</v>
      </c>
      <c r="G716" s="4">
        <v>0</v>
      </c>
      <c r="H716" s="10">
        <v>0</v>
      </c>
      <c r="I716" s="4">
        <v>181.08021739130436</v>
      </c>
      <c r="J716" s="4">
        <v>0</v>
      </c>
      <c r="K716" s="10">
        <v>0</v>
      </c>
      <c r="L716" s="4">
        <v>29.655978260869563</v>
      </c>
      <c r="M716" s="4">
        <v>0</v>
      </c>
      <c r="N716" s="10">
        <v>0</v>
      </c>
      <c r="O716" s="4">
        <v>26.02282608695652</v>
      </c>
      <c r="P716" s="4">
        <v>0</v>
      </c>
      <c r="Q716" s="8">
        <v>0</v>
      </c>
      <c r="R716" s="4">
        <v>0.63315217391304346</v>
      </c>
      <c r="S716" s="4">
        <v>0</v>
      </c>
      <c r="T716" s="10">
        <v>0</v>
      </c>
      <c r="U716" s="4">
        <v>3</v>
      </c>
      <c r="V716" s="4">
        <v>0</v>
      </c>
      <c r="W716" s="10">
        <v>0</v>
      </c>
      <c r="X716" s="4">
        <v>37.584021739130435</v>
      </c>
      <c r="Y716" s="4">
        <v>0</v>
      </c>
      <c r="Z716" s="10">
        <v>0</v>
      </c>
      <c r="AA716" s="4">
        <v>7.7953260869565222</v>
      </c>
      <c r="AB716" s="4">
        <v>0</v>
      </c>
      <c r="AC716" s="10">
        <v>0</v>
      </c>
      <c r="AD716" s="4">
        <v>107.10402173913043</v>
      </c>
      <c r="AE716" s="4">
        <v>0</v>
      </c>
      <c r="AF716" s="10">
        <v>0</v>
      </c>
      <c r="AG716" s="4">
        <v>10.369347826086956</v>
      </c>
      <c r="AH716" s="4">
        <v>0</v>
      </c>
      <c r="AI716" s="10">
        <v>0</v>
      </c>
      <c r="AJ716" s="4">
        <v>0</v>
      </c>
      <c r="AK716" s="4">
        <v>0</v>
      </c>
      <c r="AL716" s="10" t="s">
        <v>1473</v>
      </c>
      <c r="AM716" s="1">
        <v>366104</v>
      </c>
      <c r="AN716" s="1">
        <v>5</v>
      </c>
      <c r="AX716"/>
      <c r="AY716"/>
    </row>
    <row r="717" spans="1:51" x14ac:dyDescent="0.25">
      <c r="A717" t="s">
        <v>964</v>
      </c>
      <c r="B717" t="s">
        <v>611</v>
      </c>
      <c r="C717" t="s">
        <v>1081</v>
      </c>
      <c r="D717" t="s">
        <v>1064</v>
      </c>
      <c r="E717" s="4">
        <v>58.815217391304351</v>
      </c>
      <c r="F717" s="4">
        <v>183.95315217391305</v>
      </c>
      <c r="G717" s="4">
        <v>0</v>
      </c>
      <c r="H717" s="10">
        <v>0</v>
      </c>
      <c r="I717" s="4">
        <v>171.34391304347827</v>
      </c>
      <c r="J717" s="4">
        <v>0</v>
      </c>
      <c r="K717" s="10">
        <v>0</v>
      </c>
      <c r="L717" s="4">
        <v>22.048913043478265</v>
      </c>
      <c r="M717" s="4">
        <v>0</v>
      </c>
      <c r="N717" s="10">
        <v>0</v>
      </c>
      <c r="O717" s="4">
        <v>13.678804347826087</v>
      </c>
      <c r="P717" s="4">
        <v>0</v>
      </c>
      <c r="Q717" s="8">
        <v>0</v>
      </c>
      <c r="R717" s="4">
        <v>3.0516304347826089</v>
      </c>
      <c r="S717" s="4">
        <v>0</v>
      </c>
      <c r="T717" s="10">
        <v>0</v>
      </c>
      <c r="U717" s="4">
        <v>5.3184782608695675</v>
      </c>
      <c r="V717" s="4">
        <v>0</v>
      </c>
      <c r="W717" s="10">
        <v>0</v>
      </c>
      <c r="X717" s="4">
        <v>45.012934782608703</v>
      </c>
      <c r="Y717" s="4">
        <v>0</v>
      </c>
      <c r="Z717" s="10">
        <v>0</v>
      </c>
      <c r="AA717" s="4">
        <v>4.2391304347826084</v>
      </c>
      <c r="AB717" s="4">
        <v>0</v>
      </c>
      <c r="AC717" s="10">
        <v>0</v>
      </c>
      <c r="AD717" s="4">
        <v>98.845108695652172</v>
      </c>
      <c r="AE717" s="4">
        <v>0</v>
      </c>
      <c r="AF717" s="10">
        <v>0</v>
      </c>
      <c r="AG717" s="4">
        <v>13.807065217391305</v>
      </c>
      <c r="AH717" s="4">
        <v>0</v>
      </c>
      <c r="AI717" s="10">
        <v>0</v>
      </c>
      <c r="AJ717" s="4">
        <v>0</v>
      </c>
      <c r="AK717" s="4">
        <v>0</v>
      </c>
      <c r="AL717" s="10" t="s">
        <v>1473</v>
      </c>
      <c r="AM717" s="1">
        <v>366096</v>
      </c>
      <c r="AN717" s="1">
        <v>5</v>
      </c>
      <c r="AX717"/>
      <c r="AY717"/>
    </row>
    <row r="718" spans="1:51" x14ac:dyDescent="0.25">
      <c r="A718" t="s">
        <v>964</v>
      </c>
      <c r="B718" t="s">
        <v>437</v>
      </c>
      <c r="C718" t="s">
        <v>1210</v>
      </c>
      <c r="D718" t="s">
        <v>1036</v>
      </c>
      <c r="E718" s="4">
        <v>29.347826086956523</v>
      </c>
      <c r="F718" s="4">
        <v>167.24923913043483</v>
      </c>
      <c r="G718" s="4">
        <v>28.353260869565219</v>
      </c>
      <c r="H718" s="10">
        <v>0.16952699466365281</v>
      </c>
      <c r="I718" s="4">
        <v>160.18673913043483</v>
      </c>
      <c r="J718" s="4">
        <v>28.353260869565219</v>
      </c>
      <c r="K718" s="10">
        <v>0.17700129875593562</v>
      </c>
      <c r="L718" s="4">
        <v>21.472173913043481</v>
      </c>
      <c r="M718" s="4">
        <v>0</v>
      </c>
      <c r="N718" s="10">
        <v>0</v>
      </c>
      <c r="O718" s="4">
        <v>14.409673913043481</v>
      </c>
      <c r="P718" s="4">
        <v>0</v>
      </c>
      <c r="Q718" s="8">
        <v>0</v>
      </c>
      <c r="R718" s="4">
        <v>1.4972826086956521</v>
      </c>
      <c r="S718" s="4">
        <v>0</v>
      </c>
      <c r="T718" s="10">
        <v>0</v>
      </c>
      <c r="U718" s="4">
        <v>5.5652173913043477</v>
      </c>
      <c r="V718" s="4">
        <v>0</v>
      </c>
      <c r="W718" s="10">
        <v>0</v>
      </c>
      <c r="X718" s="4">
        <v>61.146521739130442</v>
      </c>
      <c r="Y718" s="4">
        <v>0</v>
      </c>
      <c r="Z718" s="10">
        <v>0</v>
      </c>
      <c r="AA718" s="4">
        <v>0</v>
      </c>
      <c r="AB718" s="4">
        <v>0</v>
      </c>
      <c r="AC718" s="10" t="s">
        <v>1473</v>
      </c>
      <c r="AD718" s="4">
        <v>84.630543478260918</v>
      </c>
      <c r="AE718" s="4">
        <v>28.353260869565219</v>
      </c>
      <c r="AF718" s="10">
        <v>0.33502397248398069</v>
      </c>
      <c r="AG718" s="4">
        <v>0</v>
      </c>
      <c r="AH718" s="4">
        <v>0</v>
      </c>
      <c r="AI718" s="10" t="s">
        <v>1473</v>
      </c>
      <c r="AJ718" s="4">
        <v>0</v>
      </c>
      <c r="AK718" s="4">
        <v>0</v>
      </c>
      <c r="AL718" s="10" t="s">
        <v>1473</v>
      </c>
      <c r="AM718" s="1">
        <v>365817</v>
      </c>
      <c r="AN718" s="1">
        <v>5</v>
      </c>
      <c r="AX718"/>
      <c r="AY718"/>
    </row>
    <row r="719" spans="1:51" x14ac:dyDescent="0.25">
      <c r="A719" t="s">
        <v>964</v>
      </c>
      <c r="B719" t="s">
        <v>421</v>
      </c>
      <c r="C719" t="s">
        <v>1292</v>
      </c>
      <c r="D719" t="s">
        <v>987</v>
      </c>
      <c r="E719" s="4">
        <v>61.739130434782609</v>
      </c>
      <c r="F719" s="4">
        <v>171.48000000000002</v>
      </c>
      <c r="G719" s="4">
        <v>5.5531521739130429</v>
      </c>
      <c r="H719" s="10">
        <v>3.2383672579385597E-2</v>
      </c>
      <c r="I719" s="4">
        <v>156.21097826086958</v>
      </c>
      <c r="J719" s="4">
        <v>5.5531521739130429</v>
      </c>
      <c r="K719" s="10">
        <v>3.5549051902353343E-2</v>
      </c>
      <c r="L719" s="4">
        <v>26.750869565217389</v>
      </c>
      <c r="M719" s="4">
        <v>0</v>
      </c>
      <c r="N719" s="10">
        <v>0</v>
      </c>
      <c r="O719" s="4">
        <v>16.35141304347826</v>
      </c>
      <c r="P719" s="4">
        <v>0</v>
      </c>
      <c r="Q719" s="8">
        <v>0</v>
      </c>
      <c r="R719" s="4">
        <v>4.2608695652173916</v>
      </c>
      <c r="S719" s="4">
        <v>0</v>
      </c>
      <c r="T719" s="10">
        <v>0</v>
      </c>
      <c r="U719" s="4">
        <v>6.1385869565217392</v>
      </c>
      <c r="V719" s="4">
        <v>0</v>
      </c>
      <c r="W719" s="10">
        <v>0</v>
      </c>
      <c r="X719" s="4">
        <v>42.016304347826093</v>
      </c>
      <c r="Y719" s="4">
        <v>0.98369565217391308</v>
      </c>
      <c r="Z719" s="10">
        <v>2.3412236450653212E-2</v>
      </c>
      <c r="AA719" s="4">
        <v>4.8695652173913047</v>
      </c>
      <c r="AB719" s="4">
        <v>0</v>
      </c>
      <c r="AC719" s="10">
        <v>0</v>
      </c>
      <c r="AD719" s="4">
        <v>97.843260869565214</v>
      </c>
      <c r="AE719" s="4">
        <v>4.5694565217391299</v>
      </c>
      <c r="AF719" s="10">
        <v>4.6701801239337981E-2</v>
      </c>
      <c r="AG719" s="4">
        <v>0</v>
      </c>
      <c r="AH719" s="4">
        <v>0</v>
      </c>
      <c r="AI719" s="10" t="s">
        <v>1473</v>
      </c>
      <c r="AJ719" s="4">
        <v>0</v>
      </c>
      <c r="AK719" s="4">
        <v>0</v>
      </c>
      <c r="AL719" s="10" t="s">
        <v>1473</v>
      </c>
      <c r="AM719" s="1">
        <v>365791</v>
      </c>
      <c r="AN719" s="1">
        <v>5</v>
      </c>
      <c r="AX719"/>
      <c r="AY719"/>
    </row>
    <row r="720" spans="1:51" x14ac:dyDescent="0.25">
      <c r="A720" t="s">
        <v>964</v>
      </c>
      <c r="B720" t="s">
        <v>420</v>
      </c>
      <c r="C720" t="s">
        <v>1131</v>
      </c>
      <c r="D720" t="s">
        <v>982</v>
      </c>
      <c r="E720" s="4">
        <v>52.456521739130437</v>
      </c>
      <c r="F720" s="4">
        <v>223.5309782608696</v>
      </c>
      <c r="G720" s="4">
        <v>54.9375</v>
      </c>
      <c r="H720" s="10">
        <v>0.24577130394824173</v>
      </c>
      <c r="I720" s="4">
        <v>211.79184782608698</v>
      </c>
      <c r="J720" s="4">
        <v>54.9375</v>
      </c>
      <c r="K720" s="10">
        <v>0.25939383675009042</v>
      </c>
      <c r="L720" s="4">
        <v>25.553478260869568</v>
      </c>
      <c r="M720" s="4">
        <v>3.5652173913043477</v>
      </c>
      <c r="N720" s="10">
        <v>0.13951984754904462</v>
      </c>
      <c r="O720" s="4">
        <v>13.814347826086957</v>
      </c>
      <c r="P720" s="4">
        <v>3.5652173913043477</v>
      </c>
      <c r="Q720" s="8">
        <v>0.25808076039404526</v>
      </c>
      <c r="R720" s="4">
        <v>11.739130434782609</v>
      </c>
      <c r="S720" s="4">
        <v>0</v>
      </c>
      <c r="T720" s="10">
        <v>0</v>
      </c>
      <c r="U720" s="4">
        <v>0</v>
      </c>
      <c r="V720" s="4">
        <v>0</v>
      </c>
      <c r="W720" s="10" t="s">
        <v>1473</v>
      </c>
      <c r="X720" s="4">
        <v>54.682173913043478</v>
      </c>
      <c r="Y720" s="4">
        <v>14.904891304347826</v>
      </c>
      <c r="Z720" s="10">
        <v>0.27257313010360262</v>
      </c>
      <c r="AA720" s="4">
        <v>0</v>
      </c>
      <c r="AB720" s="4">
        <v>0</v>
      </c>
      <c r="AC720" s="10" t="s">
        <v>1473</v>
      </c>
      <c r="AD720" s="4">
        <v>143.29532608695655</v>
      </c>
      <c r="AE720" s="4">
        <v>36.467391304347828</v>
      </c>
      <c r="AF720" s="10">
        <v>0.25449114287383079</v>
      </c>
      <c r="AG720" s="4">
        <v>0</v>
      </c>
      <c r="AH720" s="4">
        <v>0</v>
      </c>
      <c r="AI720" s="10" t="s">
        <v>1473</v>
      </c>
      <c r="AJ720" s="4">
        <v>0</v>
      </c>
      <c r="AK720" s="4">
        <v>0</v>
      </c>
      <c r="AL720" s="10" t="s">
        <v>1473</v>
      </c>
      <c r="AM720" s="1">
        <v>365789</v>
      </c>
      <c r="AN720" s="1">
        <v>5</v>
      </c>
      <c r="AX720"/>
      <c r="AY720"/>
    </row>
    <row r="721" spans="1:51" x14ac:dyDescent="0.25">
      <c r="A721" t="s">
        <v>964</v>
      </c>
      <c r="B721" t="s">
        <v>874</v>
      </c>
      <c r="C721" t="s">
        <v>1213</v>
      </c>
      <c r="D721" t="s">
        <v>1008</v>
      </c>
      <c r="E721" s="4">
        <v>89.478260869565219</v>
      </c>
      <c r="F721" s="4">
        <v>336.56576086956522</v>
      </c>
      <c r="G721" s="4">
        <v>23.30130434782609</v>
      </c>
      <c r="H721" s="10">
        <v>6.9232545484198618E-2</v>
      </c>
      <c r="I721" s="4">
        <v>307.8951086956522</v>
      </c>
      <c r="J721" s="4">
        <v>23.040434782608699</v>
      </c>
      <c r="K721" s="10">
        <v>7.4832090968303372E-2</v>
      </c>
      <c r="L721" s="4">
        <v>64.727065217391313</v>
      </c>
      <c r="M721" s="4">
        <v>0.5661956521739131</v>
      </c>
      <c r="N721" s="10">
        <v>8.747432782133675E-3</v>
      </c>
      <c r="O721" s="4">
        <v>42.269456521739137</v>
      </c>
      <c r="P721" s="4">
        <v>0.30532608695652175</v>
      </c>
      <c r="Q721" s="8">
        <v>7.2233265360176291E-3</v>
      </c>
      <c r="R721" s="4">
        <v>16.979347826086958</v>
      </c>
      <c r="S721" s="4">
        <v>0.2608695652173913</v>
      </c>
      <c r="T721" s="10">
        <v>1.5363933166890723E-2</v>
      </c>
      <c r="U721" s="4">
        <v>5.4782608695652177</v>
      </c>
      <c r="V721" s="4">
        <v>0</v>
      </c>
      <c r="W721" s="10">
        <v>0</v>
      </c>
      <c r="X721" s="4">
        <v>76.668043478260898</v>
      </c>
      <c r="Y721" s="4">
        <v>5.5959782608695647</v>
      </c>
      <c r="Z721" s="10">
        <v>7.298971001465944E-2</v>
      </c>
      <c r="AA721" s="4">
        <v>6.2130434782608699</v>
      </c>
      <c r="AB721" s="4">
        <v>0</v>
      </c>
      <c r="AC721" s="10">
        <v>0</v>
      </c>
      <c r="AD721" s="4">
        <v>188.95760869565217</v>
      </c>
      <c r="AE721" s="4">
        <v>17.139130434782611</v>
      </c>
      <c r="AF721" s="10">
        <v>9.0703573955511083E-2</v>
      </c>
      <c r="AG721" s="4">
        <v>0</v>
      </c>
      <c r="AH721" s="4">
        <v>0</v>
      </c>
      <c r="AI721" s="10" t="s">
        <v>1473</v>
      </c>
      <c r="AJ721" s="4">
        <v>0</v>
      </c>
      <c r="AK721" s="4">
        <v>0</v>
      </c>
      <c r="AL721" s="10" t="s">
        <v>1473</v>
      </c>
      <c r="AM721" s="1">
        <v>366432</v>
      </c>
      <c r="AN721" s="1">
        <v>5</v>
      </c>
      <c r="AX721"/>
      <c r="AY721"/>
    </row>
    <row r="722" spans="1:51" x14ac:dyDescent="0.25">
      <c r="A722" t="s">
        <v>964</v>
      </c>
      <c r="B722" t="s">
        <v>178</v>
      </c>
      <c r="C722" t="s">
        <v>1234</v>
      </c>
      <c r="D722" t="s">
        <v>1036</v>
      </c>
      <c r="E722" s="4">
        <v>55.586956521739133</v>
      </c>
      <c r="F722" s="4">
        <v>157.52282608695651</v>
      </c>
      <c r="G722" s="4">
        <v>0</v>
      </c>
      <c r="H722" s="10">
        <v>0</v>
      </c>
      <c r="I722" s="4">
        <v>140.92728260869563</v>
      </c>
      <c r="J722" s="4">
        <v>0</v>
      </c>
      <c r="K722" s="10">
        <v>0</v>
      </c>
      <c r="L722" s="4">
        <v>36.40989130434783</v>
      </c>
      <c r="M722" s="4">
        <v>0</v>
      </c>
      <c r="N722" s="10">
        <v>0</v>
      </c>
      <c r="O722" s="4">
        <v>19.814347826086955</v>
      </c>
      <c r="P722" s="4">
        <v>0</v>
      </c>
      <c r="Q722" s="8">
        <v>0</v>
      </c>
      <c r="R722" s="4">
        <v>11.117282608695657</v>
      </c>
      <c r="S722" s="4">
        <v>0</v>
      </c>
      <c r="T722" s="10">
        <v>0</v>
      </c>
      <c r="U722" s="4">
        <v>5.4782608695652177</v>
      </c>
      <c r="V722" s="4">
        <v>0</v>
      </c>
      <c r="W722" s="10">
        <v>0</v>
      </c>
      <c r="X722" s="4">
        <v>32.621521739130436</v>
      </c>
      <c r="Y722" s="4">
        <v>0</v>
      </c>
      <c r="Z722" s="10">
        <v>0</v>
      </c>
      <c r="AA722" s="4">
        <v>0</v>
      </c>
      <c r="AB722" s="4">
        <v>0</v>
      </c>
      <c r="AC722" s="10" t="s">
        <v>1473</v>
      </c>
      <c r="AD722" s="4">
        <v>88.491413043478246</v>
      </c>
      <c r="AE722" s="4">
        <v>0</v>
      </c>
      <c r="AF722" s="10">
        <v>0</v>
      </c>
      <c r="AG722" s="4">
        <v>0</v>
      </c>
      <c r="AH722" s="4">
        <v>0</v>
      </c>
      <c r="AI722" s="10" t="s">
        <v>1473</v>
      </c>
      <c r="AJ722" s="4">
        <v>0</v>
      </c>
      <c r="AK722" s="4">
        <v>0</v>
      </c>
      <c r="AL722" s="10" t="s">
        <v>1473</v>
      </c>
      <c r="AM722" s="1">
        <v>365428</v>
      </c>
      <c r="AN722" s="1">
        <v>5</v>
      </c>
      <c r="AX722"/>
      <c r="AY722"/>
    </row>
    <row r="723" spans="1:51" x14ac:dyDescent="0.25">
      <c r="A723" t="s">
        <v>964</v>
      </c>
      <c r="B723" t="s">
        <v>830</v>
      </c>
      <c r="C723" t="s">
        <v>1236</v>
      </c>
      <c r="D723" t="s">
        <v>1045</v>
      </c>
      <c r="E723" s="4">
        <v>88.923913043478265</v>
      </c>
      <c r="F723" s="4">
        <v>247.43695652173921</v>
      </c>
      <c r="G723" s="4">
        <v>0</v>
      </c>
      <c r="H723" s="10">
        <v>0</v>
      </c>
      <c r="I723" s="4">
        <v>234.55217391304356</v>
      </c>
      <c r="J723" s="4">
        <v>0</v>
      </c>
      <c r="K723" s="10">
        <v>0</v>
      </c>
      <c r="L723" s="4">
        <v>32.777173913043484</v>
      </c>
      <c r="M723" s="4">
        <v>0</v>
      </c>
      <c r="N723" s="10">
        <v>0</v>
      </c>
      <c r="O723" s="4">
        <v>27.907608695652179</v>
      </c>
      <c r="P723" s="4">
        <v>0</v>
      </c>
      <c r="Q723" s="8">
        <v>0</v>
      </c>
      <c r="R723" s="4">
        <v>0.2608695652173913</v>
      </c>
      <c r="S723" s="4">
        <v>0</v>
      </c>
      <c r="T723" s="10">
        <v>0</v>
      </c>
      <c r="U723" s="4">
        <v>4.6086956521739131</v>
      </c>
      <c r="V723" s="4">
        <v>0</v>
      </c>
      <c r="W723" s="10">
        <v>0</v>
      </c>
      <c r="X723" s="4">
        <v>71.40923913043477</v>
      </c>
      <c r="Y723" s="4">
        <v>0</v>
      </c>
      <c r="Z723" s="10">
        <v>0</v>
      </c>
      <c r="AA723" s="4">
        <v>8.0152173913043505</v>
      </c>
      <c r="AB723" s="4">
        <v>0</v>
      </c>
      <c r="AC723" s="10">
        <v>0</v>
      </c>
      <c r="AD723" s="4">
        <v>135.2353260869566</v>
      </c>
      <c r="AE723" s="4">
        <v>0</v>
      </c>
      <c r="AF723" s="10">
        <v>0</v>
      </c>
      <c r="AG723" s="4">
        <v>0</v>
      </c>
      <c r="AH723" s="4">
        <v>0</v>
      </c>
      <c r="AI723" s="10" t="s">
        <v>1473</v>
      </c>
      <c r="AJ723" s="4">
        <v>0</v>
      </c>
      <c r="AK723" s="4">
        <v>0</v>
      </c>
      <c r="AL723" s="10" t="s">
        <v>1473</v>
      </c>
      <c r="AM723" s="1">
        <v>366382</v>
      </c>
      <c r="AN723" s="1">
        <v>5</v>
      </c>
      <c r="AX723"/>
      <c r="AY723"/>
    </row>
    <row r="724" spans="1:51" x14ac:dyDescent="0.25">
      <c r="A724" t="s">
        <v>964</v>
      </c>
      <c r="B724" t="s">
        <v>534</v>
      </c>
      <c r="C724" t="s">
        <v>1213</v>
      </c>
      <c r="D724" t="s">
        <v>1008</v>
      </c>
      <c r="E724" s="4">
        <v>65.956521739130437</v>
      </c>
      <c r="F724" s="4">
        <v>259.9657608695652</v>
      </c>
      <c r="G724" s="4">
        <v>36.722826086956516</v>
      </c>
      <c r="H724" s="10">
        <v>0.14126024121069453</v>
      </c>
      <c r="I724" s="4">
        <v>241.87608695652173</v>
      </c>
      <c r="J724" s="4">
        <v>36.722826086956516</v>
      </c>
      <c r="K724" s="10">
        <v>0.15182495528612386</v>
      </c>
      <c r="L724" s="4">
        <v>14.921195652173912</v>
      </c>
      <c r="M724" s="4">
        <v>1.5706521739130435</v>
      </c>
      <c r="N724" s="10">
        <v>0.10526315789473685</v>
      </c>
      <c r="O724" s="4">
        <v>8.9184782608695645</v>
      </c>
      <c r="P724" s="4">
        <v>1.5706521739130435</v>
      </c>
      <c r="Q724" s="8">
        <v>0.17611212675198051</v>
      </c>
      <c r="R724" s="4">
        <v>5.3070652173913047</v>
      </c>
      <c r="S724" s="4">
        <v>0</v>
      </c>
      <c r="T724" s="10">
        <v>0</v>
      </c>
      <c r="U724" s="4">
        <v>0.69565217391304346</v>
      </c>
      <c r="V724" s="4">
        <v>0</v>
      </c>
      <c r="W724" s="10">
        <v>0</v>
      </c>
      <c r="X724" s="4">
        <v>85.100760869565221</v>
      </c>
      <c r="Y724" s="4">
        <v>24.701086956521738</v>
      </c>
      <c r="Z724" s="10">
        <v>0.29025694604988711</v>
      </c>
      <c r="AA724" s="4">
        <v>12.086956521739131</v>
      </c>
      <c r="AB724" s="4">
        <v>0</v>
      </c>
      <c r="AC724" s="10">
        <v>0</v>
      </c>
      <c r="AD724" s="4">
        <v>147.85684782608695</v>
      </c>
      <c r="AE724" s="4">
        <v>10.451086956521738</v>
      </c>
      <c r="AF724" s="10">
        <v>7.0683820940201411E-2</v>
      </c>
      <c r="AG724" s="4">
        <v>0</v>
      </c>
      <c r="AH724" s="4">
        <v>0</v>
      </c>
      <c r="AI724" s="10" t="s">
        <v>1473</v>
      </c>
      <c r="AJ724" s="4">
        <v>0</v>
      </c>
      <c r="AK724" s="4">
        <v>0</v>
      </c>
      <c r="AL724" s="10" t="s">
        <v>1473</v>
      </c>
      <c r="AM724" s="1">
        <v>365978</v>
      </c>
      <c r="AN724" s="1">
        <v>5</v>
      </c>
      <c r="AX724"/>
      <c r="AY724"/>
    </row>
    <row r="725" spans="1:51" x14ac:dyDescent="0.25">
      <c r="A725" t="s">
        <v>964</v>
      </c>
      <c r="B725" t="s">
        <v>790</v>
      </c>
      <c r="C725" t="s">
        <v>1308</v>
      </c>
      <c r="D725" t="s">
        <v>1006</v>
      </c>
      <c r="E725" s="4">
        <v>134.57608695652175</v>
      </c>
      <c r="F725" s="4">
        <v>359.5271739130435</v>
      </c>
      <c r="G725" s="4">
        <v>0</v>
      </c>
      <c r="H725" s="10">
        <v>0</v>
      </c>
      <c r="I725" s="4">
        <v>322.83695652173913</v>
      </c>
      <c r="J725" s="4">
        <v>0</v>
      </c>
      <c r="K725" s="10">
        <v>0</v>
      </c>
      <c r="L725" s="4">
        <v>64.605978260869577</v>
      </c>
      <c r="M725" s="4">
        <v>0</v>
      </c>
      <c r="N725" s="10">
        <v>0</v>
      </c>
      <c r="O725" s="4">
        <v>40.154891304347828</v>
      </c>
      <c r="P725" s="4">
        <v>0</v>
      </c>
      <c r="Q725" s="8">
        <v>0</v>
      </c>
      <c r="R725" s="4">
        <v>19.048913043478262</v>
      </c>
      <c r="S725" s="4">
        <v>0</v>
      </c>
      <c r="T725" s="10">
        <v>0</v>
      </c>
      <c r="U725" s="4">
        <v>5.4021739130434785</v>
      </c>
      <c r="V725" s="4">
        <v>0</v>
      </c>
      <c r="W725" s="10">
        <v>0</v>
      </c>
      <c r="X725" s="4">
        <v>103.98641304347827</v>
      </c>
      <c r="Y725" s="4">
        <v>0</v>
      </c>
      <c r="Z725" s="10">
        <v>0</v>
      </c>
      <c r="AA725" s="4">
        <v>12.239130434782609</v>
      </c>
      <c r="AB725" s="4">
        <v>0</v>
      </c>
      <c r="AC725" s="10">
        <v>0</v>
      </c>
      <c r="AD725" s="4">
        <v>164.64673913043478</v>
      </c>
      <c r="AE725" s="4">
        <v>0</v>
      </c>
      <c r="AF725" s="10">
        <v>0</v>
      </c>
      <c r="AG725" s="4">
        <v>14.048913043478262</v>
      </c>
      <c r="AH725" s="4">
        <v>0</v>
      </c>
      <c r="AI725" s="10">
        <v>0</v>
      </c>
      <c r="AJ725" s="4">
        <v>0</v>
      </c>
      <c r="AK725" s="4">
        <v>0</v>
      </c>
      <c r="AL725" s="10" t="s">
        <v>1473</v>
      </c>
      <c r="AM725" s="1">
        <v>366333</v>
      </c>
      <c r="AN725" s="1">
        <v>5</v>
      </c>
      <c r="AX725"/>
      <c r="AY725"/>
    </row>
    <row r="726" spans="1:51" x14ac:dyDescent="0.25">
      <c r="A726" t="s">
        <v>964</v>
      </c>
      <c r="B726" t="s">
        <v>50</v>
      </c>
      <c r="C726" t="s">
        <v>1224</v>
      </c>
      <c r="D726" t="s">
        <v>1040</v>
      </c>
      <c r="E726" s="4">
        <v>70.108695652173907</v>
      </c>
      <c r="F726" s="4">
        <v>273.42619565217387</v>
      </c>
      <c r="G726" s="4">
        <v>5.363695652173913</v>
      </c>
      <c r="H726" s="10">
        <v>1.9616612224664397E-2</v>
      </c>
      <c r="I726" s="4">
        <v>262.64358695652169</v>
      </c>
      <c r="J726" s="4">
        <v>5.363695652173913</v>
      </c>
      <c r="K726" s="10">
        <v>2.0421955526604293E-2</v>
      </c>
      <c r="L726" s="4">
        <v>65.277173913043484</v>
      </c>
      <c r="M726" s="4">
        <v>0</v>
      </c>
      <c r="N726" s="10">
        <v>0</v>
      </c>
      <c r="O726" s="4">
        <v>54.494565217391305</v>
      </c>
      <c r="P726" s="4">
        <v>0</v>
      </c>
      <c r="Q726" s="8">
        <v>0</v>
      </c>
      <c r="R726" s="4">
        <v>5.4782608695652177</v>
      </c>
      <c r="S726" s="4">
        <v>0</v>
      </c>
      <c r="T726" s="10">
        <v>0</v>
      </c>
      <c r="U726" s="4">
        <v>5.3043478260869561</v>
      </c>
      <c r="V726" s="4">
        <v>0</v>
      </c>
      <c r="W726" s="10">
        <v>0</v>
      </c>
      <c r="X726" s="4">
        <v>51.820652173913047</v>
      </c>
      <c r="Y726" s="4">
        <v>0</v>
      </c>
      <c r="Z726" s="10">
        <v>0</v>
      </c>
      <c r="AA726" s="4">
        <v>0</v>
      </c>
      <c r="AB726" s="4">
        <v>0</v>
      </c>
      <c r="AC726" s="10" t="s">
        <v>1473</v>
      </c>
      <c r="AD726" s="4">
        <v>149.84467391304341</v>
      </c>
      <c r="AE726" s="4">
        <v>5.363695652173913</v>
      </c>
      <c r="AF726" s="10">
        <v>3.5795037034726557E-2</v>
      </c>
      <c r="AG726" s="4">
        <v>6.4836956521739131</v>
      </c>
      <c r="AH726" s="4">
        <v>0</v>
      </c>
      <c r="AI726" s="10">
        <v>0</v>
      </c>
      <c r="AJ726" s="4">
        <v>0</v>
      </c>
      <c r="AK726" s="4">
        <v>0</v>
      </c>
      <c r="AL726" s="10" t="s">
        <v>1473</v>
      </c>
      <c r="AM726" s="1">
        <v>365152</v>
      </c>
      <c r="AN726" s="1">
        <v>5</v>
      </c>
      <c r="AX726"/>
      <c r="AY726"/>
    </row>
    <row r="727" spans="1:51" x14ac:dyDescent="0.25">
      <c r="A727" t="s">
        <v>964</v>
      </c>
      <c r="B727" t="s">
        <v>733</v>
      </c>
      <c r="C727" t="s">
        <v>1116</v>
      </c>
      <c r="D727" t="s">
        <v>980</v>
      </c>
      <c r="E727" s="4">
        <v>86.945652173913047</v>
      </c>
      <c r="F727" s="4">
        <v>317.76663043478254</v>
      </c>
      <c r="G727" s="4">
        <v>70.357065217391295</v>
      </c>
      <c r="H727" s="10">
        <v>0.2214111189747193</v>
      </c>
      <c r="I727" s="4">
        <v>304.78695652173906</v>
      </c>
      <c r="J727" s="4">
        <v>70.357065217391295</v>
      </c>
      <c r="K727" s="10">
        <v>0.2308401449337385</v>
      </c>
      <c r="L727" s="4">
        <v>33.300652173913036</v>
      </c>
      <c r="M727" s="4">
        <v>6.0081521739130439</v>
      </c>
      <c r="N727" s="10">
        <v>0.18042145668905823</v>
      </c>
      <c r="O727" s="4">
        <v>20.320978260869559</v>
      </c>
      <c r="P727" s="4">
        <v>6.0081521739130439</v>
      </c>
      <c r="Q727" s="8">
        <v>0.29566254620145183</v>
      </c>
      <c r="R727" s="4">
        <v>7.197065217391307</v>
      </c>
      <c r="S727" s="4">
        <v>0</v>
      </c>
      <c r="T727" s="10">
        <v>0</v>
      </c>
      <c r="U727" s="4">
        <v>5.7826086956521738</v>
      </c>
      <c r="V727" s="4">
        <v>0</v>
      </c>
      <c r="W727" s="10">
        <v>0</v>
      </c>
      <c r="X727" s="4">
        <v>105.13684782608692</v>
      </c>
      <c r="Y727" s="4">
        <v>30.158695652173908</v>
      </c>
      <c r="Z727" s="10">
        <v>0.28685181528422071</v>
      </c>
      <c r="AA727" s="4">
        <v>0</v>
      </c>
      <c r="AB727" s="4">
        <v>0</v>
      </c>
      <c r="AC727" s="10" t="s">
        <v>1473</v>
      </c>
      <c r="AD727" s="4">
        <v>179.3291304347826</v>
      </c>
      <c r="AE727" s="4">
        <v>34.190217391304351</v>
      </c>
      <c r="AF727" s="10">
        <v>0.19065623810482066</v>
      </c>
      <c r="AG727" s="4">
        <v>0</v>
      </c>
      <c r="AH727" s="4">
        <v>0</v>
      </c>
      <c r="AI727" s="10" t="s">
        <v>1473</v>
      </c>
      <c r="AJ727" s="4">
        <v>0</v>
      </c>
      <c r="AK727" s="4">
        <v>0</v>
      </c>
      <c r="AL727" s="10" t="s">
        <v>1473</v>
      </c>
      <c r="AM727" s="1">
        <v>366259</v>
      </c>
      <c r="AN727" s="1">
        <v>5</v>
      </c>
      <c r="AX727"/>
      <c r="AY727"/>
    </row>
    <row r="728" spans="1:51" x14ac:dyDescent="0.25">
      <c r="A728" t="s">
        <v>964</v>
      </c>
      <c r="B728" t="s">
        <v>776</v>
      </c>
      <c r="C728" t="s">
        <v>1116</v>
      </c>
      <c r="D728" t="s">
        <v>980</v>
      </c>
      <c r="E728" s="4">
        <v>78.521739130434781</v>
      </c>
      <c r="F728" s="4">
        <v>202.79239130434783</v>
      </c>
      <c r="G728" s="4">
        <v>0</v>
      </c>
      <c r="H728" s="10">
        <v>0</v>
      </c>
      <c r="I728" s="4">
        <v>174.84239130434781</v>
      </c>
      <c r="J728" s="4">
        <v>0</v>
      </c>
      <c r="K728" s="10">
        <v>0</v>
      </c>
      <c r="L728" s="4">
        <v>42.085869565217394</v>
      </c>
      <c r="M728" s="4">
        <v>0</v>
      </c>
      <c r="N728" s="10">
        <v>0</v>
      </c>
      <c r="O728" s="4">
        <v>24.510869565217391</v>
      </c>
      <c r="P728" s="4">
        <v>0</v>
      </c>
      <c r="Q728" s="8">
        <v>0</v>
      </c>
      <c r="R728" s="4">
        <v>17.574999999999999</v>
      </c>
      <c r="S728" s="4">
        <v>0</v>
      </c>
      <c r="T728" s="10">
        <v>0</v>
      </c>
      <c r="U728" s="4">
        <v>0</v>
      </c>
      <c r="V728" s="4">
        <v>0</v>
      </c>
      <c r="W728" s="10" t="s">
        <v>1473</v>
      </c>
      <c r="X728" s="4">
        <v>57.695652173913047</v>
      </c>
      <c r="Y728" s="4">
        <v>0</v>
      </c>
      <c r="Z728" s="10">
        <v>0</v>
      </c>
      <c r="AA728" s="4">
        <v>10.375</v>
      </c>
      <c r="AB728" s="4">
        <v>0</v>
      </c>
      <c r="AC728" s="10">
        <v>0</v>
      </c>
      <c r="AD728" s="4">
        <v>92.635869565217391</v>
      </c>
      <c r="AE728" s="4">
        <v>0</v>
      </c>
      <c r="AF728" s="10">
        <v>0</v>
      </c>
      <c r="AG728" s="4">
        <v>0</v>
      </c>
      <c r="AH728" s="4">
        <v>0</v>
      </c>
      <c r="AI728" s="10" t="s">
        <v>1473</v>
      </c>
      <c r="AJ728" s="4">
        <v>0</v>
      </c>
      <c r="AK728" s="4">
        <v>0</v>
      </c>
      <c r="AL728" s="10" t="s">
        <v>1473</v>
      </c>
      <c r="AM728" s="1">
        <v>366313</v>
      </c>
      <c r="AN728" s="1">
        <v>5</v>
      </c>
      <c r="AX728"/>
      <c r="AY728"/>
    </row>
    <row r="729" spans="1:51" x14ac:dyDescent="0.25">
      <c r="A729" t="s">
        <v>964</v>
      </c>
      <c r="B729" t="s">
        <v>674</v>
      </c>
      <c r="C729" t="s">
        <v>1326</v>
      </c>
      <c r="D729" t="s">
        <v>1034</v>
      </c>
      <c r="E729" s="4">
        <v>46.391304347826086</v>
      </c>
      <c r="F729" s="4">
        <v>125.05434782608697</v>
      </c>
      <c r="G729" s="4">
        <v>0</v>
      </c>
      <c r="H729" s="10">
        <v>0</v>
      </c>
      <c r="I729" s="4">
        <v>113.06521739130436</v>
      </c>
      <c r="J729" s="4">
        <v>0</v>
      </c>
      <c r="K729" s="10">
        <v>0</v>
      </c>
      <c r="L729" s="4">
        <v>23.494565217391305</v>
      </c>
      <c r="M729" s="4">
        <v>0</v>
      </c>
      <c r="N729" s="10">
        <v>0</v>
      </c>
      <c r="O729" s="4">
        <v>17.195652173913043</v>
      </c>
      <c r="P729" s="4">
        <v>0</v>
      </c>
      <c r="Q729" s="8">
        <v>0</v>
      </c>
      <c r="R729" s="4">
        <v>0</v>
      </c>
      <c r="S729" s="4">
        <v>0</v>
      </c>
      <c r="T729" s="10" t="s">
        <v>1473</v>
      </c>
      <c r="U729" s="4">
        <v>6.2989130434782608</v>
      </c>
      <c r="V729" s="4">
        <v>0</v>
      </c>
      <c r="W729" s="10">
        <v>0</v>
      </c>
      <c r="X729" s="4">
        <v>29.353260869565219</v>
      </c>
      <c r="Y729" s="4">
        <v>0</v>
      </c>
      <c r="Z729" s="10">
        <v>0</v>
      </c>
      <c r="AA729" s="4">
        <v>5.6902173913043477</v>
      </c>
      <c r="AB729" s="4">
        <v>0</v>
      </c>
      <c r="AC729" s="10">
        <v>0</v>
      </c>
      <c r="AD729" s="4">
        <v>66.516304347826093</v>
      </c>
      <c r="AE729" s="4">
        <v>0</v>
      </c>
      <c r="AF729" s="10">
        <v>0</v>
      </c>
      <c r="AG729" s="4">
        <v>0</v>
      </c>
      <c r="AH729" s="4">
        <v>0</v>
      </c>
      <c r="AI729" s="10" t="s">
        <v>1473</v>
      </c>
      <c r="AJ729" s="4">
        <v>0</v>
      </c>
      <c r="AK729" s="4">
        <v>0</v>
      </c>
      <c r="AL729" s="10" t="s">
        <v>1473</v>
      </c>
      <c r="AM729" s="1">
        <v>366183</v>
      </c>
      <c r="AN729" s="1">
        <v>5</v>
      </c>
      <c r="AX729"/>
      <c r="AY729"/>
    </row>
    <row r="730" spans="1:51" x14ac:dyDescent="0.25">
      <c r="A730" t="s">
        <v>964</v>
      </c>
      <c r="B730" t="s">
        <v>883</v>
      </c>
      <c r="C730" t="s">
        <v>1419</v>
      </c>
      <c r="D730" t="s">
        <v>1032</v>
      </c>
      <c r="E730" s="4">
        <v>60.260869565217391</v>
      </c>
      <c r="F730" s="4">
        <v>236.39217391304351</v>
      </c>
      <c r="G730" s="4">
        <v>12.152934782608696</v>
      </c>
      <c r="H730" s="10">
        <v>5.1410055508348318E-2</v>
      </c>
      <c r="I730" s="4">
        <v>212.62858695652176</v>
      </c>
      <c r="J730" s="4">
        <v>12.152934782608696</v>
      </c>
      <c r="K730" s="10">
        <v>5.715569555609061E-2</v>
      </c>
      <c r="L730" s="4">
        <v>21.296304347826087</v>
      </c>
      <c r="M730" s="4">
        <v>0.125</v>
      </c>
      <c r="N730" s="10">
        <v>5.8695629982748587E-3</v>
      </c>
      <c r="O730" s="4">
        <v>4.9376086956521741</v>
      </c>
      <c r="P730" s="4">
        <v>0.125</v>
      </c>
      <c r="Q730" s="8">
        <v>2.5315898384185267E-2</v>
      </c>
      <c r="R730" s="4">
        <v>10.880434782608695</v>
      </c>
      <c r="S730" s="4">
        <v>0</v>
      </c>
      <c r="T730" s="10">
        <v>0</v>
      </c>
      <c r="U730" s="4">
        <v>5.4782608695652177</v>
      </c>
      <c r="V730" s="4">
        <v>0</v>
      </c>
      <c r="W730" s="10">
        <v>0</v>
      </c>
      <c r="X730" s="4">
        <v>79.094239130434801</v>
      </c>
      <c r="Y730" s="4">
        <v>6.8523913043478268</v>
      </c>
      <c r="Z730" s="10">
        <v>8.6635782576370779E-2</v>
      </c>
      <c r="AA730" s="4">
        <v>7.4048913043478262</v>
      </c>
      <c r="AB730" s="4">
        <v>0</v>
      </c>
      <c r="AC730" s="10">
        <v>0</v>
      </c>
      <c r="AD730" s="4">
        <v>100.18369565217391</v>
      </c>
      <c r="AE730" s="4">
        <v>5.1429347826086955</v>
      </c>
      <c r="AF730" s="10">
        <v>5.1335047575649079E-2</v>
      </c>
      <c r="AG730" s="4">
        <v>28.413043478260871</v>
      </c>
      <c r="AH730" s="4">
        <v>3.2608695652173912E-2</v>
      </c>
      <c r="AI730" s="10">
        <v>1.1476664116296862E-3</v>
      </c>
      <c r="AJ730" s="4">
        <v>0</v>
      </c>
      <c r="AK730" s="4">
        <v>0</v>
      </c>
      <c r="AL730" s="10" t="s">
        <v>1473</v>
      </c>
      <c r="AM730" s="1">
        <v>366441</v>
      </c>
      <c r="AN730" s="1">
        <v>5</v>
      </c>
      <c r="AX730"/>
      <c r="AY730"/>
    </row>
    <row r="731" spans="1:51" x14ac:dyDescent="0.25">
      <c r="A731" t="s">
        <v>964</v>
      </c>
      <c r="B731" t="s">
        <v>283</v>
      </c>
      <c r="C731" t="s">
        <v>1120</v>
      </c>
      <c r="D731" t="s">
        <v>1012</v>
      </c>
      <c r="E731" s="4">
        <v>53.217391304347828</v>
      </c>
      <c r="F731" s="4">
        <v>187.41934782608695</v>
      </c>
      <c r="G731" s="4">
        <v>0</v>
      </c>
      <c r="H731" s="10">
        <v>0</v>
      </c>
      <c r="I731" s="4">
        <v>170.46282608695651</v>
      </c>
      <c r="J731" s="4">
        <v>0</v>
      </c>
      <c r="K731" s="10">
        <v>0</v>
      </c>
      <c r="L731" s="4">
        <v>20.105978260869563</v>
      </c>
      <c r="M731" s="4">
        <v>0</v>
      </c>
      <c r="N731" s="10">
        <v>0</v>
      </c>
      <c r="O731" s="4">
        <v>14.192934782608695</v>
      </c>
      <c r="P731" s="4">
        <v>0</v>
      </c>
      <c r="Q731" s="8">
        <v>0</v>
      </c>
      <c r="R731" s="4">
        <v>0</v>
      </c>
      <c r="S731" s="4">
        <v>0</v>
      </c>
      <c r="T731" s="10" t="s">
        <v>1473</v>
      </c>
      <c r="U731" s="4">
        <v>5.9130434782608692</v>
      </c>
      <c r="V731" s="4">
        <v>0</v>
      </c>
      <c r="W731" s="10">
        <v>0</v>
      </c>
      <c r="X731" s="4">
        <v>57.991847826086953</v>
      </c>
      <c r="Y731" s="4">
        <v>0</v>
      </c>
      <c r="Z731" s="10">
        <v>0</v>
      </c>
      <c r="AA731" s="4">
        <v>11.043478260869565</v>
      </c>
      <c r="AB731" s="4">
        <v>0</v>
      </c>
      <c r="AC731" s="10">
        <v>0</v>
      </c>
      <c r="AD731" s="4">
        <v>98.278043478260869</v>
      </c>
      <c r="AE731" s="4">
        <v>0</v>
      </c>
      <c r="AF731" s="10">
        <v>0</v>
      </c>
      <c r="AG731" s="4">
        <v>0</v>
      </c>
      <c r="AH731" s="4">
        <v>0</v>
      </c>
      <c r="AI731" s="10" t="s">
        <v>1473</v>
      </c>
      <c r="AJ731" s="4">
        <v>0</v>
      </c>
      <c r="AK731" s="4">
        <v>0</v>
      </c>
      <c r="AL731" s="10" t="s">
        <v>1473</v>
      </c>
      <c r="AM731" s="1">
        <v>365591</v>
      </c>
      <c r="AN731" s="1">
        <v>5</v>
      </c>
      <c r="AX731"/>
      <c r="AY731"/>
    </row>
    <row r="732" spans="1:51" x14ac:dyDescent="0.25">
      <c r="A732" t="s">
        <v>964</v>
      </c>
      <c r="B732" t="s">
        <v>562</v>
      </c>
      <c r="C732" t="s">
        <v>1363</v>
      </c>
      <c r="D732" t="s">
        <v>1032</v>
      </c>
      <c r="E732" s="4">
        <v>42.456521739130437</v>
      </c>
      <c r="F732" s="4">
        <v>150.79152173913045</v>
      </c>
      <c r="G732" s="4">
        <v>46.373043478260875</v>
      </c>
      <c r="H732" s="10">
        <v>0.30753084088166649</v>
      </c>
      <c r="I732" s="4">
        <v>137.95184782608695</v>
      </c>
      <c r="J732" s="4">
        <v>46.280652173913047</v>
      </c>
      <c r="K732" s="10">
        <v>0.33548410480342467</v>
      </c>
      <c r="L732" s="4">
        <v>23.163043478260867</v>
      </c>
      <c r="M732" s="4">
        <v>0.34782608695652173</v>
      </c>
      <c r="N732" s="10">
        <v>1.5016424213984046E-2</v>
      </c>
      <c r="O732" s="4">
        <v>11.277173913043478</v>
      </c>
      <c r="P732" s="4">
        <v>0.25543478260869568</v>
      </c>
      <c r="Q732" s="8">
        <v>2.2650602409638555E-2</v>
      </c>
      <c r="R732" s="4">
        <v>6.0489130434782608</v>
      </c>
      <c r="S732" s="4">
        <v>0</v>
      </c>
      <c r="T732" s="10">
        <v>0</v>
      </c>
      <c r="U732" s="4">
        <v>5.8369565217391308</v>
      </c>
      <c r="V732" s="4">
        <v>9.2391304347826081E-2</v>
      </c>
      <c r="W732" s="10">
        <v>1.5828677839851021E-2</v>
      </c>
      <c r="X732" s="4">
        <v>41.193695652173915</v>
      </c>
      <c r="Y732" s="4">
        <v>10.829565217391306</v>
      </c>
      <c r="Z732" s="10">
        <v>0.26289375220986749</v>
      </c>
      <c r="AA732" s="4">
        <v>0.95380434782608692</v>
      </c>
      <c r="AB732" s="4">
        <v>0</v>
      </c>
      <c r="AC732" s="10">
        <v>0</v>
      </c>
      <c r="AD732" s="4">
        <v>85.480978260869563</v>
      </c>
      <c r="AE732" s="4">
        <v>35.195652173913047</v>
      </c>
      <c r="AF732" s="10">
        <v>0.41173665638808538</v>
      </c>
      <c r="AG732" s="4">
        <v>0</v>
      </c>
      <c r="AH732" s="4">
        <v>0</v>
      </c>
      <c r="AI732" s="10" t="s">
        <v>1473</v>
      </c>
      <c r="AJ732" s="4">
        <v>0</v>
      </c>
      <c r="AK732" s="4">
        <v>0</v>
      </c>
      <c r="AL732" s="10" t="s">
        <v>1473</v>
      </c>
      <c r="AM732" s="1">
        <v>366021</v>
      </c>
      <c r="AN732" s="1">
        <v>5</v>
      </c>
      <c r="AX732"/>
      <c r="AY732"/>
    </row>
    <row r="733" spans="1:51" x14ac:dyDescent="0.25">
      <c r="A733" t="s">
        <v>964</v>
      </c>
      <c r="B733" t="s">
        <v>137</v>
      </c>
      <c r="C733" t="s">
        <v>1227</v>
      </c>
      <c r="D733" t="s">
        <v>1023</v>
      </c>
      <c r="E733" s="4">
        <v>85.352112676056336</v>
      </c>
      <c r="F733" s="4">
        <v>279.58929577464784</v>
      </c>
      <c r="G733" s="4">
        <v>40.64</v>
      </c>
      <c r="H733" s="10">
        <v>0.14535606553677327</v>
      </c>
      <c r="I733" s="4">
        <v>246.13929577464785</v>
      </c>
      <c r="J733" s="4">
        <v>37.942816901408449</v>
      </c>
      <c r="K733" s="10">
        <v>0.15415180571633263</v>
      </c>
      <c r="L733" s="4">
        <v>41.692957746478868</v>
      </c>
      <c r="M733" s="4">
        <v>2.6971830985915495</v>
      </c>
      <c r="N733" s="10">
        <v>6.4691574893588288E-2</v>
      </c>
      <c r="O733" s="4">
        <v>18.562676056338027</v>
      </c>
      <c r="P733" s="4">
        <v>0</v>
      </c>
      <c r="Q733" s="8">
        <v>0</v>
      </c>
      <c r="R733" s="4">
        <v>18.510563380281688</v>
      </c>
      <c r="S733" s="4">
        <v>2.6971830985915495</v>
      </c>
      <c r="T733" s="10">
        <v>0.14571048126307781</v>
      </c>
      <c r="U733" s="4">
        <v>4.619718309859155</v>
      </c>
      <c r="V733" s="4">
        <v>0</v>
      </c>
      <c r="W733" s="10">
        <v>0</v>
      </c>
      <c r="X733" s="4">
        <v>50.565915492957757</v>
      </c>
      <c r="Y733" s="4">
        <v>8.5025352112676025</v>
      </c>
      <c r="Z733" s="10">
        <v>0.16814755806115561</v>
      </c>
      <c r="AA733" s="4">
        <v>10.319718309859152</v>
      </c>
      <c r="AB733" s="4">
        <v>0</v>
      </c>
      <c r="AC733" s="10">
        <v>0</v>
      </c>
      <c r="AD733" s="4">
        <v>170.43605633802812</v>
      </c>
      <c r="AE733" s="4">
        <v>29.440281690140846</v>
      </c>
      <c r="AF733" s="10">
        <v>0.17273505573111561</v>
      </c>
      <c r="AG733" s="4">
        <v>6.5746478873239438</v>
      </c>
      <c r="AH733" s="4">
        <v>0</v>
      </c>
      <c r="AI733" s="10">
        <v>0</v>
      </c>
      <c r="AJ733" s="4">
        <v>0</v>
      </c>
      <c r="AK733" s="4">
        <v>0</v>
      </c>
      <c r="AL733" s="10" t="s">
        <v>1473</v>
      </c>
      <c r="AM733" s="1">
        <v>365361</v>
      </c>
      <c r="AN733" s="1">
        <v>5</v>
      </c>
      <c r="AX733"/>
      <c r="AY733"/>
    </row>
    <row r="734" spans="1:51" x14ac:dyDescent="0.25">
      <c r="A734" t="s">
        <v>964</v>
      </c>
      <c r="B734" t="s">
        <v>781</v>
      </c>
      <c r="C734" t="s">
        <v>1079</v>
      </c>
      <c r="D734" t="s">
        <v>1008</v>
      </c>
      <c r="E734" s="4">
        <v>111.6304347826087</v>
      </c>
      <c r="F734" s="4">
        <v>379.15347826086952</v>
      </c>
      <c r="G734" s="4">
        <v>0</v>
      </c>
      <c r="H734" s="10">
        <v>0</v>
      </c>
      <c r="I734" s="4">
        <v>333.12065217391307</v>
      </c>
      <c r="J734" s="4">
        <v>0</v>
      </c>
      <c r="K734" s="10">
        <v>0</v>
      </c>
      <c r="L734" s="4">
        <v>95.42717391304349</v>
      </c>
      <c r="M734" s="4">
        <v>0</v>
      </c>
      <c r="N734" s="10">
        <v>0</v>
      </c>
      <c r="O734" s="4">
        <v>50.463152173913052</v>
      </c>
      <c r="P734" s="4">
        <v>0</v>
      </c>
      <c r="Q734" s="8">
        <v>0</v>
      </c>
      <c r="R734" s="4">
        <v>37.347934782608696</v>
      </c>
      <c r="S734" s="4">
        <v>0</v>
      </c>
      <c r="T734" s="10">
        <v>0</v>
      </c>
      <c r="U734" s="4">
        <v>7.6160869565217384</v>
      </c>
      <c r="V734" s="4">
        <v>0</v>
      </c>
      <c r="W734" s="10">
        <v>0</v>
      </c>
      <c r="X734" s="4">
        <v>62.125108695652159</v>
      </c>
      <c r="Y734" s="4">
        <v>0</v>
      </c>
      <c r="Z734" s="10">
        <v>0</v>
      </c>
      <c r="AA734" s="4">
        <v>1.0688043478260869</v>
      </c>
      <c r="AB734" s="4">
        <v>0</v>
      </c>
      <c r="AC734" s="10">
        <v>0</v>
      </c>
      <c r="AD734" s="4">
        <v>204.2104347826087</v>
      </c>
      <c r="AE734" s="4">
        <v>0</v>
      </c>
      <c r="AF734" s="10">
        <v>0</v>
      </c>
      <c r="AG734" s="4">
        <v>16.321956521739128</v>
      </c>
      <c r="AH734" s="4">
        <v>0</v>
      </c>
      <c r="AI734" s="10">
        <v>0</v>
      </c>
      <c r="AJ734" s="4">
        <v>0</v>
      </c>
      <c r="AK734" s="4">
        <v>0</v>
      </c>
      <c r="AL734" s="10" t="s">
        <v>1473</v>
      </c>
      <c r="AM734" s="1">
        <v>366320</v>
      </c>
      <c r="AN734" s="1">
        <v>5</v>
      </c>
      <c r="AX734"/>
      <c r="AY734"/>
    </row>
    <row r="735" spans="1:51" x14ac:dyDescent="0.25">
      <c r="A735" t="s">
        <v>964</v>
      </c>
      <c r="B735" t="s">
        <v>119</v>
      </c>
      <c r="C735" t="s">
        <v>1201</v>
      </c>
      <c r="D735" t="s">
        <v>1014</v>
      </c>
      <c r="E735" s="4">
        <v>34.576086956521742</v>
      </c>
      <c r="F735" s="4">
        <v>105.50543478260869</v>
      </c>
      <c r="G735" s="4">
        <v>0</v>
      </c>
      <c r="H735" s="10">
        <v>0</v>
      </c>
      <c r="I735" s="4">
        <v>102.17119565217391</v>
      </c>
      <c r="J735" s="4">
        <v>0</v>
      </c>
      <c r="K735" s="10">
        <v>0</v>
      </c>
      <c r="L735" s="4">
        <v>9.3885869565217401</v>
      </c>
      <c r="M735" s="4">
        <v>0</v>
      </c>
      <c r="N735" s="10">
        <v>0</v>
      </c>
      <c r="O735" s="4">
        <v>7.8396739130434785</v>
      </c>
      <c r="P735" s="4">
        <v>0</v>
      </c>
      <c r="Q735" s="8">
        <v>0</v>
      </c>
      <c r="R735" s="4">
        <v>0</v>
      </c>
      <c r="S735" s="4">
        <v>0</v>
      </c>
      <c r="T735" s="10" t="s">
        <v>1473</v>
      </c>
      <c r="U735" s="4">
        <v>1.548913043478261</v>
      </c>
      <c r="V735" s="4">
        <v>0</v>
      </c>
      <c r="W735" s="10">
        <v>0</v>
      </c>
      <c r="X735" s="4">
        <v>34.209239130434781</v>
      </c>
      <c r="Y735" s="4">
        <v>0</v>
      </c>
      <c r="Z735" s="10">
        <v>0</v>
      </c>
      <c r="AA735" s="4">
        <v>1.7853260869565217</v>
      </c>
      <c r="AB735" s="4">
        <v>0</v>
      </c>
      <c r="AC735" s="10">
        <v>0</v>
      </c>
      <c r="AD735" s="4">
        <v>56.410326086956523</v>
      </c>
      <c r="AE735" s="4">
        <v>0</v>
      </c>
      <c r="AF735" s="10">
        <v>0</v>
      </c>
      <c r="AG735" s="4">
        <v>3.7119565217391304</v>
      </c>
      <c r="AH735" s="4">
        <v>0</v>
      </c>
      <c r="AI735" s="10">
        <v>0</v>
      </c>
      <c r="AJ735" s="4">
        <v>0</v>
      </c>
      <c r="AK735" s="4">
        <v>0</v>
      </c>
      <c r="AL735" s="10" t="s">
        <v>1473</v>
      </c>
      <c r="AM735" s="1">
        <v>365331</v>
      </c>
      <c r="AN735" s="1">
        <v>5</v>
      </c>
      <c r="AX735"/>
      <c r="AY735"/>
    </row>
    <row r="736" spans="1:51" x14ac:dyDescent="0.25">
      <c r="A736" t="s">
        <v>964</v>
      </c>
      <c r="B736" t="s">
        <v>99</v>
      </c>
      <c r="C736" t="s">
        <v>1141</v>
      </c>
      <c r="D736" t="s">
        <v>988</v>
      </c>
      <c r="E736" s="4">
        <v>34.554347826086953</v>
      </c>
      <c r="F736" s="4">
        <v>96.420326086956521</v>
      </c>
      <c r="G736" s="4">
        <v>5.3179347826086953</v>
      </c>
      <c r="H736" s="10">
        <v>5.5153669339520012E-2</v>
      </c>
      <c r="I736" s="4">
        <v>96.420326086956521</v>
      </c>
      <c r="J736" s="4">
        <v>5.3179347826086953</v>
      </c>
      <c r="K736" s="10">
        <v>5.5153669339520012E-2</v>
      </c>
      <c r="L736" s="4">
        <v>14.288043478260869</v>
      </c>
      <c r="M736" s="4">
        <v>0.55434782608695654</v>
      </c>
      <c r="N736" s="10">
        <v>3.8798022061620391E-2</v>
      </c>
      <c r="O736" s="4">
        <v>14.288043478260869</v>
      </c>
      <c r="P736" s="4">
        <v>0.55434782608695654</v>
      </c>
      <c r="Q736" s="8">
        <v>3.8798022061620391E-2</v>
      </c>
      <c r="R736" s="4">
        <v>0</v>
      </c>
      <c r="S736" s="4">
        <v>0</v>
      </c>
      <c r="T736" s="10" t="s">
        <v>1473</v>
      </c>
      <c r="U736" s="4">
        <v>0</v>
      </c>
      <c r="V736" s="4">
        <v>0</v>
      </c>
      <c r="W736" s="10" t="s">
        <v>1473</v>
      </c>
      <c r="X736" s="4">
        <v>29.211956521739129</v>
      </c>
      <c r="Y736" s="4">
        <v>0.13315217391304349</v>
      </c>
      <c r="Z736" s="10">
        <v>4.5581395348837216E-3</v>
      </c>
      <c r="AA736" s="4">
        <v>0</v>
      </c>
      <c r="AB736" s="4">
        <v>0</v>
      </c>
      <c r="AC736" s="10" t="s">
        <v>1473</v>
      </c>
      <c r="AD736" s="4">
        <v>52.920326086956521</v>
      </c>
      <c r="AE736" s="4">
        <v>4.6304347826086953</v>
      </c>
      <c r="AF736" s="10">
        <v>8.749822846896585E-2</v>
      </c>
      <c r="AG736" s="4">
        <v>0</v>
      </c>
      <c r="AH736" s="4">
        <v>0</v>
      </c>
      <c r="AI736" s="10" t="s">
        <v>1473</v>
      </c>
      <c r="AJ736" s="4">
        <v>0</v>
      </c>
      <c r="AK736" s="4">
        <v>0</v>
      </c>
      <c r="AL736" s="10" t="s">
        <v>1473</v>
      </c>
      <c r="AM736" s="1">
        <v>365297</v>
      </c>
      <c r="AN736" s="1">
        <v>5</v>
      </c>
      <c r="AX736"/>
      <c r="AY736"/>
    </row>
    <row r="737" spans="1:51" x14ac:dyDescent="0.25">
      <c r="A737" t="s">
        <v>964</v>
      </c>
      <c r="B737" t="s">
        <v>732</v>
      </c>
      <c r="C737" t="s">
        <v>1392</v>
      </c>
      <c r="D737" t="s">
        <v>1047</v>
      </c>
      <c r="E737" s="4">
        <v>34.804347826086953</v>
      </c>
      <c r="F737" s="4">
        <v>145.34260869565219</v>
      </c>
      <c r="G737" s="4">
        <v>0.46467391304347827</v>
      </c>
      <c r="H737" s="10">
        <v>3.1970935241468434E-3</v>
      </c>
      <c r="I737" s="4">
        <v>130.3263043478261</v>
      </c>
      <c r="J737" s="4">
        <v>0.46467391304347827</v>
      </c>
      <c r="K737" s="10">
        <v>3.5654652786233881E-3</v>
      </c>
      <c r="L737" s="4">
        <v>26.524456521739129</v>
      </c>
      <c r="M737" s="4">
        <v>0.22010869565217392</v>
      </c>
      <c r="N737" s="10">
        <v>8.2983300891302132E-3</v>
      </c>
      <c r="O737" s="4">
        <v>17.019021739130434</v>
      </c>
      <c r="P737" s="4">
        <v>0.22010869565217392</v>
      </c>
      <c r="Q737" s="8">
        <v>1.293309915376018E-2</v>
      </c>
      <c r="R737" s="4">
        <v>4.8097826086956523</v>
      </c>
      <c r="S737" s="4">
        <v>0</v>
      </c>
      <c r="T737" s="10">
        <v>0</v>
      </c>
      <c r="U737" s="4">
        <v>4.6956521739130439</v>
      </c>
      <c r="V737" s="4">
        <v>0</v>
      </c>
      <c r="W737" s="10">
        <v>0</v>
      </c>
      <c r="X737" s="4">
        <v>49.008152173913047</v>
      </c>
      <c r="Y737" s="4">
        <v>0</v>
      </c>
      <c r="Z737" s="10">
        <v>0</v>
      </c>
      <c r="AA737" s="4">
        <v>5.5108695652173916</v>
      </c>
      <c r="AB737" s="4">
        <v>0</v>
      </c>
      <c r="AC737" s="10">
        <v>0</v>
      </c>
      <c r="AD737" s="4">
        <v>64.299130434782612</v>
      </c>
      <c r="AE737" s="4">
        <v>0.24456521739130435</v>
      </c>
      <c r="AF737" s="10">
        <v>3.803554040895813E-3</v>
      </c>
      <c r="AG737" s="4">
        <v>0</v>
      </c>
      <c r="AH737" s="4">
        <v>0</v>
      </c>
      <c r="AI737" s="10" t="s">
        <v>1473</v>
      </c>
      <c r="AJ737" s="4">
        <v>0</v>
      </c>
      <c r="AK737" s="4">
        <v>0</v>
      </c>
      <c r="AL737" s="10" t="s">
        <v>1473</v>
      </c>
      <c r="AM737" s="1">
        <v>366258</v>
      </c>
      <c r="AN737" s="1">
        <v>5</v>
      </c>
      <c r="AX737"/>
      <c r="AY737"/>
    </row>
    <row r="738" spans="1:51" x14ac:dyDescent="0.25">
      <c r="A738" t="s">
        <v>964</v>
      </c>
      <c r="B738" t="s">
        <v>100</v>
      </c>
      <c r="C738" t="s">
        <v>1241</v>
      </c>
      <c r="D738" t="s">
        <v>1047</v>
      </c>
      <c r="E738" s="4">
        <v>52.728260869565219</v>
      </c>
      <c r="F738" s="4">
        <v>216.50543478260869</v>
      </c>
      <c r="G738" s="4">
        <v>73.986413043478251</v>
      </c>
      <c r="H738" s="10">
        <v>0.34173004995356071</v>
      </c>
      <c r="I738" s="4">
        <v>205.78260869565219</v>
      </c>
      <c r="J738" s="4">
        <v>73.986413043478251</v>
      </c>
      <c r="K738" s="10">
        <v>0.35953676315233463</v>
      </c>
      <c r="L738" s="4">
        <v>30.34782608695652</v>
      </c>
      <c r="M738" s="4">
        <v>2.9130434782608696</v>
      </c>
      <c r="N738" s="10">
        <v>9.5988538681948427E-2</v>
      </c>
      <c r="O738" s="4">
        <v>23.804347826086957</v>
      </c>
      <c r="P738" s="4">
        <v>2.9130434782608696</v>
      </c>
      <c r="Q738" s="8">
        <v>0.12237442922374429</v>
      </c>
      <c r="R738" s="4">
        <v>3.0869565217391304</v>
      </c>
      <c r="S738" s="4">
        <v>0</v>
      </c>
      <c r="T738" s="10">
        <v>0</v>
      </c>
      <c r="U738" s="4">
        <v>3.4565217391304346</v>
      </c>
      <c r="V738" s="4">
        <v>0</v>
      </c>
      <c r="W738" s="10">
        <v>0</v>
      </c>
      <c r="X738" s="4">
        <v>56.342391304347828</v>
      </c>
      <c r="Y738" s="4">
        <v>14.263586956521738</v>
      </c>
      <c r="Z738" s="10">
        <v>0.25315906240956881</v>
      </c>
      <c r="AA738" s="4">
        <v>4.1793478260869561</v>
      </c>
      <c r="AB738" s="4">
        <v>0</v>
      </c>
      <c r="AC738" s="10">
        <v>0</v>
      </c>
      <c r="AD738" s="4">
        <v>125.63586956521739</v>
      </c>
      <c r="AE738" s="4">
        <v>56.809782608695649</v>
      </c>
      <c r="AF738" s="10">
        <v>0.45217805078513645</v>
      </c>
      <c r="AG738" s="4">
        <v>0</v>
      </c>
      <c r="AH738" s="4">
        <v>0</v>
      </c>
      <c r="AI738" s="10" t="s">
        <v>1473</v>
      </c>
      <c r="AJ738" s="4">
        <v>0</v>
      </c>
      <c r="AK738" s="4">
        <v>0</v>
      </c>
      <c r="AL738" s="10" t="s">
        <v>1473</v>
      </c>
      <c r="AM738" s="1">
        <v>365298</v>
      </c>
      <c r="AN738" s="1">
        <v>5</v>
      </c>
      <c r="AX738"/>
      <c r="AY738"/>
    </row>
    <row r="739" spans="1:51" x14ac:dyDescent="0.25">
      <c r="A739" t="s">
        <v>964</v>
      </c>
      <c r="B739" t="s">
        <v>894</v>
      </c>
      <c r="C739" t="s">
        <v>1405</v>
      </c>
      <c r="D739" t="s">
        <v>1039</v>
      </c>
      <c r="E739" s="4">
        <v>28.358695652173914</v>
      </c>
      <c r="F739" s="4">
        <v>134.7704347826087</v>
      </c>
      <c r="G739" s="4">
        <v>19.201086956521738</v>
      </c>
      <c r="H739" s="10">
        <v>0.14247254590737227</v>
      </c>
      <c r="I739" s="4">
        <v>119.74869565217392</v>
      </c>
      <c r="J739" s="4">
        <v>19.201086956521738</v>
      </c>
      <c r="K739" s="10">
        <v>0.16034485262615186</v>
      </c>
      <c r="L739" s="4">
        <v>27.942934782608695</v>
      </c>
      <c r="M739" s="4">
        <v>8.152173913043478E-3</v>
      </c>
      <c r="N739" s="10">
        <v>2.91743654575513E-4</v>
      </c>
      <c r="O739" s="4">
        <v>23.372282608695652</v>
      </c>
      <c r="P739" s="4">
        <v>8.152173913043478E-3</v>
      </c>
      <c r="Q739" s="8">
        <v>3.4879665155214509E-4</v>
      </c>
      <c r="R739" s="4">
        <v>0</v>
      </c>
      <c r="S739" s="4">
        <v>0</v>
      </c>
      <c r="T739" s="10" t="s">
        <v>1473</v>
      </c>
      <c r="U739" s="4">
        <v>4.5706521739130439</v>
      </c>
      <c r="V739" s="4">
        <v>0</v>
      </c>
      <c r="W739" s="10">
        <v>0</v>
      </c>
      <c r="X739" s="4">
        <v>26.970108695652176</v>
      </c>
      <c r="Y739" s="4">
        <v>2.1195652173913042</v>
      </c>
      <c r="Z739" s="10">
        <v>7.8589420654911826E-2</v>
      </c>
      <c r="AA739" s="4">
        <v>10.451086956521738</v>
      </c>
      <c r="AB739" s="4">
        <v>0</v>
      </c>
      <c r="AC739" s="10">
        <v>0</v>
      </c>
      <c r="AD739" s="4">
        <v>69.406304347826094</v>
      </c>
      <c r="AE739" s="4">
        <v>17.073369565217391</v>
      </c>
      <c r="AF739" s="10">
        <v>0.24599162461748553</v>
      </c>
      <c r="AG739" s="4">
        <v>0</v>
      </c>
      <c r="AH739" s="4">
        <v>0</v>
      </c>
      <c r="AI739" s="10" t="s">
        <v>1473</v>
      </c>
      <c r="AJ739" s="4">
        <v>0</v>
      </c>
      <c r="AK739" s="4">
        <v>0</v>
      </c>
      <c r="AL739" s="10" t="s">
        <v>1473</v>
      </c>
      <c r="AM739" s="1">
        <v>366453</v>
      </c>
      <c r="AN739" s="1">
        <v>5</v>
      </c>
      <c r="AX739"/>
      <c r="AY739"/>
    </row>
    <row r="740" spans="1:51" x14ac:dyDescent="0.25">
      <c r="A740" t="s">
        <v>964</v>
      </c>
      <c r="B740" t="s">
        <v>275</v>
      </c>
      <c r="C740" t="s">
        <v>1222</v>
      </c>
      <c r="D740" t="s">
        <v>1039</v>
      </c>
      <c r="E740" s="4">
        <v>36.989130434782609</v>
      </c>
      <c r="F740" s="4">
        <v>148.08836956521739</v>
      </c>
      <c r="G740" s="4">
        <v>27.991847826086961</v>
      </c>
      <c r="H740" s="10">
        <v>0.1890212439253002</v>
      </c>
      <c r="I740" s="4">
        <v>133.75141304347824</v>
      </c>
      <c r="J740" s="4">
        <v>27.991847826086961</v>
      </c>
      <c r="K740" s="10">
        <v>0.20928263252805951</v>
      </c>
      <c r="L740" s="4">
        <v>26.523152173913047</v>
      </c>
      <c r="M740" s="4">
        <v>5.2581521739130439</v>
      </c>
      <c r="N740" s="10">
        <v>0.19824763434735032</v>
      </c>
      <c r="O740" s="4">
        <v>21.495978260869567</v>
      </c>
      <c r="P740" s="4">
        <v>5.2581521739130439</v>
      </c>
      <c r="Q740" s="8">
        <v>0.24461097374129639</v>
      </c>
      <c r="R740" s="4">
        <v>0</v>
      </c>
      <c r="S740" s="4">
        <v>0</v>
      </c>
      <c r="T740" s="10" t="s">
        <v>1473</v>
      </c>
      <c r="U740" s="4">
        <v>5.0271739130434785</v>
      </c>
      <c r="V740" s="4">
        <v>0</v>
      </c>
      <c r="W740" s="10">
        <v>0</v>
      </c>
      <c r="X740" s="4">
        <v>33.105978260869563</v>
      </c>
      <c r="Y740" s="4">
        <v>10.839673913043478</v>
      </c>
      <c r="Z740" s="10">
        <v>0.32742345891816471</v>
      </c>
      <c r="AA740" s="4">
        <v>9.3097826086956523</v>
      </c>
      <c r="AB740" s="4">
        <v>0</v>
      </c>
      <c r="AC740" s="10">
        <v>0</v>
      </c>
      <c r="AD740" s="4">
        <v>79.149456521739125</v>
      </c>
      <c r="AE740" s="4">
        <v>11.894021739130435</v>
      </c>
      <c r="AF740" s="10">
        <v>0.15027294263054899</v>
      </c>
      <c r="AG740" s="4">
        <v>0</v>
      </c>
      <c r="AH740" s="4">
        <v>0</v>
      </c>
      <c r="AI740" s="10" t="s">
        <v>1473</v>
      </c>
      <c r="AJ740" s="4">
        <v>0</v>
      </c>
      <c r="AK740" s="4">
        <v>0</v>
      </c>
      <c r="AL740" s="10" t="s">
        <v>1473</v>
      </c>
      <c r="AM740" s="1">
        <v>365580</v>
      </c>
      <c r="AN740" s="1">
        <v>5</v>
      </c>
      <c r="AX740"/>
      <c r="AY740"/>
    </row>
    <row r="741" spans="1:51" x14ac:dyDescent="0.25">
      <c r="A741" t="s">
        <v>964</v>
      </c>
      <c r="B741" t="s">
        <v>767</v>
      </c>
      <c r="C741" t="s">
        <v>1402</v>
      </c>
      <c r="D741" t="s">
        <v>982</v>
      </c>
      <c r="E741" s="4">
        <v>58.521739130434781</v>
      </c>
      <c r="F741" s="4">
        <v>204.06902173913045</v>
      </c>
      <c r="G741" s="4">
        <v>5.2006521739130438</v>
      </c>
      <c r="H741" s="10">
        <v>2.5484770444782374E-2</v>
      </c>
      <c r="I741" s="4">
        <v>186.39706521739129</v>
      </c>
      <c r="J741" s="4">
        <v>5.2006521739130438</v>
      </c>
      <c r="K741" s="10">
        <v>2.7900933782662424E-2</v>
      </c>
      <c r="L741" s="4">
        <v>35.709673913043481</v>
      </c>
      <c r="M741" s="4">
        <v>0.26445652173913042</v>
      </c>
      <c r="N741" s="10">
        <v>7.4057389149816289E-3</v>
      </c>
      <c r="O741" s="4">
        <v>20.116521739130434</v>
      </c>
      <c r="P741" s="4">
        <v>0.26445652173913042</v>
      </c>
      <c r="Q741" s="8">
        <v>1.3146234978819055E-2</v>
      </c>
      <c r="R741" s="4">
        <v>9.8051086956521765</v>
      </c>
      <c r="S741" s="4">
        <v>0</v>
      </c>
      <c r="T741" s="10">
        <v>0</v>
      </c>
      <c r="U741" s="4">
        <v>5.7880434782608692</v>
      </c>
      <c r="V741" s="4">
        <v>0</v>
      </c>
      <c r="W741" s="10">
        <v>0</v>
      </c>
      <c r="X741" s="4">
        <v>41.64445652173913</v>
      </c>
      <c r="Y741" s="4">
        <v>2.1422826086956523</v>
      </c>
      <c r="Z741" s="10">
        <v>5.1442203539799912E-2</v>
      </c>
      <c r="AA741" s="4">
        <v>2.0788043478260869</v>
      </c>
      <c r="AB741" s="4">
        <v>0</v>
      </c>
      <c r="AC741" s="10">
        <v>0</v>
      </c>
      <c r="AD741" s="4">
        <v>118.40510869565217</v>
      </c>
      <c r="AE741" s="4">
        <v>2.7939130434782604</v>
      </c>
      <c r="AF741" s="10">
        <v>2.3596220418662162E-2</v>
      </c>
      <c r="AG741" s="4">
        <v>6.2309782608695654</v>
      </c>
      <c r="AH741" s="4">
        <v>0</v>
      </c>
      <c r="AI741" s="10">
        <v>0</v>
      </c>
      <c r="AJ741" s="4">
        <v>0</v>
      </c>
      <c r="AK741" s="4">
        <v>0</v>
      </c>
      <c r="AL741" s="10" t="s">
        <v>1473</v>
      </c>
      <c r="AM741" s="1">
        <v>366302</v>
      </c>
      <c r="AN741" s="1">
        <v>5</v>
      </c>
      <c r="AX741"/>
      <c r="AY741"/>
    </row>
    <row r="742" spans="1:51" x14ac:dyDescent="0.25">
      <c r="A742" t="s">
        <v>964</v>
      </c>
      <c r="B742" t="s">
        <v>572</v>
      </c>
      <c r="C742" t="s">
        <v>1141</v>
      </c>
      <c r="D742" t="s">
        <v>988</v>
      </c>
      <c r="E742" s="4">
        <v>41.336956521739133</v>
      </c>
      <c r="F742" s="4">
        <v>141.76521739130436</v>
      </c>
      <c r="G742" s="4">
        <v>0</v>
      </c>
      <c r="H742" s="10">
        <v>0</v>
      </c>
      <c r="I742" s="4">
        <v>128.5070652173913</v>
      </c>
      <c r="J742" s="4">
        <v>0</v>
      </c>
      <c r="K742" s="10">
        <v>0</v>
      </c>
      <c r="L742" s="4">
        <v>22.209239130434785</v>
      </c>
      <c r="M742" s="4">
        <v>0</v>
      </c>
      <c r="N742" s="10">
        <v>0</v>
      </c>
      <c r="O742" s="4">
        <v>14.845108695652174</v>
      </c>
      <c r="P742" s="4">
        <v>0</v>
      </c>
      <c r="Q742" s="8">
        <v>0</v>
      </c>
      <c r="R742" s="4">
        <v>1.8858695652173914</v>
      </c>
      <c r="S742" s="4">
        <v>0</v>
      </c>
      <c r="T742" s="10">
        <v>0</v>
      </c>
      <c r="U742" s="4">
        <v>5.4782608695652177</v>
      </c>
      <c r="V742" s="4">
        <v>0</v>
      </c>
      <c r="W742" s="10">
        <v>0</v>
      </c>
      <c r="X742" s="4">
        <v>39.428260869565221</v>
      </c>
      <c r="Y742" s="4">
        <v>0</v>
      </c>
      <c r="Z742" s="10">
        <v>0</v>
      </c>
      <c r="AA742" s="4">
        <v>5.8940217391304346</v>
      </c>
      <c r="AB742" s="4">
        <v>0</v>
      </c>
      <c r="AC742" s="10">
        <v>0</v>
      </c>
      <c r="AD742" s="4">
        <v>55.048913043478258</v>
      </c>
      <c r="AE742" s="4">
        <v>0</v>
      </c>
      <c r="AF742" s="10">
        <v>0</v>
      </c>
      <c r="AG742" s="4">
        <v>19.184782608695652</v>
      </c>
      <c r="AH742" s="4">
        <v>0</v>
      </c>
      <c r="AI742" s="10">
        <v>0</v>
      </c>
      <c r="AJ742" s="4">
        <v>0</v>
      </c>
      <c r="AK742" s="4">
        <v>0</v>
      </c>
      <c r="AL742" s="10" t="s">
        <v>1473</v>
      </c>
      <c r="AM742" s="1">
        <v>366033</v>
      </c>
      <c r="AN742" s="1">
        <v>5</v>
      </c>
      <c r="AX742"/>
      <c r="AY742"/>
    </row>
    <row r="743" spans="1:51" x14ac:dyDescent="0.25">
      <c r="A743" t="s">
        <v>964</v>
      </c>
      <c r="B743" t="s">
        <v>910</v>
      </c>
      <c r="C743" t="s">
        <v>1213</v>
      </c>
      <c r="D743" t="s">
        <v>1056</v>
      </c>
      <c r="E743" s="4">
        <v>90.043478260869563</v>
      </c>
      <c r="F743" s="4">
        <v>291.64945652173907</v>
      </c>
      <c r="G743" s="4">
        <v>0</v>
      </c>
      <c r="H743" s="10">
        <v>0</v>
      </c>
      <c r="I743" s="4">
        <v>270.45380434782606</v>
      </c>
      <c r="J743" s="4">
        <v>0</v>
      </c>
      <c r="K743" s="10">
        <v>0</v>
      </c>
      <c r="L743" s="4">
        <v>47.638586956521735</v>
      </c>
      <c r="M743" s="4">
        <v>0</v>
      </c>
      <c r="N743" s="10">
        <v>0</v>
      </c>
      <c r="O743" s="4">
        <v>30.269021739130434</v>
      </c>
      <c r="P743" s="4">
        <v>0</v>
      </c>
      <c r="Q743" s="8">
        <v>0</v>
      </c>
      <c r="R743" s="4">
        <v>12.233695652173912</v>
      </c>
      <c r="S743" s="4">
        <v>0</v>
      </c>
      <c r="T743" s="10">
        <v>0</v>
      </c>
      <c r="U743" s="4">
        <v>5.1358695652173916</v>
      </c>
      <c r="V743" s="4">
        <v>0</v>
      </c>
      <c r="W743" s="10">
        <v>0</v>
      </c>
      <c r="X743" s="4">
        <v>53.304347826086953</v>
      </c>
      <c r="Y743" s="4">
        <v>0</v>
      </c>
      <c r="Z743" s="10">
        <v>0</v>
      </c>
      <c r="AA743" s="4">
        <v>3.8260869565217392</v>
      </c>
      <c r="AB743" s="4">
        <v>0</v>
      </c>
      <c r="AC743" s="10">
        <v>0</v>
      </c>
      <c r="AD743" s="4">
        <v>184.3641304347826</v>
      </c>
      <c r="AE743" s="4">
        <v>0</v>
      </c>
      <c r="AF743" s="10">
        <v>0</v>
      </c>
      <c r="AG743" s="4">
        <v>2.5163043478260869</v>
      </c>
      <c r="AH743" s="4">
        <v>0</v>
      </c>
      <c r="AI743" s="10">
        <v>0</v>
      </c>
      <c r="AJ743" s="4">
        <v>0</v>
      </c>
      <c r="AK743" s="4">
        <v>0</v>
      </c>
      <c r="AL743" s="10" t="s">
        <v>1473</v>
      </c>
      <c r="AM743" s="1">
        <v>366469</v>
      </c>
      <c r="AN743" s="1">
        <v>5</v>
      </c>
      <c r="AX743"/>
      <c r="AY743"/>
    </row>
    <row r="744" spans="1:51" x14ac:dyDescent="0.25">
      <c r="A744" t="s">
        <v>964</v>
      </c>
      <c r="B744" t="s">
        <v>501</v>
      </c>
      <c r="C744" t="s">
        <v>1352</v>
      </c>
      <c r="D744" t="s">
        <v>1060</v>
      </c>
      <c r="E744" s="4">
        <v>31.565217391304348</v>
      </c>
      <c r="F744" s="4">
        <v>93.20641304347825</v>
      </c>
      <c r="G744" s="4">
        <v>0</v>
      </c>
      <c r="H744" s="10">
        <v>0</v>
      </c>
      <c r="I744" s="4">
        <v>82.766195652173906</v>
      </c>
      <c r="J744" s="4">
        <v>0</v>
      </c>
      <c r="K744" s="10">
        <v>0</v>
      </c>
      <c r="L744" s="4">
        <v>16.037934782608694</v>
      </c>
      <c r="M744" s="4">
        <v>0</v>
      </c>
      <c r="N744" s="10">
        <v>0</v>
      </c>
      <c r="O744" s="4">
        <v>5.5977173913043465</v>
      </c>
      <c r="P744" s="4">
        <v>0</v>
      </c>
      <c r="Q744" s="8">
        <v>0</v>
      </c>
      <c r="R744" s="4">
        <v>4.9565217391304346</v>
      </c>
      <c r="S744" s="4">
        <v>0</v>
      </c>
      <c r="T744" s="10">
        <v>0</v>
      </c>
      <c r="U744" s="4">
        <v>5.4836956521739131</v>
      </c>
      <c r="V744" s="4">
        <v>0</v>
      </c>
      <c r="W744" s="10">
        <v>0</v>
      </c>
      <c r="X744" s="4">
        <v>37.277391304347823</v>
      </c>
      <c r="Y744" s="4">
        <v>0</v>
      </c>
      <c r="Z744" s="10">
        <v>0</v>
      </c>
      <c r="AA744" s="4">
        <v>0</v>
      </c>
      <c r="AB744" s="4">
        <v>0</v>
      </c>
      <c r="AC744" s="10" t="s">
        <v>1473</v>
      </c>
      <c r="AD744" s="4">
        <v>39.89108695652174</v>
      </c>
      <c r="AE744" s="4">
        <v>0</v>
      </c>
      <c r="AF744" s="10">
        <v>0</v>
      </c>
      <c r="AG744" s="4">
        <v>0</v>
      </c>
      <c r="AH744" s="4">
        <v>0</v>
      </c>
      <c r="AI744" s="10" t="s">
        <v>1473</v>
      </c>
      <c r="AJ744" s="4">
        <v>0</v>
      </c>
      <c r="AK744" s="4">
        <v>0</v>
      </c>
      <c r="AL744" s="10" t="s">
        <v>1473</v>
      </c>
      <c r="AM744" s="1">
        <v>365922</v>
      </c>
      <c r="AN744" s="1">
        <v>5</v>
      </c>
      <c r="AX744"/>
      <c r="AY744"/>
    </row>
    <row r="745" spans="1:51" x14ac:dyDescent="0.25">
      <c r="A745" t="s">
        <v>964</v>
      </c>
      <c r="B745" t="s">
        <v>788</v>
      </c>
      <c r="C745" t="s">
        <v>1307</v>
      </c>
      <c r="D745" t="s">
        <v>981</v>
      </c>
      <c r="E745" s="4">
        <v>66.554347826086953</v>
      </c>
      <c r="F745" s="4">
        <v>203.45239130434777</v>
      </c>
      <c r="G745" s="4">
        <v>0</v>
      </c>
      <c r="H745" s="10">
        <v>0</v>
      </c>
      <c r="I745" s="4">
        <v>182.93054347826083</v>
      </c>
      <c r="J745" s="4">
        <v>0</v>
      </c>
      <c r="K745" s="10">
        <v>0</v>
      </c>
      <c r="L745" s="4">
        <v>27.070760869565209</v>
      </c>
      <c r="M745" s="4">
        <v>0</v>
      </c>
      <c r="N745" s="10">
        <v>0</v>
      </c>
      <c r="O745" s="4">
        <v>21.766413043478252</v>
      </c>
      <c r="P745" s="4">
        <v>0</v>
      </c>
      <c r="Q745" s="8">
        <v>0</v>
      </c>
      <c r="R745" s="4">
        <v>0</v>
      </c>
      <c r="S745" s="4">
        <v>0</v>
      </c>
      <c r="T745" s="10" t="s">
        <v>1473</v>
      </c>
      <c r="U745" s="4">
        <v>5.3043478260869561</v>
      </c>
      <c r="V745" s="4">
        <v>0</v>
      </c>
      <c r="W745" s="10">
        <v>0</v>
      </c>
      <c r="X745" s="4">
        <v>41.711630434782592</v>
      </c>
      <c r="Y745" s="4">
        <v>0</v>
      </c>
      <c r="Z745" s="10">
        <v>0</v>
      </c>
      <c r="AA745" s="4">
        <v>15.217499999999998</v>
      </c>
      <c r="AB745" s="4">
        <v>0</v>
      </c>
      <c r="AC745" s="10">
        <v>0</v>
      </c>
      <c r="AD745" s="4">
        <v>107.32293478260868</v>
      </c>
      <c r="AE745" s="4">
        <v>0</v>
      </c>
      <c r="AF745" s="10">
        <v>0</v>
      </c>
      <c r="AG745" s="4">
        <v>12.129565217391303</v>
      </c>
      <c r="AH745" s="4">
        <v>0</v>
      </c>
      <c r="AI745" s="10">
        <v>0</v>
      </c>
      <c r="AJ745" s="4">
        <v>0</v>
      </c>
      <c r="AK745" s="4">
        <v>0</v>
      </c>
      <c r="AL745" s="10" t="s">
        <v>1473</v>
      </c>
      <c r="AM745" s="1">
        <v>366331</v>
      </c>
      <c r="AN745" s="1">
        <v>5</v>
      </c>
      <c r="AX745"/>
      <c r="AY745"/>
    </row>
    <row r="746" spans="1:51" x14ac:dyDescent="0.25">
      <c r="A746" t="s">
        <v>964</v>
      </c>
      <c r="B746" t="s">
        <v>352</v>
      </c>
      <c r="C746" t="s">
        <v>1148</v>
      </c>
      <c r="D746" t="s">
        <v>1061</v>
      </c>
      <c r="E746" s="4">
        <v>68.891304347826093</v>
      </c>
      <c r="F746" s="4">
        <v>207.29206521739133</v>
      </c>
      <c r="G746" s="4">
        <v>5.434782608695652E-2</v>
      </c>
      <c r="H746" s="10">
        <v>2.6217996347308747E-4</v>
      </c>
      <c r="I746" s="4">
        <v>180.82315217391306</v>
      </c>
      <c r="J746" s="4">
        <v>0</v>
      </c>
      <c r="K746" s="10">
        <v>0</v>
      </c>
      <c r="L746" s="4">
        <v>44.695978260869559</v>
      </c>
      <c r="M746" s="4">
        <v>0</v>
      </c>
      <c r="N746" s="10">
        <v>0</v>
      </c>
      <c r="O746" s="4">
        <v>34.261195652173903</v>
      </c>
      <c r="P746" s="4">
        <v>0</v>
      </c>
      <c r="Q746" s="8">
        <v>0</v>
      </c>
      <c r="R746" s="4">
        <v>9.304347826086957</v>
      </c>
      <c r="S746" s="4">
        <v>0</v>
      </c>
      <c r="T746" s="10">
        <v>0</v>
      </c>
      <c r="U746" s="4">
        <v>1.1304347826086956</v>
      </c>
      <c r="V746" s="4">
        <v>0</v>
      </c>
      <c r="W746" s="10">
        <v>0</v>
      </c>
      <c r="X746" s="4">
        <v>42.28434782608695</v>
      </c>
      <c r="Y746" s="4">
        <v>0</v>
      </c>
      <c r="Z746" s="10">
        <v>0</v>
      </c>
      <c r="AA746" s="4">
        <v>16.034130434782607</v>
      </c>
      <c r="AB746" s="4">
        <v>5.434782608695652E-2</v>
      </c>
      <c r="AC746" s="10">
        <v>3.3895087923858074E-3</v>
      </c>
      <c r="AD746" s="4">
        <v>102.57815217391307</v>
      </c>
      <c r="AE746" s="4">
        <v>0</v>
      </c>
      <c r="AF746" s="10">
        <v>0</v>
      </c>
      <c r="AG746" s="4">
        <v>1.6994565217391306</v>
      </c>
      <c r="AH746" s="4">
        <v>0</v>
      </c>
      <c r="AI746" s="10">
        <v>0</v>
      </c>
      <c r="AJ746" s="4">
        <v>0</v>
      </c>
      <c r="AK746" s="4">
        <v>0</v>
      </c>
      <c r="AL746" s="10" t="s">
        <v>1473</v>
      </c>
      <c r="AM746" s="1">
        <v>365694</v>
      </c>
      <c r="AN746" s="1">
        <v>5</v>
      </c>
      <c r="AX746"/>
      <c r="AY746"/>
    </row>
    <row r="747" spans="1:51" x14ac:dyDescent="0.25">
      <c r="A747" t="s">
        <v>964</v>
      </c>
      <c r="B747" t="s">
        <v>477</v>
      </c>
      <c r="C747" t="s">
        <v>1347</v>
      </c>
      <c r="D747" t="s">
        <v>1067</v>
      </c>
      <c r="E747" s="4">
        <v>44.934782608695649</v>
      </c>
      <c r="F747" s="4">
        <v>155.37760869565219</v>
      </c>
      <c r="G747" s="4">
        <v>1.0869565217391304E-2</v>
      </c>
      <c r="H747" s="10">
        <v>6.9955801924344194E-5</v>
      </c>
      <c r="I747" s="4">
        <v>138.07326086956525</v>
      </c>
      <c r="J747" s="4">
        <v>1.0869565217391304E-2</v>
      </c>
      <c r="K747" s="10">
        <v>7.8723173110683189E-5</v>
      </c>
      <c r="L747" s="4">
        <v>45.436956521739141</v>
      </c>
      <c r="M747" s="4">
        <v>1.0869565217391304E-2</v>
      </c>
      <c r="N747" s="10">
        <v>2.3922300368403419E-4</v>
      </c>
      <c r="O747" s="4">
        <v>28.132608695652188</v>
      </c>
      <c r="P747" s="4">
        <v>1.0869565217391304E-2</v>
      </c>
      <c r="Q747" s="8">
        <v>3.8636890503052296E-4</v>
      </c>
      <c r="R747" s="4">
        <v>12.260869565217391</v>
      </c>
      <c r="S747" s="4">
        <v>0</v>
      </c>
      <c r="T747" s="10">
        <v>0</v>
      </c>
      <c r="U747" s="4">
        <v>5.0434782608695654</v>
      </c>
      <c r="V747" s="4">
        <v>0</v>
      </c>
      <c r="W747" s="10">
        <v>0</v>
      </c>
      <c r="X747" s="4">
        <v>40.511304347826083</v>
      </c>
      <c r="Y747" s="4">
        <v>0</v>
      </c>
      <c r="Z747" s="10">
        <v>0</v>
      </c>
      <c r="AA747" s="4">
        <v>0</v>
      </c>
      <c r="AB747" s="4">
        <v>0</v>
      </c>
      <c r="AC747" s="10" t="s">
        <v>1473</v>
      </c>
      <c r="AD747" s="4">
        <v>66.509891304347818</v>
      </c>
      <c r="AE747" s="4">
        <v>0</v>
      </c>
      <c r="AF747" s="10">
        <v>0</v>
      </c>
      <c r="AG747" s="4">
        <v>2.91945652173913</v>
      </c>
      <c r="AH747" s="4">
        <v>0</v>
      </c>
      <c r="AI747" s="10">
        <v>0</v>
      </c>
      <c r="AJ747" s="4">
        <v>0</v>
      </c>
      <c r="AK747" s="4">
        <v>0</v>
      </c>
      <c r="AL747" s="10" t="s">
        <v>1473</v>
      </c>
      <c r="AM747" s="1">
        <v>365880</v>
      </c>
      <c r="AN747" s="1">
        <v>5</v>
      </c>
      <c r="AX747"/>
      <c r="AY747"/>
    </row>
    <row r="748" spans="1:51" x14ac:dyDescent="0.25">
      <c r="A748" t="s">
        <v>964</v>
      </c>
      <c r="B748" t="s">
        <v>342</v>
      </c>
      <c r="C748" t="s">
        <v>1246</v>
      </c>
      <c r="D748" t="s">
        <v>990</v>
      </c>
      <c r="E748" s="4">
        <v>52.663043478260867</v>
      </c>
      <c r="F748" s="4">
        <v>189.20293478260871</v>
      </c>
      <c r="G748" s="4">
        <v>26.696413043478262</v>
      </c>
      <c r="H748" s="10">
        <v>0.1410993601877901</v>
      </c>
      <c r="I748" s="4">
        <v>168.44347826086957</v>
      </c>
      <c r="J748" s="4">
        <v>26.397500000000001</v>
      </c>
      <c r="K748" s="10">
        <v>0.15671428940168294</v>
      </c>
      <c r="L748" s="4">
        <v>29.048152173913046</v>
      </c>
      <c r="M748" s="4">
        <v>0</v>
      </c>
      <c r="N748" s="10">
        <v>0</v>
      </c>
      <c r="O748" s="4">
        <v>15.272826086956524</v>
      </c>
      <c r="P748" s="4">
        <v>0</v>
      </c>
      <c r="Q748" s="8">
        <v>0</v>
      </c>
      <c r="R748" s="4">
        <v>6.5579347826086947</v>
      </c>
      <c r="S748" s="4">
        <v>0</v>
      </c>
      <c r="T748" s="10">
        <v>0</v>
      </c>
      <c r="U748" s="4">
        <v>7.2173913043478262</v>
      </c>
      <c r="V748" s="4">
        <v>0</v>
      </c>
      <c r="W748" s="10">
        <v>0</v>
      </c>
      <c r="X748" s="4">
        <v>47.726739130434787</v>
      </c>
      <c r="Y748" s="4">
        <v>0</v>
      </c>
      <c r="Z748" s="10">
        <v>0</v>
      </c>
      <c r="AA748" s="4">
        <v>6.9841304347826068</v>
      </c>
      <c r="AB748" s="4">
        <v>0.29891304347826086</v>
      </c>
      <c r="AC748" s="10">
        <v>4.2798891897780696E-2</v>
      </c>
      <c r="AD748" s="4">
        <v>103.19141304347826</v>
      </c>
      <c r="AE748" s="4">
        <v>26.397500000000001</v>
      </c>
      <c r="AF748" s="10">
        <v>0.25581101393463601</v>
      </c>
      <c r="AG748" s="4">
        <v>2.2524999999999999</v>
      </c>
      <c r="AH748" s="4">
        <v>0</v>
      </c>
      <c r="AI748" s="10">
        <v>0</v>
      </c>
      <c r="AJ748" s="4">
        <v>0</v>
      </c>
      <c r="AK748" s="4">
        <v>0</v>
      </c>
      <c r="AL748" s="10" t="s">
        <v>1473</v>
      </c>
      <c r="AM748" s="1">
        <v>365679</v>
      </c>
      <c r="AN748" s="1">
        <v>5</v>
      </c>
      <c r="AX748"/>
      <c r="AY748"/>
    </row>
    <row r="749" spans="1:51" x14ac:dyDescent="0.25">
      <c r="A749" t="s">
        <v>964</v>
      </c>
      <c r="B749" t="s">
        <v>132</v>
      </c>
      <c r="C749" t="s">
        <v>1252</v>
      </c>
      <c r="D749" t="s">
        <v>996</v>
      </c>
      <c r="E749" s="4">
        <v>57.434782608695649</v>
      </c>
      <c r="F749" s="4">
        <v>186.74489130434782</v>
      </c>
      <c r="G749" s="4">
        <v>23.622608695652168</v>
      </c>
      <c r="H749" s="10">
        <v>0.12649667967169811</v>
      </c>
      <c r="I749" s="4">
        <v>164.45804347826086</v>
      </c>
      <c r="J749" s="4">
        <v>23.622608695652168</v>
      </c>
      <c r="K749" s="10">
        <v>0.14363912032539022</v>
      </c>
      <c r="L749" s="4">
        <v>36.87967391304349</v>
      </c>
      <c r="M749" s="4">
        <v>0</v>
      </c>
      <c r="N749" s="10">
        <v>0</v>
      </c>
      <c r="O749" s="4">
        <v>23.22750000000001</v>
      </c>
      <c r="P749" s="4">
        <v>0</v>
      </c>
      <c r="Q749" s="8">
        <v>0</v>
      </c>
      <c r="R749" s="4">
        <v>7.9130434782608692</v>
      </c>
      <c r="S749" s="4">
        <v>0</v>
      </c>
      <c r="T749" s="10">
        <v>0</v>
      </c>
      <c r="U749" s="4">
        <v>5.7391304347826084</v>
      </c>
      <c r="V749" s="4">
        <v>0</v>
      </c>
      <c r="W749" s="10">
        <v>0</v>
      </c>
      <c r="X749" s="4">
        <v>41.404021739130442</v>
      </c>
      <c r="Y749" s="4">
        <v>0.4134782608695653</v>
      </c>
      <c r="Z749" s="10">
        <v>9.9864274894530831E-3</v>
      </c>
      <c r="AA749" s="4">
        <v>8.6346739130434784</v>
      </c>
      <c r="AB749" s="4">
        <v>0</v>
      </c>
      <c r="AC749" s="10">
        <v>0</v>
      </c>
      <c r="AD749" s="4">
        <v>96.558043478260871</v>
      </c>
      <c r="AE749" s="4">
        <v>23.209130434782605</v>
      </c>
      <c r="AF749" s="10">
        <v>0.24036454756881978</v>
      </c>
      <c r="AG749" s="4">
        <v>3.2684782608695651</v>
      </c>
      <c r="AH749" s="4">
        <v>0</v>
      </c>
      <c r="AI749" s="10">
        <v>0</v>
      </c>
      <c r="AJ749" s="4">
        <v>0</v>
      </c>
      <c r="AK749" s="4">
        <v>0</v>
      </c>
      <c r="AL749" s="10" t="s">
        <v>1473</v>
      </c>
      <c r="AM749" s="1">
        <v>365351</v>
      </c>
      <c r="AN749" s="1">
        <v>5</v>
      </c>
      <c r="AX749"/>
      <c r="AY749"/>
    </row>
    <row r="750" spans="1:51" x14ac:dyDescent="0.25">
      <c r="A750" t="s">
        <v>964</v>
      </c>
      <c r="B750" t="s">
        <v>806</v>
      </c>
      <c r="C750" t="s">
        <v>1129</v>
      </c>
      <c r="D750" t="s">
        <v>1032</v>
      </c>
      <c r="E750" s="4">
        <v>46.336956521739133</v>
      </c>
      <c r="F750" s="4">
        <v>134.19565217391303</v>
      </c>
      <c r="G750" s="4">
        <v>0</v>
      </c>
      <c r="H750" s="10">
        <v>0</v>
      </c>
      <c r="I750" s="4">
        <v>125.76086956521738</v>
      </c>
      <c r="J750" s="4">
        <v>0</v>
      </c>
      <c r="K750" s="10">
        <v>0</v>
      </c>
      <c r="L750" s="4">
        <v>16.774456521739129</v>
      </c>
      <c r="M750" s="4">
        <v>0</v>
      </c>
      <c r="N750" s="10">
        <v>0</v>
      </c>
      <c r="O750" s="4">
        <v>11.035326086956522</v>
      </c>
      <c r="P750" s="4">
        <v>0</v>
      </c>
      <c r="Q750" s="8">
        <v>0</v>
      </c>
      <c r="R750" s="4">
        <v>0</v>
      </c>
      <c r="S750" s="4">
        <v>0</v>
      </c>
      <c r="T750" s="10" t="s">
        <v>1473</v>
      </c>
      <c r="U750" s="4">
        <v>5.7391304347826084</v>
      </c>
      <c r="V750" s="4">
        <v>0</v>
      </c>
      <c r="W750" s="10">
        <v>0</v>
      </c>
      <c r="X750" s="4">
        <v>28.336956521739129</v>
      </c>
      <c r="Y750" s="4">
        <v>0</v>
      </c>
      <c r="Z750" s="10">
        <v>0</v>
      </c>
      <c r="AA750" s="4">
        <v>2.6956521739130435</v>
      </c>
      <c r="AB750" s="4">
        <v>0</v>
      </c>
      <c r="AC750" s="10">
        <v>0</v>
      </c>
      <c r="AD750" s="4">
        <v>86.388586956521735</v>
      </c>
      <c r="AE750" s="4">
        <v>0</v>
      </c>
      <c r="AF750" s="10">
        <v>0</v>
      </c>
      <c r="AG750" s="4">
        <v>0</v>
      </c>
      <c r="AH750" s="4">
        <v>0</v>
      </c>
      <c r="AI750" s="10" t="s">
        <v>1473</v>
      </c>
      <c r="AJ750" s="4">
        <v>0</v>
      </c>
      <c r="AK750" s="4">
        <v>0</v>
      </c>
      <c r="AL750" s="10" t="s">
        <v>1473</v>
      </c>
      <c r="AM750" s="1">
        <v>366355</v>
      </c>
      <c r="AN750" s="1">
        <v>5</v>
      </c>
      <c r="AX750"/>
      <c r="AY750"/>
    </row>
    <row r="751" spans="1:51" x14ac:dyDescent="0.25">
      <c r="A751" t="s">
        <v>964</v>
      </c>
      <c r="B751" t="s">
        <v>446</v>
      </c>
      <c r="C751" t="s">
        <v>1341</v>
      </c>
      <c r="D751" t="s">
        <v>1031</v>
      </c>
      <c r="E751" s="4">
        <v>97.282608695652172</v>
      </c>
      <c r="F751" s="4">
        <v>370.35847826086945</v>
      </c>
      <c r="G751" s="4">
        <v>0</v>
      </c>
      <c r="H751" s="10">
        <v>0</v>
      </c>
      <c r="I751" s="4">
        <v>334.24434782608688</v>
      </c>
      <c r="J751" s="4">
        <v>0</v>
      </c>
      <c r="K751" s="10">
        <v>0</v>
      </c>
      <c r="L751" s="4">
        <v>54.561086956521734</v>
      </c>
      <c r="M751" s="4">
        <v>0</v>
      </c>
      <c r="N751" s="10">
        <v>0</v>
      </c>
      <c r="O751" s="4">
        <v>19.425217391304351</v>
      </c>
      <c r="P751" s="4">
        <v>0</v>
      </c>
      <c r="Q751" s="8">
        <v>0</v>
      </c>
      <c r="R751" s="4">
        <v>30.081521739130434</v>
      </c>
      <c r="S751" s="4">
        <v>0</v>
      </c>
      <c r="T751" s="10">
        <v>0</v>
      </c>
      <c r="U751" s="4">
        <v>5.0543478260869561</v>
      </c>
      <c r="V751" s="4">
        <v>0</v>
      </c>
      <c r="W751" s="10">
        <v>0</v>
      </c>
      <c r="X751" s="4">
        <v>103.19217391304345</v>
      </c>
      <c r="Y751" s="4">
        <v>0</v>
      </c>
      <c r="Z751" s="10">
        <v>0</v>
      </c>
      <c r="AA751" s="4">
        <v>0.97826086956521741</v>
      </c>
      <c r="AB751" s="4">
        <v>0</v>
      </c>
      <c r="AC751" s="10">
        <v>0</v>
      </c>
      <c r="AD751" s="4">
        <v>211.62695652173909</v>
      </c>
      <c r="AE751" s="4">
        <v>0</v>
      </c>
      <c r="AF751" s="10">
        <v>0</v>
      </c>
      <c r="AG751" s="4">
        <v>0</v>
      </c>
      <c r="AH751" s="4">
        <v>0</v>
      </c>
      <c r="AI751" s="10" t="s">
        <v>1473</v>
      </c>
      <c r="AJ751" s="4">
        <v>0</v>
      </c>
      <c r="AK751" s="4">
        <v>0</v>
      </c>
      <c r="AL751" s="10" t="s">
        <v>1473</v>
      </c>
      <c r="AM751" s="1">
        <v>365830</v>
      </c>
      <c r="AN751" s="1">
        <v>5</v>
      </c>
      <c r="AX751"/>
      <c r="AY751"/>
    </row>
    <row r="752" spans="1:51" x14ac:dyDescent="0.25">
      <c r="A752" t="s">
        <v>964</v>
      </c>
      <c r="B752" t="s">
        <v>231</v>
      </c>
      <c r="C752" t="s">
        <v>1260</v>
      </c>
      <c r="D752" t="s">
        <v>1051</v>
      </c>
      <c r="E752" s="4">
        <v>50.858695652173914</v>
      </c>
      <c r="F752" s="4">
        <v>160.83445652173913</v>
      </c>
      <c r="G752" s="4">
        <v>0</v>
      </c>
      <c r="H752" s="10">
        <v>0</v>
      </c>
      <c r="I752" s="4">
        <v>142.0504347826087</v>
      </c>
      <c r="J752" s="4">
        <v>0</v>
      </c>
      <c r="K752" s="10">
        <v>0</v>
      </c>
      <c r="L752" s="4">
        <v>30.273913043478263</v>
      </c>
      <c r="M752" s="4">
        <v>0</v>
      </c>
      <c r="N752" s="10">
        <v>0</v>
      </c>
      <c r="O752" s="4">
        <v>11.73445652173913</v>
      </c>
      <c r="P752" s="4">
        <v>0</v>
      </c>
      <c r="Q752" s="8">
        <v>0</v>
      </c>
      <c r="R752" s="4">
        <v>13.240543478260872</v>
      </c>
      <c r="S752" s="4">
        <v>0</v>
      </c>
      <c r="T752" s="10">
        <v>0</v>
      </c>
      <c r="U752" s="4">
        <v>5.2989130434782608</v>
      </c>
      <c r="V752" s="4">
        <v>0</v>
      </c>
      <c r="W752" s="10">
        <v>0</v>
      </c>
      <c r="X752" s="4">
        <v>51.152826086956509</v>
      </c>
      <c r="Y752" s="4">
        <v>0</v>
      </c>
      <c r="Z752" s="10">
        <v>0</v>
      </c>
      <c r="AA752" s="4">
        <v>0.24456521739130435</v>
      </c>
      <c r="AB752" s="4">
        <v>0</v>
      </c>
      <c r="AC752" s="10">
        <v>0</v>
      </c>
      <c r="AD752" s="4">
        <v>79.163152173913062</v>
      </c>
      <c r="AE752" s="4">
        <v>0</v>
      </c>
      <c r="AF752" s="10">
        <v>0</v>
      </c>
      <c r="AG752" s="4">
        <v>0</v>
      </c>
      <c r="AH752" s="4">
        <v>0</v>
      </c>
      <c r="AI752" s="10" t="s">
        <v>1473</v>
      </c>
      <c r="AJ752" s="4">
        <v>0</v>
      </c>
      <c r="AK752" s="4">
        <v>0</v>
      </c>
      <c r="AL752" s="10" t="s">
        <v>1473</v>
      </c>
      <c r="AM752" s="1">
        <v>365507</v>
      </c>
      <c r="AN752" s="1">
        <v>5</v>
      </c>
      <c r="AX752"/>
      <c r="AY752"/>
    </row>
    <row r="753" spans="1:51" x14ac:dyDescent="0.25">
      <c r="A753" t="s">
        <v>964</v>
      </c>
      <c r="B753" t="s">
        <v>273</v>
      </c>
      <c r="C753" t="s">
        <v>1297</v>
      </c>
      <c r="D753" t="s">
        <v>984</v>
      </c>
      <c r="E753" s="4">
        <v>58.652173913043477</v>
      </c>
      <c r="F753" s="4">
        <v>189.26108695652175</v>
      </c>
      <c r="G753" s="4">
        <v>2.3288043478260869</v>
      </c>
      <c r="H753" s="10">
        <v>1.2304718234874529E-2</v>
      </c>
      <c r="I753" s="4">
        <v>168.71760869565219</v>
      </c>
      <c r="J753" s="4">
        <v>2.3288043478260869</v>
      </c>
      <c r="K753" s="10">
        <v>1.380297152045932E-2</v>
      </c>
      <c r="L753" s="4">
        <v>37.471086956521738</v>
      </c>
      <c r="M753" s="4">
        <v>2.3288043478260869</v>
      </c>
      <c r="N753" s="10">
        <v>6.2149367338295618E-2</v>
      </c>
      <c r="O753" s="4">
        <v>22.063478260869562</v>
      </c>
      <c r="P753" s="4">
        <v>2.3288043478260869</v>
      </c>
      <c r="Q753" s="8">
        <v>0.10555019114807079</v>
      </c>
      <c r="R753" s="4">
        <v>10.271739130434783</v>
      </c>
      <c r="S753" s="4">
        <v>0</v>
      </c>
      <c r="T753" s="10">
        <v>0</v>
      </c>
      <c r="U753" s="4">
        <v>5.1358695652173916</v>
      </c>
      <c r="V753" s="4">
        <v>0</v>
      </c>
      <c r="W753" s="10">
        <v>0</v>
      </c>
      <c r="X753" s="4">
        <v>35.423369565217392</v>
      </c>
      <c r="Y753" s="4">
        <v>0</v>
      </c>
      <c r="Z753" s="10">
        <v>0</v>
      </c>
      <c r="AA753" s="4">
        <v>5.1358695652173916</v>
      </c>
      <c r="AB753" s="4">
        <v>0</v>
      </c>
      <c r="AC753" s="10">
        <v>0</v>
      </c>
      <c r="AD753" s="4">
        <v>111.23076086956522</v>
      </c>
      <c r="AE753" s="4">
        <v>0</v>
      </c>
      <c r="AF753" s="10">
        <v>0</v>
      </c>
      <c r="AG753" s="4">
        <v>0</v>
      </c>
      <c r="AH753" s="4">
        <v>0</v>
      </c>
      <c r="AI753" s="10" t="s">
        <v>1473</v>
      </c>
      <c r="AJ753" s="4">
        <v>0</v>
      </c>
      <c r="AK753" s="4">
        <v>0</v>
      </c>
      <c r="AL753" s="10" t="s">
        <v>1473</v>
      </c>
      <c r="AM753" s="1">
        <v>365578</v>
      </c>
      <c r="AN753" s="1">
        <v>5</v>
      </c>
      <c r="AX753"/>
      <c r="AY753"/>
    </row>
    <row r="754" spans="1:51" x14ac:dyDescent="0.25">
      <c r="A754" t="s">
        <v>964</v>
      </c>
      <c r="B754" t="s">
        <v>306</v>
      </c>
      <c r="C754" t="s">
        <v>1286</v>
      </c>
      <c r="D754" t="s">
        <v>1049</v>
      </c>
      <c r="E754" s="4">
        <v>58.076086956521742</v>
      </c>
      <c r="F754" s="4">
        <v>134.6270652173913</v>
      </c>
      <c r="G754" s="4">
        <v>0</v>
      </c>
      <c r="H754" s="10">
        <v>0</v>
      </c>
      <c r="I754" s="4">
        <v>116.04010869565218</v>
      </c>
      <c r="J754" s="4">
        <v>0</v>
      </c>
      <c r="K754" s="10">
        <v>0</v>
      </c>
      <c r="L754" s="4">
        <v>18.342391304347828</v>
      </c>
      <c r="M754" s="4">
        <v>0</v>
      </c>
      <c r="N754" s="10">
        <v>0</v>
      </c>
      <c r="O754" s="4">
        <v>0</v>
      </c>
      <c r="P754" s="4">
        <v>0</v>
      </c>
      <c r="Q754" s="8" t="s">
        <v>1473</v>
      </c>
      <c r="R754" s="4">
        <v>13.125</v>
      </c>
      <c r="S754" s="4">
        <v>0</v>
      </c>
      <c r="T754" s="10">
        <v>0</v>
      </c>
      <c r="U754" s="4">
        <v>5.2173913043478262</v>
      </c>
      <c r="V754" s="4">
        <v>0</v>
      </c>
      <c r="W754" s="10">
        <v>0</v>
      </c>
      <c r="X754" s="4">
        <v>60.486956521739124</v>
      </c>
      <c r="Y754" s="4">
        <v>0</v>
      </c>
      <c r="Z754" s="10">
        <v>0</v>
      </c>
      <c r="AA754" s="4">
        <v>0.24456521739130435</v>
      </c>
      <c r="AB754" s="4">
        <v>0</v>
      </c>
      <c r="AC754" s="10">
        <v>0</v>
      </c>
      <c r="AD754" s="4">
        <v>55.553152173913055</v>
      </c>
      <c r="AE754" s="4">
        <v>0</v>
      </c>
      <c r="AF754" s="10">
        <v>0</v>
      </c>
      <c r="AG754" s="4">
        <v>0</v>
      </c>
      <c r="AH754" s="4">
        <v>0</v>
      </c>
      <c r="AI754" s="10" t="s">
        <v>1473</v>
      </c>
      <c r="AJ754" s="4">
        <v>0</v>
      </c>
      <c r="AK754" s="4">
        <v>0</v>
      </c>
      <c r="AL754" s="10" t="s">
        <v>1473</v>
      </c>
      <c r="AM754" s="1">
        <v>365624</v>
      </c>
      <c r="AN754" s="1">
        <v>5</v>
      </c>
      <c r="AX754"/>
      <c r="AY754"/>
    </row>
    <row r="755" spans="1:51" x14ac:dyDescent="0.25">
      <c r="A755" t="s">
        <v>964</v>
      </c>
      <c r="B755" t="s">
        <v>577</v>
      </c>
      <c r="C755" t="s">
        <v>1140</v>
      </c>
      <c r="D755" t="s">
        <v>1026</v>
      </c>
      <c r="E755" s="4">
        <v>61.826086956521742</v>
      </c>
      <c r="F755" s="4">
        <v>163.051847826087</v>
      </c>
      <c r="G755" s="4">
        <v>0</v>
      </c>
      <c r="H755" s="10">
        <v>0</v>
      </c>
      <c r="I755" s="4">
        <v>153.35054347826087</v>
      </c>
      <c r="J755" s="4">
        <v>0</v>
      </c>
      <c r="K755" s="10">
        <v>0</v>
      </c>
      <c r="L755" s="4">
        <v>28.197065217391305</v>
      </c>
      <c r="M755" s="4">
        <v>0</v>
      </c>
      <c r="N755" s="10">
        <v>0</v>
      </c>
      <c r="O755" s="4">
        <v>22.490543478260872</v>
      </c>
      <c r="P755" s="4">
        <v>0</v>
      </c>
      <c r="Q755" s="8">
        <v>0</v>
      </c>
      <c r="R755" s="4">
        <v>5.625</v>
      </c>
      <c r="S755" s="4">
        <v>0</v>
      </c>
      <c r="T755" s="10">
        <v>0</v>
      </c>
      <c r="U755" s="4">
        <v>8.1521739130434784E-2</v>
      </c>
      <c r="V755" s="4">
        <v>0</v>
      </c>
      <c r="W755" s="10">
        <v>0</v>
      </c>
      <c r="X755" s="4">
        <v>49.855326086956531</v>
      </c>
      <c r="Y755" s="4">
        <v>0</v>
      </c>
      <c r="Z755" s="10">
        <v>0</v>
      </c>
      <c r="AA755" s="4">
        <v>3.9947826086956519</v>
      </c>
      <c r="AB755" s="4">
        <v>0</v>
      </c>
      <c r="AC755" s="10">
        <v>0</v>
      </c>
      <c r="AD755" s="4">
        <v>81.00467391304349</v>
      </c>
      <c r="AE755" s="4">
        <v>0</v>
      </c>
      <c r="AF755" s="10">
        <v>0</v>
      </c>
      <c r="AG755" s="4">
        <v>0</v>
      </c>
      <c r="AH755" s="4">
        <v>0</v>
      </c>
      <c r="AI755" s="10" t="s">
        <v>1473</v>
      </c>
      <c r="AJ755" s="4">
        <v>0</v>
      </c>
      <c r="AK755" s="4">
        <v>0</v>
      </c>
      <c r="AL755" s="10" t="s">
        <v>1473</v>
      </c>
      <c r="AM755" s="1">
        <v>366039</v>
      </c>
      <c r="AN755" s="1">
        <v>5</v>
      </c>
      <c r="AX755"/>
      <c r="AY755"/>
    </row>
    <row r="756" spans="1:51" x14ac:dyDescent="0.25">
      <c r="A756" t="s">
        <v>964</v>
      </c>
      <c r="B756" t="s">
        <v>265</v>
      </c>
      <c r="C756" t="s">
        <v>1129</v>
      </c>
      <c r="D756" t="s">
        <v>1032</v>
      </c>
      <c r="E756" s="4">
        <v>73.347826086956516</v>
      </c>
      <c r="F756" s="4">
        <v>296.51902173913044</v>
      </c>
      <c r="G756" s="4">
        <v>0</v>
      </c>
      <c r="H756" s="10">
        <v>0</v>
      </c>
      <c r="I756" s="4">
        <v>279.03260869565213</v>
      </c>
      <c r="J756" s="4">
        <v>0</v>
      </c>
      <c r="K756" s="10">
        <v>0</v>
      </c>
      <c r="L756" s="4">
        <v>42.391304347826093</v>
      </c>
      <c r="M756" s="4">
        <v>0</v>
      </c>
      <c r="N756" s="10">
        <v>0</v>
      </c>
      <c r="O756" s="4">
        <v>32.513586956521742</v>
      </c>
      <c r="P756" s="4">
        <v>0</v>
      </c>
      <c r="Q756" s="8">
        <v>0</v>
      </c>
      <c r="R756" s="4">
        <v>4.8804347826086953</v>
      </c>
      <c r="S756" s="4">
        <v>0</v>
      </c>
      <c r="T756" s="10">
        <v>0</v>
      </c>
      <c r="U756" s="4">
        <v>4.9972826086956523</v>
      </c>
      <c r="V756" s="4">
        <v>0</v>
      </c>
      <c r="W756" s="10">
        <v>0</v>
      </c>
      <c r="X756" s="4">
        <v>79.135869565217391</v>
      </c>
      <c r="Y756" s="4">
        <v>0</v>
      </c>
      <c r="Z756" s="10">
        <v>0</v>
      </c>
      <c r="AA756" s="4">
        <v>7.6086956521739131</v>
      </c>
      <c r="AB756" s="4">
        <v>0</v>
      </c>
      <c r="AC756" s="10">
        <v>0</v>
      </c>
      <c r="AD756" s="4">
        <v>167.38315217391303</v>
      </c>
      <c r="AE756" s="4">
        <v>0</v>
      </c>
      <c r="AF756" s="10">
        <v>0</v>
      </c>
      <c r="AG756" s="4">
        <v>0</v>
      </c>
      <c r="AH756" s="4">
        <v>0</v>
      </c>
      <c r="AI756" s="10" t="s">
        <v>1473</v>
      </c>
      <c r="AJ756" s="4">
        <v>0</v>
      </c>
      <c r="AK756" s="4">
        <v>0</v>
      </c>
      <c r="AL756" s="10" t="s">
        <v>1473</v>
      </c>
      <c r="AM756" s="1">
        <v>365567</v>
      </c>
      <c r="AN756" s="1">
        <v>5</v>
      </c>
      <c r="AX756"/>
      <c r="AY756"/>
    </row>
    <row r="757" spans="1:51" x14ac:dyDescent="0.25">
      <c r="A757" t="s">
        <v>964</v>
      </c>
      <c r="B757" t="s">
        <v>916</v>
      </c>
      <c r="C757" t="s">
        <v>1159</v>
      </c>
      <c r="D757" t="s">
        <v>980</v>
      </c>
      <c r="E757" s="4">
        <v>42.869565217391305</v>
      </c>
      <c r="F757" s="4">
        <v>193.45728260869566</v>
      </c>
      <c r="G757" s="4">
        <v>0</v>
      </c>
      <c r="H757" s="10">
        <v>0</v>
      </c>
      <c r="I757" s="4">
        <v>171.05478260869569</v>
      </c>
      <c r="J757" s="4">
        <v>0</v>
      </c>
      <c r="K757" s="10">
        <v>0</v>
      </c>
      <c r="L757" s="4">
        <v>43.96054347826086</v>
      </c>
      <c r="M757" s="4">
        <v>0</v>
      </c>
      <c r="N757" s="10">
        <v>0</v>
      </c>
      <c r="O757" s="4">
        <v>24.010978260869557</v>
      </c>
      <c r="P757" s="4">
        <v>0</v>
      </c>
      <c r="Q757" s="8">
        <v>0</v>
      </c>
      <c r="R757" s="4">
        <v>15.079999999999998</v>
      </c>
      <c r="S757" s="4">
        <v>0</v>
      </c>
      <c r="T757" s="10">
        <v>0</v>
      </c>
      <c r="U757" s="4">
        <v>4.8695652173913047</v>
      </c>
      <c r="V757" s="4">
        <v>0</v>
      </c>
      <c r="W757" s="10">
        <v>0</v>
      </c>
      <c r="X757" s="4">
        <v>60.903260869565209</v>
      </c>
      <c r="Y757" s="4">
        <v>0</v>
      </c>
      <c r="Z757" s="10">
        <v>0</v>
      </c>
      <c r="AA757" s="4">
        <v>2.4529347826086956</v>
      </c>
      <c r="AB757" s="4">
        <v>0</v>
      </c>
      <c r="AC757" s="10">
        <v>0</v>
      </c>
      <c r="AD757" s="4">
        <v>86.140543478260909</v>
      </c>
      <c r="AE757" s="4">
        <v>0</v>
      </c>
      <c r="AF757" s="10">
        <v>0</v>
      </c>
      <c r="AG757" s="4">
        <v>0</v>
      </c>
      <c r="AH757" s="4">
        <v>0</v>
      </c>
      <c r="AI757" s="10" t="s">
        <v>1473</v>
      </c>
      <c r="AJ757" s="4">
        <v>0</v>
      </c>
      <c r="AK757" s="4">
        <v>0</v>
      </c>
      <c r="AL757" s="10" t="s">
        <v>1473</v>
      </c>
      <c r="AM757" s="1">
        <v>366475</v>
      </c>
      <c r="AN757" s="1">
        <v>5</v>
      </c>
      <c r="AX757"/>
      <c r="AY757"/>
    </row>
    <row r="758" spans="1:51" x14ac:dyDescent="0.25">
      <c r="A758" t="s">
        <v>964</v>
      </c>
      <c r="B758" t="s">
        <v>110</v>
      </c>
      <c r="C758" t="s">
        <v>1245</v>
      </c>
      <c r="D758" t="s">
        <v>1012</v>
      </c>
      <c r="E758" s="4">
        <v>88.913043478260875</v>
      </c>
      <c r="F758" s="4">
        <v>251.36521739130438</v>
      </c>
      <c r="G758" s="4">
        <v>44.605000000000004</v>
      </c>
      <c r="H758" s="10">
        <v>0.17745096343446223</v>
      </c>
      <c r="I758" s="4">
        <v>240.69293478260872</v>
      </c>
      <c r="J758" s="4">
        <v>44.605000000000004</v>
      </c>
      <c r="K758" s="10">
        <v>0.18531910810047983</v>
      </c>
      <c r="L758" s="4">
        <v>30.508260869565216</v>
      </c>
      <c r="M758" s="4">
        <v>0.19847826086956524</v>
      </c>
      <c r="N758" s="10">
        <v>6.5057218999843248E-3</v>
      </c>
      <c r="O758" s="4">
        <v>24.769130434782607</v>
      </c>
      <c r="P758" s="4">
        <v>0.19847826086956524</v>
      </c>
      <c r="Q758" s="8">
        <v>8.0131299478663851E-3</v>
      </c>
      <c r="R758" s="4">
        <v>0</v>
      </c>
      <c r="S758" s="4">
        <v>0</v>
      </c>
      <c r="T758" s="10" t="s">
        <v>1473</v>
      </c>
      <c r="U758" s="4">
        <v>5.7391304347826084</v>
      </c>
      <c r="V758" s="4">
        <v>0</v>
      </c>
      <c r="W758" s="10">
        <v>0</v>
      </c>
      <c r="X758" s="4">
        <v>90.837282608695659</v>
      </c>
      <c r="Y758" s="4">
        <v>23.352826086956526</v>
      </c>
      <c r="Z758" s="10">
        <v>0.25708415549543323</v>
      </c>
      <c r="AA758" s="4">
        <v>4.9331521739130446</v>
      </c>
      <c r="AB758" s="4">
        <v>0</v>
      </c>
      <c r="AC758" s="10">
        <v>0</v>
      </c>
      <c r="AD758" s="4">
        <v>125.08652173913045</v>
      </c>
      <c r="AE758" s="4">
        <v>21.053695652173911</v>
      </c>
      <c r="AF758" s="10">
        <v>0.16831306330574661</v>
      </c>
      <c r="AG758" s="4">
        <v>0</v>
      </c>
      <c r="AH758" s="4">
        <v>0</v>
      </c>
      <c r="AI758" s="10" t="s">
        <v>1473</v>
      </c>
      <c r="AJ758" s="4">
        <v>0</v>
      </c>
      <c r="AK758" s="4">
        <v>0</v>
      </c>
      <c r="AL758" s="10" t="s">
        <v>1473</v>
      </c>
      <c r="AM758" s="1">
        <v>365317</v>
      </c>
      <c r="AN758" s="1">
        <v>5</v>
      </c>
      <c r="AX758"/>
      <c r="AY758"/>
    </row>
    <row r="759" spans="1:51" x14ac:dyDescent="0.25">
      <c r="A759" t="s">
        <v>964</v>
      </c>
      <c r="B759" t="s">
        <v>478</v>
      </c>
      <c r="C759" t="s">
        <v>1310</v>
      </c>
      <c r="D759" t="s">
        <v>1005</v>
      </c>
      <c r="E759" s="4">
        <v>84.413043478260875</v>
      </c>
      <c r="F759" s="4">
        <v>276.7771739130435</v>
      </c>
      <c r="G759" s="4">
        <v>0</v>
      </c>
      <c r="H759" s="10">
        <v>0</v>
      </c>
      <c r="I759" s="4">
        <v>246.34782608695653</v>
      </c>
      <c r="J759" s="4">
        <v>0</v>
      </c>
      <c r="K759" s="10">
        <v>0</v>
      </c>
      <c r="L759" s="4">
        <v>35.8125</v>
      </c>
      <c r="M759" s="4">
        <v>0</v>
      </c>
      <c r="N759" s="10">
        <v>0</v>
      </c>
      <c r="O759" s="4">
        <v>20.894021739130434</v>
      </c>
      <c r="P759" s="4">
        <v>0</v>
      </c>
      <c r="Q759" s="8">
        <v>0</v>
      </c>
      <c r="R759" s="4">
        <v>10.271739130434783</v>
      </c>
      <c r="S759" s="4">
        <v>0</v>
      </c>
      <c r="T759" s="10">
        <v>0</v>
      </c>
      <c r="U759" s="4">
        <v>4.6467391304347823</v>
      </c>
      <c r="V759" s="4">
        <v>0</v>
      </c>
      <c r="W759" s="10">
        <v>0</v>
      </c>
      <c r="X759" s="4">
        <v>77.353260869565219</v>
      </c>
      <c r="Y759" s="4">
        <v>0</v>
      </c>
      <c r="Z759" s="10">
        <v>0</v>
      </c>
      <c r="AA759" s="4">
        <v>15.510869565217391</v>
      </c>
      <c r="AB759" s="4">
        <v>0</v>
      </c>
      <c r="AC759" s="10">
        <v>0</v>
      </c>
      <c r="AD759" s="4">
        <v>148.10054347826087</v>
      </c>
      <c r="AE759" s="4">
        <v>0</v>
      </c>
      <c r="AF759" s="10">
        <v>0</v>
      </c>
      <c r="AG759" s="4">
        <v>0</v>
      </c>
      <c r="AH759" s="4">
        <v>0</v>
      </c>
      <c r="AI759" s="10" t="s">
        <v>1473</v>
      </c>
      <c r="AJ759" s="4">
        <v>0</v>
      </c>
      <c r="AK759" s="4">
        <v>0</v>
      </c>
      <c r="AL759" s="10" t="s">
        <v>1473</v>
      </c>
      <c r="AM759" s="1">
        <v>365881</v>
      </c>
      <c r="AN759" s="1">
        <v>5</v>
      </c>
      <c r="AX759"/>
      <c r="AY759"/>
    </row>
    <row r="760" spans="1:51" x14ac:dyDescent="0.25">
      <c r="A760" t="s">
        <v>964</v>
      </c>
      <c r="B760" t="s">
        <v>49</v>
      </c>
      <c r="C760" t="s">
        <v>1213</v>
      </c>
      <c r="D760" t="s">
        <v>1008</v>
      </c>
      <c r="E760" s="4">
        <v>69.293478260869563</v>
      </c>
      <c r="F760" s="4">
        <v>211.73369565217394</v>
      </c>
      <c r="G760" s="4">
        <v>0</v>
      </c>
      <c r="H760" s="10">
        <v>0</v>
      </c>
      <c r="I760" s="4">
        <v>188.80163043478262</v>
      </c>
      <c r="J760" s="4">
        <v>0</v>
      </c>
      <c r="K760" s="10">
        <v>0</v>
      </c>
      <c r="L760" s="4">
        <v>18.122282608695652</v>
      </c>
      <c r="M760" s="4">
        <v>0</v>
      </c>
      <c r="N760" s="10">
        <v>0</v>
      </c>
      <c r="O760" s="4">
        <v>0</v>
      </c>
      <c r="P760" s="4">
        <v>0</v>
      </c>
      <c r="Q760" s="8" t="s">
        <v>1473</v>
      </c>
      <c r="R760" s="4">
        <v>13.149456521739131</v>
      </c>
      <c r="S760" s="4">
        <v>0</v>
      </c>
      <c r="T760" s="10">
        <v>0</v>
      </c>
      <c r="U760" s="4">
        <v>4.9728260869565215</v>
      </c>
      <c r="V760" s="4">
        <v>0</v>
      </c>
      <c r="W760" s="10">
        <v>0</v>
      </c>
      <c r="X760" s="4">
        <v>61.394021739130437</v>
      </c>
      <c r="Y760" s="4">
        <v>0</v>
      </c>
      <c r="Z760" s="10">
        <v>0</v>
      </c>
      <c r="AA760" s="4">
        <v>4.8097826086956523</v>
      </c>
      <c r="AB760" s="4">
        <v>0</v>
      </c>
      <c r="AC760" s="10">
        <v>0</v>
      </c>
      <c r="AD760" s="4">
        <v>127.40760869565217</v>
      </c>
      <c r="AE760" s="4">
        <v>0</v>
      </c>
      <c r="AF760" s="10">
        <v>0</v>
      </c>
      <c r="AG760" s="4">
        <v>0</v>
      </c>
      <c r="AH760" s="4">
        <v>0</v>
      </c>
      <c r="AI760" s="10" t="s">
        <v>1473</v>
      </c>
      <c r="AJ760" s="4">
        <v>0</v>
      </c>
      <c r="AK760" s="4">
        <v>0</v>
      </c>
      <c r="AL760" s="10" t="s">
        <v>1473</v>
      </c>
      <c r="AM760" s="1">
        <v>365148</v>
      </c>
      <c r="AN760" s="1">
        <v>5</v>
      </c>
      <c r="AX760"/>
      <c r="AY760"/>
    </row>
    <row r="761" spans="1:51" x14ac:dyDescent="0.25">
      <c r="A761" t="s">
        <v>964</v>
      </c>
      <c r="B761" t="s">
        <v>706</v>
      </c>
      <c r="C761" t="s">
        <v>1388</v>
      </c>
      <c r="D761" t="s">
        <v>1032</v>
      </c>
      <c r="E761" s="4">
        <v>72.304347826086953</v>
      </c>
      <c r="F761" s="4">
        <v>231.74456521739131</v>
      </c>
      <c r="G761" s="4">
        <v>30.489130434782609</v>
      </c>
      <c r="H761" s="10">
        <v>0.13156351867920546</v>
      </c>
      <c r="I761" s="4">
        <v>213.54347826086956</v>
      </c>
      <c r="J761" s="4">
        <v>30.489130434782609</v>
      </c>
      <c r="K761" s="10">
        <v>0.14277715565509519</v>
      </c>
      <c r="L761" s="4">
        <v>17.831521739130437</v>
      </c>
      <c r="M761" s="4">
        <v>8.1603260869565215</v>
      </c>
      <c r="N761" s="10">
        <v>0.45763486741846993</v>
      </c>
      <c r="O761" s="4">
        <v>11.146739130434783</v>
      </c>
      <c r="P761" s="4">
        <v>8.1603260869565215</v>
      </c>
      <c r="Q761" s="8">
        <v>0.73208191126279853</v>
      </c>
      <c r="R761" s="4">
        <v>0</v>
      </c>
      <c r="S761" s="4">
        <v>0</v>
      </c>
      <c r="T761" s="10" t="s">
        <v>1473</v>
      </c>
      <c r="U761" s="4">
        <v>6.6847826086956523</v>
      </c>
      <c r="V761" s="4">
        <v>0</v>
      </c>
      <c r="W761" s="10">
        <v>0</v>
      </c>
      <c r="X761" s="4">
        <v>54.421195652173914</v>
      </c>
      <c r="Y761" s="4">
        <v>19.850543478260871</v>
      </c>
      <c r="Z761" s="10">
        <v>0.36475757727068459</v>
      </c>
      <c r="AA761" s="4">
        <v>11.516304347826088</v>
      </c>
      <c r="AB761" s="4">
        <v>0</v>
      </c>
      <c r="AC761" s="10">
        <v>0</v>
      </c>
      <c r="AD761" s="4">
        <v>132.01902173913044</v>
      </c>
      <c r="AE761" s="4">
        <v>2.4782608695652173</v>
      </c>
      <c r="AF761" s="10">
        <v>1.8771998435666796E-2</v>
      </c>
      <c r="AG761" s="4">
        <v>15.956521739130435</v>
      </c>
      <c r="AH761" s="4">
        <v>0</v>
      </c>
      <c r="AI761" s="10">
        <v>0</v>
      </c>
      <c r="AJ761" s="4">
        <v>0</v>
      </c>
      <c r="AK761" s="4">
        <v>0</v>
      </c>
      <c r="AL761" s="10" t="s">
        <v>1473</v>
      </c>
      <c r="AM761" s="1">
        <v>366225</v>
      </c>
      <c r="AN761" s="1">
        <v>5</v>
      </c>
      <c r="AX761"/>
      <c r="AY761"/>
    </row>
    <row r="762" spans="1:51" x14ac:dyDescent="0.25">
      <c r="A762" t="s">
        <v>964</v>
      </c>
      <c r="B762" t="s">
        <v>670</v>
      </c>
      <c r="C762" t="s">
        <v>1142</v>
      </c>
      <c r="D762" t="s">
        <v>1032</v>
      </c>
      <c r="E762" s="4">
        <v>73.260869565217391</v>
      </c>
      <c r="F762" s="4">
        <v>195.89130434782609</v>
      </c>
      <c r="G762" s="4">
        <v>0</v>
      </c>
      <c r="H762" s="10">
        <v>0</v>
      </c>
      <c r="I762" s="4">
        <v>158.67663043478262</v>
      </c>
      <c r="J762" s="4">
        <v>0</v>
      </c>
      <c r="K762" s="10">
        <v>0</v>
      </c>
      <c r="L762" s="4">
        <v>40.817934782608695</v>
      </c>
      <c r="M762" s="4">
        <v>0</v>
      </c>
      <c r="N762" s="10">
        <v>0</v>
      </c>
      <c r="O762" s="4">
        <v>15.934782608695652</v>
      </c>
      <c r="P762" s="4">
        <v>0</v>
      </c>
      <c r="Q762" s="8">
        <v>0</v>
      </c>
      <c r="R762" s="4">
        <v>7.8369565217391308</v>
      </c>
      <c r="S762" s="4">
        <v>0</v>
      </c>
      <c r="T762" s="10">
        <v>0</v>
      </c>
      <c r="U762" s="4">
        <v>17.046195652173914</v>
      </c>
      <c r="V762" s="4">
        <v>0</v>
      </c>
      <c r="W762" s="10">
        <v>0</v>
      </c>
      <c r="X762" s="4">
        <v>64.301630434782609</v>
      </c>
      <c r="Y762" s="4">
        <v>0</v>
      </c>
      <c r="Z762" s="10">
        <v>0</v>
      </c>
      <c r="AA762" s="4">
        <v>12.331521739130435</v>
      </c>
      <c r="AB762" s="4">
        <v>0</v>
      </c>
      <c r="AC762" s="10">
        <v>0</v>
      </c>
      <c r="AD762" s="4">
        <v>78.440217391304344</v>
      </c>
      <c r="AE762" s="4">
        <v>0</v>
      </c>
      <c r="AF762" s="10">
        <v>0</v>
      </c>
      <c r="AG762" s="4">
        <v>0</v>
      </c>
      <c r="AH762" s="4">
        <v>0</v>
      </c>
      <c r="AI762" s="10" t="s">
        <v>1473</v>
      </c>
      <c r="AJ762" s="4">
        <v>0</v>
      </c>
      <c r="AK762" s="4">
        <v>0</v>
      </c>
      <c r="AL762" s="10" t="s">
        <v>1473</v>
      </c>
      <c r="AM762" s="1">
        <v>366179</v>
      </c>
      <c r="AN762" s="1">
        <v>5</v>
      </c>
      <c r="AX762"/>
      <c r="AY762"/>
    </row>
    <row r="763" spans="1:51" x14ac:dyDescent="0.25">
      <c r="A763" t="s">
        <v>964</v>
      </c>
      <c r="B763" t="s">
        <v>175</v>
      </c>
      <c r="C763" t="s">
        <v>1098</v>
      </c>
      <c r="D763" t="s">
        <v>999</v>
      </c>
      <c r="E763" s="4">
        <v>67.804347826086953</v>
      </c>
      <c r="F763" s="4">
        <v>226.32630434782607</v>
      </c>
      <c r="G763" s="4">
        <v>0.14076086956521738</v>
      </c>
      <c r="H763" s="10">
        <v>6.2193773706873778E-4</v>
      </c>
      <c r="I763" s="4">
        <v>215.90206521739128</v>
      </c>
      <c r="J763" s="4">
        <v>0.14076086956521738</v>
      </c>
      <c r="K763" s="10">
        <v>6.5196629510461416E-4</v>
      </c>
      <c r="L763" s="4">
        <v>25.755217391304342</v>
      </c>
      <c r="M763" s="4">
        <v>0</v>
      </c>
      <c r="N763" s="10">
        <v>0</v>
      </c>
      <c r="O763" s="4">
        <v>19.19543478260869</v>
      </c>
      <c r="P763" s="4">
        <v>0</v>
      </c>
      <c r="Q763" s="8">
        <v>0</v>
      </c>
      <c r="R763" s="4">
        <v>1.2554347826086956</v>
      </c>
      <c r="S763" s="4">
        <v>0</v>
      </c>
      <c r="T763" s="10">
        <v>0</v>
      </c>
      <c r="U763" s="4">
        <v>5.3043478260869561</v>
      </c>
      <c r="V763" s="4">
        <v>0</v>
      </c>
      <c r="W763" s="10">
        <v>0</v>
      </c>
      <c r="X763" s="4">
        <v>65.744021739130432</v>
      </c>
      <c r="Y763" s="4">
        <v>0.14076086956521738</v>
      </c>
      <c r="Z763" s="10">
        <v>2.1410443998049087E-3</v>
      </c>
      <c r="AA763" s="4">
        <v>3.8644565217391302</v>
      </c>
      <c r="AB763" s="4">
        <v>0</v>
      </c>
      <c r="AC763" s="10">
        <v>0</v>
      </c>
      <c r="AD763" s="4">
        <v>96.296195652173907</v>
      </c>
      <c r="AE763" s="4">
        <v>0</v>
      </c>
      <c r="AF763" s="10">
        <v>0</v>
      </c>
      <c r="AG763" s="4">
        <v>34.666413043478258</v>
      </c>
      <c r="AH763" s="4">
        <v>0</v>
      </c>
      <c r="AI763" s="10">
        <v>0</v>
      </c>
      <c r="AJ763" s="4">
        <v>0</v>
      </c>
      <c r="AK763" s="4">
        <v>0</v>
      </c>
      <c r="AL763" s="10" t="s">
        <v>1473</v>
      </c>
      <c r="AM763" s="1">
        <v>365424</v>
      </c>
      <c r="AN763" s="1">
        <v>5</v>
      </c>
      <c r="AX763"/>
      <c r="AY763"/>
    </row>
    <row r="764" spans="1:51" x14ac:dyDescent="0.25">
      <c r="A764" t="s">
        <v>964</v>
      </c>
      <c r="B764" t="s">
        <v>588</v>
      </c>
      <c r="C764" t="s">
        <v>1321</v>
      </c>
      <c r="D764" t="s">
        <v>1032</v>
      </c>
      <c r="E764" s="4">
        <v>39.739130434782609</v>
      </c>
      <c r="F764" s="4">
        <v>130.5625</v>
      </c>
      <c r="G764" s="4">
        <v>38.125</v>
      </c>
      <c r="H764" s="10">
        <v>0.29200574437529919</v>
      </c>
      <c r="I764" s="4">
        <v>104.07608695652175</v>
      </c>
      <c r="J764" s="4">
        <v>38.125</v>
      </c>
      <c r="K764" s="10">
        <v>0.36631853785900781</v>
      </c>
      <c r="L764" s="4">
        <v>26.114130434782606</v>
      </c>
      <c r="M764" s="4">
        <v>6.5489130434782608</v>
      </c>
      <c r="N764" s="10">
        <v>0.25078043704474506</v>
      </c>
      <c r="O764" s="4">
        <v>14.668478260869565</v>
      </c>
      <c r="P764" s="4">
        <v>6.5489130434782608</v>
      </c>
      <c r="Q764" s="8">
        <v>0.44646165246387554</v>
      </c>
      <c r="R764" s="4">
        <v>5.8804347826086953</v>
      </c>
      <c r="S764" s="4">
        <v>0</v>
      </c>
      <c r="T764" s="10">
        <v>0</v>
      </c>
      <c r="U764" s="4">
        <v>5.5652173913043477</v>
      </c>
      <c r="V764" s="4">
        <v>0</v>
      </c>
      <c r="W764" s="10">
        <v>0</v>
      </c>
      <c r="X764" s="4">
        <v>26.991847826086957</v>
      </c>
      <c r="Y764" s="4">
        <v>11.967391304347826</v>
      </c>
      <c r="Z764" s="10">
        <v>0.4433705829054666</v>
      </c>
      <c r="AA764" s="4">
        <v>15.040760869565217</v>
      </c>
      <c r="AB764" s="4">
        <v>0</v>
      </c>
      <c r="AC764" s="10">
        <v>0</v>
      </c>
      <c r="AD764" s="4">
        <v>62.415760869565219</v>
      </c>
      <c r="AE764" s="4">
        <v>19.608695652173914</v>
      </c>
      <c r="AF764" s="10">
        <v>0.31416256693804695</v>
      </c>
      <c r="AG764" s="4">
        <v>0</v>
      </c>
      <c r="AH764" s="4">
        <v>0</v>
      </c>
      <c r="AI764" s="10" t="s">
        <v>1473</v>
      </c>
      <c r="AJ764" s="4">
        <v>0</v>
      </c>
      <c r="AK764" s="4">
        <v>0</v>
      </c>
      <c r="AL764" s="10" t="s">
        <v>1473</v>
      </c>
      <c r="AM764" s="1">
        <v>366057</v>
      </c>
      <c r="AN764" s="1">
        <v>5</v>
      </c>
      <c r="AX764"/>
      <c r="AY764"/>
    </row>
    <row r="765" spans="1:51" x14ac:dyDescent="0.25">
      <c r="A765" t="s">
        <v>964</v>
      </c>
      <c r="B765" t="s">
        <v>760</v>
      </c>
      <c r="C765" t="s">
        <v>1238</v>
      </c>
      <c r="D765" t="s">
        <v>1017</v>
      </c>
      <c r="E765" s="4">
        <v>23.358695652173914</v>
      </c>
      <c r="F765" s="4">
        <v>68.502065217391305</v>
      </c>
      <c r="G765" s="4">
        <v>0</v>
      </c>
      <c r="H765" s="10">
        <v>0</v>
      </c>
      <c r="I765" s="4">
        <v>63.241195652173921</v>
      </c>
      <c r="J765" s="4">
        <v>0</v>
      </c>
      <c r="K765" s="10">
        <v>0</v>
      </c>
      <c r="L765" s="4">
        <v>23.20239130434782</v>
      </c>
      <c r="M765" s="4">
        <v>0</v>
      </c>
      <c r="N765" s="10">
        <v>0</v>
      </c>
      <c r="O765" s="4">
        <v>17.94152173913043</v>
      </c>
      <c r="P765" s="4">
        <v>0</v>
      </c>
      <c r="Q765" s="8">
        <v>0</v>
      </c>
      <c r="R765" s="4">
        <v>0</v>
      </c>
      <c r="S765" s="4">
        <v>0</v>
      </c>
      <c r="T765" s="10" t="s">
        <v>1473</v>
      </c>
      <c r="U765" s="4">
        <v>5.2608695652173916</v>
      </c>
      <c r="V765" s="4">
        <v>0</v>
      </c>
      <c r="W765" s="10">
        <v>0</v>
      </c>
      <c r="X765" s="4">
        <v>11.005108695652174</v>
      </c>
      <c r="Y765" s="4">
        <v>0</v>
      </c>
      <c r="Z765" s="10">
        <v>0</v>
      </c>
      <c r="AA765" s="4">
        <v>0</v>
      </c>
      <c r="AB765" s="4">
        <v>0</v>
      </c>
      <c r="AC765" s="10" t="s">
        <v>1473</v>
      </c>
      <c r="AD765" s="4">
        <v>34.294565217391316</v>
      </c>
      <c r="AE765" s="4">
        <v>0</v>
      </c>
      <c r="AF765" s="10">
        <v>0</v>
      </c>
      <c r="AG765" s="4">
        <v>0</v>
      </c>
      <c r="AH765" s="4">
        <v>0</v>
      </c>
      <c r="AI765" s="10" t="s">
        <v>1473</v>
      </c>
      <c r="AJ765" s="4">
        <v>0</v>
      </c>
      <c r="AK765" s="4">
        <v>0</v>
      </c>
      <c r="AL765" s="10" t="s">
        <v>1473</v>
      </c>
      <c r="AM765" s="1">
        <v>366294</v>
      </c>
      <c r="AN765" s="1">
        <v>5</v>
      </c>
      <c r="AX765"/>
      <c r="AY765"/>
    </row>
    <row r="766" spans="1:51" x14ac:dyDescent="0.25">
      <c r="A766" t="s">
        <v>964</v>
      </c>
      <c r="B766" t="s">
        <v>41</v>
      </c>
      <c r="C766" t="s">
        <v>1220</v>
      </c>
      <c r="D766" t="s">
        <v>1038</v>
      </c>
      <c r="E766" s="4">
        <v>58.510869565217391</v>
      </c>
      <c r="F766" s="4">
        <v>187.87369565217395</v>
      </c>
      <c r="G766" s="4">
        <v>12.485000000000001</v>
      </c>
      <c r="H766" s="10">
        <v>6.6454220515864609E-2</v>
      </c>
      <c r="I766" s="4">
        <v>174.73956521739134</v>
      </c>
      <c r="J766" s="4">
        <v>12.485000000000001</v>
      </c>
      <c r="K766" s="10">
        <v>7.1449187735288036E-2</v>
      </c>
      <c r="L766" s="4">
        <v>38.744456521739139</v>
      </c>
      <c r="M766" s="4">
        <v>0</v>
      </c>
      <c r="N766" s="10">
        <v>0</v>
      </c>
      <c r="O766" s="4">
        <v>31.143586956521748</v>
      </c>
      <c r="P766" s="4">
        <v>0</v>
      </c>
      <c r="Q766" s="8">
        <v>0</v>
      </c>
      <c r="R766" s="4">
        <v>2.6304347826086958</v>
      </c>
      <c r="S766" s="4">
        <v>0</v>
      </c>
      <c r="T766" s="10">
        <v>0</v>
      </c>
      <c r="U766" s="4">
        <v>4.9704347826086952</v>
      </c>
      <c r="V766" s="4">
        <v>0</v>
      </c>
      <c r="W766" s="10">
        <v>0</v>
      </c>
      <c r="X766" s="4">
        <v>66.173913043478279</v>
      </c>
      <c r="Y766" s="4">
        <v>8.5019565217391317</v>
      </c>
      <c r="Z766" s="10">
        <v>0.12847897503285149</v>
      </c>
      <c r="AA766" s="4">
        <v>5.5332608695652183</v>
      </c>
      <c r="AB766" s="4">
        <v>0</v>
      </c>
      <c r="AC766" s="10">
        <v>0</v>
      </c>
      <c r="AD766" s="4">
        <v>77.422065217391321</v>
      </c>
      <c r="AE766" s="4">
        <v>3.983043478260869</v>
      </c>
      <c r="AF766" s="10">
        <v>5.1445843857006256E-2</v>
      </c>
      <c r="AG766" s="4">
        <v>0</v>
      </c>
      <c r="AH766" s="4">
        <v>0</v>
      </c>
      <c r="AI766" s="10" t="s">
        <v>1473</v>
      </c>
      <c r="AJ766" s="4">
        <v>0</v>
      </c>
      <c r="AK766" s="4">
        <v>0</v>
      </c>
      <c r="AL766" s="10" t="s">
        <v>1473</v>
      </c>
      <c r="AM766" s="1">
        <v>365101</v>
      </c>
      <c r="AN766" s="1">
        <v>5</v>
      </c>
      <c r="AX766"/>
      <c r="AY766"/>
    </row>
    <row r="767" spans="1:51" x14ac:dyDescent="0.25">
      <c r="A767" t="s">
        <v>964</v>
      </c>
      <c r="B767" t="s">
        <v>293</v>
      </c>
      <c r="C767" t="s">
        <v>1124</v>
      </c>
      <c r="D767" t="s">
        <v>1015</v>
      </c>
      <c r="E767" s="4">
        <v>35.206521739130437</v>
      </c>
      <c r="F767" s="4">
        <v>120.47717391304349</v>
      </c>
      <c r="G767" s="4">
        <v>0</v>
      </c>
      <c r="H767" s="10">
        <v>0</v>
      </c>
      <c r="I767" s="4">
        <v>112.91195652173914</v>
      </c>
      <c r="J767" s="4">
        <v>0</v>
      </c>
      <c r="K767" s="10">
        <v>0</v>
      </c>
      <c r="L767" s="4">
        <v>13.420108695652171</v>
      </c>
      <c r="M767" s="4">
        <v>0</v>
      </c>
      <c r="N767" s="10">
        <v>0</v>
      </c>
      <c r="O767" s="4">
        <v>8.2027173913043452</v>
      </c>
      <c r="P767" s="4">
        <v>0</v>
      </c>
      <c r="Q767" s="8">
        <v>0</v>
      </c>
      <c r="R767" s="4">
        <v>0</v>
      </c>
      <c r="S767" s="4">
        <v>0</v>
      </c>
      <c r="T767" s="10" t="s">
        <v>1473</v>
      </c>
      <c r="U767" s="4">
        <v>5.2173913043478262</v>
      </c>
      <c r="V767" s="4">
        <v>0</v>
      </c>
      <c r="W767" s="10">
        <v>0</v>
      </c>
      <c r="X767" s="4">
        <v>31.27282608695652</v>
      </c>
      <c r="Y767" s="4">
        <v>0</v>
      </c>
      <c r="Z767" s="10">
        <v>0</v>
      </c>
      <c r="AA767" s="4">
        <v>2.347826086956522</v>
      </c>
      <c r="AB767" s="4">
        <v>0</v>
      </c>
      <c r="AC767" s="10">
        <v>0</v>
      </c>
      <c r="AD767" s="4">
        <v>73.436413043478282</v>
      </c>
      <c r="AE767" s="4">
        <v>0</v>
      </c>
      <c r="AF767" s="10">
        <v>0</v>
      </c>
      <c r="AG767" s="4">
        <v>0</v>
      </c>
      <c r="AH767" s="4">
        <v>0</v>
      </c>
      <c r="AI767" s="10" t="s">
        <v>1473</v>
      </c>
      <c r="AJ767" s="4">
        <v>0</v>
      </c>
      <c r="AK767" s="4">
        <v>0</v>
      </c>
      <c r="AL767" s="10" t="s">
        <v>1473</v>
      </c>
      <c r="AM767" s="1">
        <v>365606</v>
      </c>
      <c r="AN767" s="1">
        <v>5</v>
      </c>
      <c r="AX767"/>
      <c r="AY767"/>
    </row>
    <row r="768" spans="1:51" x14ac:dyDescent="0.25">
      <c r="A768" t="s">
        <v>964</v>
      </c>
      <c r="B768" t="s">
        <v>629</v>
      </c>
      <c r="C768" t="s">
        <v>1098</v>
      </c>
      <c r="D768" t="s">
        <v>999</v>
      </c>
      <c r="E768" s="4">
        <v>92.690140845070417</v>
      </c>
      <c r="F768" s="4">
        <v>451.61619718309862</v>
      </c>
      <c r="G768" s="4">
        <v>35.281690140845072</v>
      </c>
      <c r="H768" s="10">
        <v>7.8123172642855468E-2</v>
      </c>
      <c r="I768" s="4">
        <v>406.2640845070423</v>
      </c>
      <c r="J768" s="4">
        <v>35.281690140845072</v>
      </c>
      <c r="K768" s="10">
        <v>8.6844226419019052E-2</v>
      </c>
      <c r="L768" s="4">
        <v>85.595070422535201</v>
      </c>
      <c r="M768" s="4">
        <v>1.630281690140845</v>
      </c>
      <c r="N768" s="10">
        <v>1.9046443703977952E-2</v>
      </c>
      <c r="O768" s="4">
        <v>44.637323943661968</v>
      </c>
      <c r="P768" s="4">
        <v>1.630281690140845</v>
      </c>
      <c r="Q768" s="8">
        <v>3.6522836633272861E-2</v>
      </c>
      <c r="R768" s="4">
        <v>35.323943661971832</v>
      </c>
      <c r="S768" s="4">
        <v>0</v>
      </c>
      <c r="T768" s="10">
        <v>0</v>
      </c>
      <c r="U768" s="4">
        <v>5.6338028169014081</v>
      </c>
      <c r="V768" s="4">
        <v>0</v>
      </c>
      <c r="W768" s="10">
        <v>0</v>
      </c>
      <c r="X768" s="4">
        <v>152.22183098591549</v>
      </c>
      <c r="Y768" s="4">
        <v>10.53169014084507</v>
      </c>
      <c r="Z768" s="10">
        <v>6.918646341745506E-2</v>
      </c>
      <c r="AA768" s="4">
        <v>4.394366197183099</v>
      </c>
      <c r="AB768" s="4">
        <v>0</v>
      </c>
      <c r="AC768" s="10">
        <v>0</v>
      </c>
      <c r="AD768" s="4">
        <v>209.4049295774648</v>
      </c>
      <c r="AE768" s="4">
        <v>23.119718309859156</v>
      </c>
      <c r="AF768" s="10">
        <v>0.11040675287114728</v>
      </c>
      <c r="AG768" s="4">
        <v>0</v>
      </c>
      <c r="AH768" s="4">
        <v>0</v>
      </c>
      <c r="AI768" s="10" t="s">
        <v>1473</v>
      </c>
      <c r="AJ768" s="4">
        <v>0</v>
      </c>
      <c r="AK768" s="4">
        <v>0</v>
      </c>
      <c r="AL768" s="10" t="s">
        <v>1473</v>
      </c>
      <c r="AM768" s="1">
        <v>366116</v>
      </c>
      <c r="AN768" s="1">
        <v>5</v>
      </c>
      <c r="AX768"/>
      <c r="AY768"/>
    </row>
    <row r="769" spans="1:51" x14ac:dyDescent="0.25">
      <c r="A769" t="s">
        <v>964</v>
      </c>
      <c r="B769" t="s">
        <v>614</v>
      </c>
      <c r="C769" t="s">
        <v>1098</v>
      </c>
      <c r="D769" t="s">
        <v>999</v>
      </c>
      <c r="E769" s="4">
        <v>65.391304347826093</v>
      </c>
      <c r="F769" s="4">
        <v>174.32630434782607</v>
      </c>
      <c r="G769" s="4">
        <v>30.165978260869565</v>
      </c>
      <c r="H769" s="10">
        <v>0.17304318114081416</v>
      </c>
      <c r="I769" s="4">
        <v>161.38173913043477</v>
      </c>
      <c r="J769" s="4">
        <v>28.468695652173913</v>
      </c>
      <c r="K769" s="10">
        <v>0.17640592923071952</v>
      </c>
      <c r="L769" s="4">
        <v>12.629782608695651</v>
      </c>
      <c r="M769" s="4">
        <v>5.8254347826086956</v>
      </c>
      <c r="N769" s="10">
        <v>0.46124584746200326</v>
      </c>
      <c r="O769" s="4">
        <v>4.3020652173913039</v>
      </c>
      <c r="P769" s="4">
        <v>4.1281521739130431</v>
      </c>
      <c r="Q769" s="8">
        <v>0.95957452184239123</v>
      </c>
      <c r="R769" s="4">
        <v>5.0652173913043477</v>
      </c>
      <c r="S769" s="4">
        <v>0</v>
      </c>
      <c r="T769" s="10">
        <v>0</v>
      </c>
      <c r="U769" s="4">
        <v>3.2624999999999997</v>
      </c>
      <c r="V769" s="4">
        <v>1.6972826086956523</v>
      </c>
      <c r="W769" s="10">
        <v>0.52023988005997013</v>
      </c>
      <c r="X769" s="4">
        <v>59.829456521739125</v>
      </c>
      <c r="Y769" s="4">
        <v>9.1338043478260857</v>
      </c>
      <c r="Z769" s="10">
        <v>0.15266400329923277</v>
      </c>
      <c r="AA769" s="4">
        <v>4.6168478260869561</v>
      </c>
      <c r="AB769" s="4">
        <v>0</v>
      </c>
      <c r="AC769" s="10">
        <v>0</v>
      </c>
      <c r="AD769" s="4">
        <v>61.184999999999988</v>
      </c>
      <c r="AE769" s="4">
        <v>15.206739130434782</v>
      </c>
      <c r="AF769" s="10">
        <v>0.2485370455247983</v>
      </c>
      <c r="AG769" s="4">
        <v>36.065217391304351</v>
      </c>
      <c r="AH769" s="4">
        <v>0</v>
      </c>
      <c r="AI769" s="10">
        <v>0</v>
      </c>
      <c r="AJ769" s="4">
        <v>0</v>
      </c>
      <c r="AK769" s="4">
        <v>0</v>
      </c>
      <c r="AL769" s="10" t="s">
        <v>1473</v>
      </c>
      <c r="AM769" s="1">
        <v>366099</v>
      </c>
      <c r="AN769" s="1">
        <v>5</v>
      </c>
      <c r="AX769"/>
      <c r="AY769"/>
    </row>
    <row r="770" spans="1:51" x14ac:dyDescent="0.25">
      <c r="A770" t="s">
        <v>964</v>
      </c>
      <c r="B770" t="s">
        <v>479</v>
      </c>
      <c r="C770" t="s">
        <v>1348</v>
      </c>
      <c r="D770" t="s">
        <v>1022</v>
      </c>
      <c r="E770" s="4">
        <v>92.739130434782609</v>
      </c>
      <c r="F770" s="4">
        <v>329.76271739130436</v>
      </c>
      <c r="G770" s="4">
        <v>0.52173913043478259</v>
      </c>
      <c r="H770" s="10">
        <v>1.5821653052903323E-3</v>
      </c>
      <c r="I770" s="4">
        <v>292.92456521739132</v>
      </c>
      <c r="J770" s="4">
        <v>0.22826086956521738</v>
      </c>
      <c r="K770" s="10">
        <v>7.792479589269532E-4</v>
      </c>
      <c r="L770" s="4">
        <v>76.683586956521722</v>
      </c>
      <c r="M770" s="4">
        <v>0.52173913043478259</v>
      </c>
      <c r="N770" s="10">
        <v>6.8037914127647642E-3</v>
      </c>
      <c r="O770" s="4">
        <v>51.943260869565208</v>
      </c>
      <c r="P770" s="4">
        <v>0.22826086956521738</v>
      </c>
      <c r="Q770" s="8">
        <v>4.3944270294928841E-3</v>
      </c>
      <c r="R770" s="4">
        <v>19.20771739130435</v>
      </c>
      <c r="S770" s="4">
        <v>0.29347826086956524</v>
      </c>
      <c r="T770" s="10">
        <v>1.5279184657435021E-2</v>
      </c>
      <c r="U770" s="4">
        <v>5.5326086956521738</v>
      </c>
      <c r="V770" s="4">
        <v>0</v>
      </c>
      <c r="W770" s="10">
        <v>0</v>
      </c>
      <c r="X770" s="4">
        <v>59.557608695652199</v>
      </c>
      <c r="Y770" s="4">
        <v>0</v>
      </c>
      <c r="Z770" s="10">
        <v>0</v>
      </c>
      <c r="AA770" s="4">
        <v>12.097826086956522</v>
      </c>
      <c r="AB770" s="4">
        <v>0</v>
      </c>
      <c r="AC770" s="10">
        <v>0</v>
      </c>
      <c r="AD770" s="4">
        <v>155.81358695652173</v>
      </c>
      <c r="AE770" s="4">
        <v>0</v>
      </c>
      <c r="AF770" s="10">
        <v>0</v>
      </c>
      <c r="AG770" s="4">
        <v>25.610108695652176</v>
      </c>
      <c r="AH770" s="4">
        <v>0</v>
      </c>
      <c r="AI770" s="10">
        <v>0</v>
      </c>
      <c r="AJ770" s="4">
        <v>0</v>
      </c>
      <c r="AK770" s="4">
        <v>0</v>
      </c>
      <c r="AL770" s="10" t="s">
        <v>1473</v>
      </c>
      <c r="AM770" s="1">
        <v>365882</v>
      </c>
      <c r="AN770" s="1">
        <v>5</v>
      </c>
      <c r="AX770"/>
      <c r="AY770"/>
    </row>
    <row r="771" spans="1:51" x14ac:dyDescent="0.25">
      <c r="A771" t="s">
        <v>964</v>
      </c>
      <c r="B771" t="s">
        <v>905</v>
      </c>
      <c r="C771" t="s">
        <v>1227</v>
      </c>
      <c r="D771" t="s">
        <v>1023</v>
      </c>
      <c r="E771" s="4">
        <v>50.010869565217391</v>
      </c>
      <c r="F771" s="4">
        <v>143.07521739130436</v>
      </c>
      <c r="G771" s="4">
        <v>0</v>
      </c>
      <c r="H771" s="10">
        <v>0</v>
      </c>
      <c r="I771" s="4">
        <v>130.19445652173914</v>
      </c>
      <c r="J771" s="4">
        <v>0</v>
      </c>
      <c r="K771" s="10">
        <v>0</v>
      </c>
      <c r="L771" s="4">
        <v>38.503043478260864</v>
      </c>
      <c r="M771" s="4">
        <v>0</v>
      </c>
      <c r="N771" s="10">
        <v>0</v>
      </c>
      <c r="O771" s="4">
        <v>25.622282608695649</v>
      </c>
      <c r="P771" s="4">
        <v>0</v>
      </c>
      <c r="Q771" s="8">
        <v>0</v>
      </c>
      <c r="R771" s="4">
        <v>8.6361956521739121</v>
      </c>
      <c r="S771" s="4">
        <v>0</v>
      </c>
      <c r="T771" s="10">
        <v>0</v>
      </c>
      <c r="U771" s="4">
        <v>4.2445652173913047</v>
      </c>
      <c r="V771" s="4">
        <v>0</v>
      </c>
      <c r="W771" s="10">
        <v>0</v>
      </c>
      <c r="X771" s="4">
        <v>34.046739130434773</v>
      </c>
      <c r="Y771" s="4">
        <v>0</v>
      </c>
      <c r="Z771" s="10">
        <v>0</v>
      </c>
      <c r="AA771" s="4">
        <v>0</v>
      </c>
      <c r="AB771" s="4">
        <v>0</v>
      </c>
      <c r="AC771" s="10" t="s">
        <v>1473</v>
      </c>
      <c r="AD771" s="4">
        <v>59.712065217391327</v>
      </c>
      <c r="AE771" s="4">
        <v>0</v>
      </c>
      <c r="AF771" s="10">
        <v>0</v>
      </c>
      <c r="AG771" s="4">
        <v>0</v>
      </c>
      <c r="AH771" s="4">
        <v>0</v>
      </c>
      <c r="AI771" s="10" t="s">
        <v>1473</v>
      </c>
      <c r="AJ771" s="4">
        <v>10.813369565217391</v>
      </c>
      <c r="AK771" s="4">
        <v>0</v>
      </c>
      <c r="AL771" s="10" t="s">
        <v>1473</v>
      </c>
      <c r="AM771" s="1">
        <v>366464</v>
      </c>
      <c r="AN771" s="1">
        <v>5</v>
      </c>
      <c r="AX771"/>
      <c r="AY771"/>
    </row>
    <row r="772" spans="1:51" x14ac:dyDescent="0.25">
      <c r="A772" t="s">
        <v>964</v>
      </c>
      <c r="B772" t="s">
        <v>702</v>
      </c>
      <c r="C772" t="s">
        <v>1227</v>
      </c>
      <c r="D772" t="s">
        <v>1023</v>
      </c>
      <c r="E772" s="4">
        <v>43.75</v>
      </c>
      <c r="F772" s="4">
        <v>133.14663043478265</v>
      </c>
      <c r="G772" s="4">
        <v>0</v>
      </c>
      <c r="H772" s="10">
        <v>0</v>
      </c>
      <c r="I772" s="4">
        <v>117.49880434782612</v>
      </c>
      <c r="J772" s="4">
        <v>0</v>
      </c>
      <c r="K772" s="10">
        <v>0</v>
      </c>
      <c r="L772" s="4">
        <v>31.149565217391309</v>
      </c>
      <c r="M772" s="4">
        <v>0</v>
      </c>
      <c r="N772" s="10">
        <v>0</v>
      </c>
      <c r="O772" s="4">
        <v>15.501739130434785</v>
      </c>
      <c r="P772" s="4">
        <v>0</v>
      </c>
      <c r="Q772" s="8">
        <v>0</v>
      </c>
      <c r="R772" s="4">
        <v>10.593478260869569</v>
      </c>
      <c r="S772" s="4">
        <v>0</v>
      </c>
      <c r="T772" s="10">
        <v>0</v>
      </c>
      <c r="U772" s="4">
        <v>5.0543478260869561</v>
      </c>
      <c r="V772" s="4">
        <v>0</v>
      </c>
      <c r="W772" s="10">
        <v>0</v>
      </c>
      <c r="X772" s="4">
        <v>40.945434782608693</v>
      </c>
      <c r="Y772" s="4">
        <v>0</v>
      </c>
      <c r="Z772" s="10">
        <v>0</v>
      </c>
      <c r="AA772" s="4">
        <v>0</v>
      </c>
      <c r="AB772" s="4">
        <v>0</v>
      </c>
      <c r="AC772" s="10" t="s">
        <v>1473</v>
      </c>
      <c r="AD772" s="4">
        <v>61.051630434782645</v>
      </c>
      <c r="AE772" s="4">
        <v>0</v>
      </c>
      <c r="AF772" s="10">
        <v>0</v>
      </c>
      <c r="AG772" s="4">
        <v>0</v>
      </c>
      <c r="AH772" s="4">
        <v>0</v>
      </c>
      <c r="AI772" s="10" t="s">
        <v>1473</v>
      </c>
      <c r="AJ772" s="4">
        <v>0</v>
      </c>
      <c r="AK772" s="4">
        <v>0</v>
      </c>
      <c r="AL772" s="10" t="s">
        <v>1473</v>
      </c>
      <c r="AM772" s="1">
        <v>366221</v>
      </c>
      <c r="AN772" s="1">
        <v>5</v>
      </c>
      <c r="AX772"/>
      <c r="AY772"/>
    </row>
    <row r="773" spans="1:51" x14ac:dyDescent="0.25">
      <c r="A773" t="s">
        <v>964</v>
      </c>
      <c r="B773" t="s">
        <v>480</v>
      </c>
      <c r="C773" t="s">
        <v>1129</v>
      </c>
      <c r="D773" t="s">
        <v>1032</v>
      </c>
      <c r="E773" s="4">
        <v>197.63043478260869</v>
      </c>
      <c r="F773" s="4">
        <v>835.11141304347825</v>
      </c>
      <c r="G773" s="4">
        <v>8.8777173913043477</v>
      </c>
      <c r="H773" s="10">
        <v>1.0630578450545195E-2</v>
      </c>
      <c r="I773" s="4">
        <v>780.61413043478262</v>
      </c>
      <c r="J773" s="4">
        <v>3.0516304347826089</v>
      </c>
      <c r="K773" s="10">
        <v>3.9092687613570699E-3</v>
      </c>
      <c r="L773" s="4">
        <v>121.97554347826086</v>
      </c>
      <c r="M773" s="4">
        <v>8.8777173913043477</v>
      </c>
      <c r="N773" s="10">
        <v>7.2782765611424244E-2</v>
      </c>
      <c r="O773" s="4">
        <v>86.763586956521735</v>
      </c>
      <c r="P773" s="4">
        <v>3.0516304347826089</v>
      </c>
      <c r="Q773" s="8">
        <v>3.5171787403301076E-2</v>
      </c>
      <c r="R773" s="4">
        <v>29.646739130434781</v>
      </c>
      <c r="S773" s="4">
        <v>5.8260869565217392</v>
      </c>
      <c r="T773" s="10">
        <v>0.19651695692025667</v>
      </c>
      <c r="U773" s="4">
        <v>5.5652173913043477</v>
      </c>
      <c r="V773" s="4">
        <v>0</v>
      </c>
      <c r="W773" s="10">
        <v>0</v>
      </c>
      <c r="X773" s="4">
        <v>281.99728260869563</v>
      </c>
      <c r="Y773" s="4">
        <v>0</v>
      </c>
      <c r="Z773" s="10">
        <v>0</v>
      </c>
      <c r="AA773" s="4">
        <v>19.285326086956523</v>
      </c>
      <c r="AB773" s="4">
        <v>0</v>
      </c>
      <c r="AC773" s="10">
        <v>0</v>
      </c>
      <c r="AD773" s="4">
        <v>389.0625</v>
      </c>
      <c r="AE773" s="4">
        <v>0</v>
      </c>
      <c r="AF773" s="10">
        <v>0</v>
      </c>
      <c r="AG773" s="4">
        <v>22.790760869565219</v>
      </c>
      <c r="AH773" s="4">
        <v>0</v>
      </c>
      <c r="AI773" s="10">
        <v>0</v>
      </c>
      <c r="AJ773" s="4">
        <v>0</v>
      </c>
      <c r="AK773" s="4">
        <v>0</v>
      </c>
      <c r="AL773" s="10" t="s">
        <v>1473</v>
      </c>
      <c r="AM773" s="1">
        <v>365883</v>
      </c>
      <c r="AN773" s="1">
        <v>5</v>
      </c>
      <c r="AX773"/>
      <c r="AY773"/>
    </row>
    <row r="774" spans="1:51" x14ac:dyDescent="0.25">
      <c r="A774" t="s">
        <v>964</v>
      </c>
      <c r="B774" t="s">
        <v>270</v>
      </c>
      <c r="C774" t="s">
        <v>1296</v>
      </c>
      <c r="D774" t="s">
        <v>1030</v>
      </c>
      <c r="E774" s="4">
        <v>48.352112676056336</v>
      </c>
      <c r="F774" s="4">
        <v>150.09408450704223</v>
      </c>
      <c r="G774" s="4">
        <v>19.84901408450704</v>
      </c>
      <c r="H774" s="10">
        <v>0.1322438132701742</v>
      </c>
      <c r="I774" s="4">
        <v>127.75464788732394</v>
      </c>
      <c r="J774" s="4">
        <v>19.109577464788732</v>
      </c>
      <c r="K774" s="10">
        <v>0.14958029144773544</v>
      </c>
      <c r="L774" s="4">
        <v>38.65492957746477</v>
      </c>
      <c r="M774" s="4">
        <v>0.73943661971830987</v>
      </c>
      <c r="N774" s="10">
        <v>1.912916742576062E-2</v>
      </c>
      <c r="O774" s="4">
        <v>17.343661971830979</v>
      </c>
      <c r="P774" s="4">
        <v>0</v>
      </c>
      <c r="Q774" s="8">
        <v>0</v>
      </c>
      <c r="R774" s="4">
        <v>18.945070422535203</v>
      </c>
      <c r="S774" s="4">
        <v>0.73943661971830987</v>
      </c>
      <c r="T774" s="10">
        <v>3.9030555349044697E-2</v>
      </c>
      <c r="U774" s="4">
        <v>2.3661971830985915</v>
      </c>
      <c r="V774" s="4">
        <v>0</v>
      </c>
      <c r="W774" s="10">
        <v>0</v>
      </c>
      <c r="X774" s="4">
        <v>29.645070422535213</v>
      </c>
      <c r="Y774" s="4">
        <v>6.330985915492958</v>
      </c>
      <c r="Z774" s="10">
        <v>0.21355948308627898</v>
      </c>
      <c r="AA774" s="4">
        <v>1.028169014084507</v>
      </c>
      <c r="AB774" s="4">
        <v>0</v>
      </c>
      <c r="AC774" s="10">
        <v>0</v>
      </c>
      <c r="AD774" s="4">
        <v>75.664507042253518</v>
      </c>
      <c r="AE774" s="4">
        <v>12.778591549295774</v>
      </c>
      <c r="AF774" s="10">
        <v>0.16888488472091404</v>
      </c>
      <c r="AG774" s="4">
        <v>5.1014084507042252</v>
      </c>
      <c r="AH774" s="4">
        <v>0</v>
      </c>
      <c r="AI774" s="10">
        <v>0</v>
      </c>
      <c r="AJ774" s="4">
        <v>0</v>
      </c>
      <c r="AK774" s="4">
        <v>0</v>
      </c>
      <c r="AL774" s="10" t="s">
        <v>1473</v>
      </c>
      <c r="AM774" s="1">
        <v>365575</v>
      </c>
      <c r="AN774" s="1">
        <v>5</v>
      </c>
      <c r="AX774"/>
      <c r="AY774"/>
    </row>
    <row r="775" spans="1:51" x14ac:dyDescent="0.25">
      <c r="A775" t="s">
        <v>964</v>
      </c>
      <c r="B775" t="s">
        <v>111</v>
      </c>
      <c r="C775" t="s">
        <v>1246</v>
      </c>
      <c r="D775" t="s">
        <v>990</v>
      </c>
      <c r="E775" s="4">
        <v>50.098591549295776</v>
      </c>
      <c r="F775" s="4">
        <v>164.81690140845069</v>
      </c>
      <c r="G775" s="4">
        <v>5.158450704225352</v>
      </c>
      <c r="H775" s="10">
        <v>3.1298068706204073E-2</v>
      </c>
      <c r="I775" s="4">
        <v>153.17183098591545</v>
      </c>
      <c r="J775" s="4">
        <v>3.98943661971831</v>
      </c>
      <c r="K775" s="10">
        <v>2.6045498013829639E-2</v>
      </c>
      <c r="L775" s="4">
        <v>21.709859154929578</v>
      </c>
      <c r="M775" s="4">
        <v>1.1690140845070423</v>
      </c>
      <c r="N775" s="10">
        <v>5.3847151939794988E-2</v>
      </c>
      <c r="O775" s="4">
        <v>10.064788732394369</v>
      </c>
      <c r="P775" s="4">
        <v>0</v>
      </c>
      <c r="Q775" s="8">
        <v>0</v>
      </c>
      <c r="R775" s="4">
        <v>11.194366197183097</v>
      </c>
      <c r="S775" s="4">
        <v>1.1690140845070423</v>
      </c>
      <c r="T775" s="10">
        <v>0.10442878711625568</v>
      </c>
      <c r="U775" s="4">
        <v>0.45070422535211269</v>
      </c>
      <c r="V775" s="4">
        <v>0</v>
      </c>
      <c r="W775" s="10">
        <v>0</v>
      </c>
      <c r="X775" s="4">
        <v>46.397887323943642</v>
      </c>
      <c r="Y775" s="4">
        <v>3.98943661971831</v>
      </c>
      <c r="Z775" s="10">
        <v>8.5983152462624307E-2</v>
      </c>
      <c r="AA775" s="4">
        <v>0</v>
      </c>
      <c r="AB775" s="4">
        <v>0</v>
      </c>
      <c r="AC775" s="10" t="s">
        <v>1473</v>
      </c>
      <c r="AD775" s="4">
        <v>96.709154929577451</v>
      </c>
      <c r="AE775" s="4">
        <v>0</v>
      </c>
      <c r="AF775" s="10">
        <v>0</v>
      </c>
      <c r="AG775" s="4">
        <v>0</v>
      </c>
      <c r="AH775" s="4">
        <v>0</v>
      </c>
      <c r="AI775" s="10" t="s">
        <v>1473</v>
      </c>
      <c r="AJ775" s="4">
        <v>0</v>
      </c>
      <c r="AK775" s="4">
        <v>0</v>
      </c>
      <c r="AL775" s="10" t="s">
        <v>1473</v>
      </c>
      <c r="AM775" s="1">
        <v>365318</v>
      </c>
      <c r="AN775" s="1">
        <v>5</v>
      </c>
      <c r="AX775"/>
      <c r="AY775"/>
    </row>
    <row r="776" spans="1:51" x14ac:dyDescent="0.25">
      <c r="A776" t="s">
        <v>964</v>
      </c>
      <c r="B776" t="s">
        <v>854</v>
      </c>
      <c r="C776" t="s">
        <v>1286</v>
      </c>
      <c r="D776" t="s">
        <v>1049</v>
      </c>
      <c r="E776" s="4">
        <v>54.858695652173914</v>
      </c>
      <c r="F776" s="4">
        <v>186.33869565217398</v>
      </c>
      <c r="G776" s="4">
        <v>11.295869565217391</v>
      </c>
      <c r="H776" s="10">
        <v>6.0620095711642404E-2</v>
      </c>
      <c r="I776" s="4">
        <v>179.82782608695658</v>
      </c>
      <c r="J776" s="4">
        <v>9.4806521739130432</v>
      </c>
      <c r="K776" s="10">
        <v>5.2720718368294291E-2</v>
      </c>
      <c r="L776" s="4">
        <v>35.133152173913047</v>
      </c>
      <c r="M776" s="4">
        <v>4.5616304347826091</v>
      </c>
      <c r="N776" s="10">
        <v>0.12983834790006962</v>
      </c>
      <c r="O776" s="4">
        <v>28.622282608695656</v>
      </c>
      <c r="P776" s="4">
        <v>2.746413043478261</v>
      </c>
      <c r="Q776" s="8">
        <v>9.5953669419918342E-2</v>
      </c>
      <c r="R776" s="4">
        <v>1.8152173913043479</v>
      </c>
      <c r="S776" s="4">
        <v>1.8152173913043479</v>
      </c>
      <c r="T776" s="10">
        <v>1</v>
      </c>
      <c r="U776" s="4">
        <v>4.6956521739130439</v>
      </c>
      <c r="V776" s="4">
        <v>0</v>
      </c>
      <c r="W776" s="10">
        <v>0</v>
      </c>
      <c r="X776" s="4">
        <v>45.395760869565237</v>
      </c>
      <c r="Y776" s="4">
        <v>6.7342391304347817</v>
      </c>
      <c r="Z776" s="10">
        <v>0.1483451097952547</v>
      </c>
      <c r="AA776" s="4">
        <v>0</v>
      </c>
      <c r="AB776" s="4">
        <v>0</v>
      </c>
      <c r="AC776" s="10" t="s">
        <v>1473</v>
      </c>
      <c r="AD776" s="4">
        <v>105.8097826086957</v>
      </c>
      <c r="AE776" s="4">
        <v>0</v>
      </c>
      <c r="AF776" s="10">
        <v>0</v>
      </c>
      <c r="AG776" s="4">
        <v>0</v>
      </c>
      <c r="AH776" s="4">
        <v>0</v>
      </c>
      <c r="AI776" s="10" t="s">
        <v>1473</v>
      </c>
      <c r="AJ776" s="4">
        <v>0</v>
      </c>
      <c r="AK776" s="4">
        <v>0</v>
      </c>
      <c r="AL776" s="10" t="s">
        <v>1473</v>
      </c>
      <c r="AM776" s="1">
        <v>366410</v>
      </c>
      <c r="AN776" s="1">
        <v>5</v>
      </c>
      <c r="AX776"/>
      <c r="AY776"/>
    </row>
    <row r="777" spans="1:51" x14ac:dyDescent="0.25">
      <c r="A777" t="s">
        <v>964</v>
      </c>
      <c r="B777" t="s">
        <v>617</v>
      </c>
      <c r="C777" t="s">
        <v>1257</v>
      </c>
      <c r="D777" t="s">
        <v>1030</v>
      </c>
      <c r="E777" s="4">
        <v>76.532608695652172</v>
      </c>
      <c r="F777" s="4">
        <v>267.55706521739131</v>
      </c>
      <c r="G777" s="4">
        <v>30.06</v>
      </c>
      <c r="H777" s="10">
        <v>0.112349864413321</v>
      </c>
      <c r="I777" s="4">
        <v>252.04076086956522</v>
      </c>
      <c r="J777" s="4">
        <v>30.06</v>
      </c>
      <c r="K777" s="10">
        <v>0.11926642300352557</v>
      </c>
      <c r="L777" s="4">
        <v>28.027173913043477</v>
      </c>
      <c r="M777" s="4">
        <v>0</v>
      </c>
      <c r="N777" s="10">
        <v>0</v>
      </c>
      <c r="O777" s="4">
        <v>18.051630434782609</v>
      </c>
      <c r="P777" s="4">
        <v>0</v>
      </c>
      <c r="Q777" s="8">
        <v>0</v>
      </c>
      <c r="R777" s="4">
        <v>5.3125</v>
      </c>
      <c r="S777" s="4">
        <v>0</v>
      </c>
      <c r="T777" s="10">
        <v>0</v>
      </c>
      <c r="U777" s="4">
        <v>4.6630434782608692</v>
      </c>
      <c r="V777" s="4">
        <v>0</v>
      </c>
      <c r="W777" s="10">
        <v>0</v>
      </c>
      <c r="X777" s="4">
        <v>69.532608695652172</v>
      </c>
      <c r="Y777" s="4">
        <v>2.4320652173913042</v>
      </c>
      <c r="Z777" s="10">
        <v>3.4977333124902296E-2</v>
      </c>
      <c r="AA777" s="4">
        <v>5.5407608695652177</v>
      </c>
      <c r="AB777" s="4">
        <v>0</v>
      </c>
      <c r="AC777" s="10">
        <v>0</v>
      </c>
      <c r="AD777" s="4">
        <v>140.60326086956522</v>
      </c>
      <c r="AE777" s="4">
        <v>27.627934782608694</v>
      </c>
      <c r="AF777" s="10">
        <v>0.19649569015499979</v>
      </c>
      <c r="AG777" s="4">
        <v>23.853260869565219</v>
      </c>
      <c r="AH777" s="4">
        <v>0</v>
      </c>
      <c r="AI777" s="10">
        <v>0</v>
      </c>
      <c r="AJ777" s="4">
        <v>0</v>
      </c>
      <c r="AK777" s="4">
        <v>0</v>
      </c>
      <c r="AL777" s="10" t="s">
        <v>1473</v>
      </c>
      <c r="AM777" s="1">
        <v>366102</v>
      </c>
      <c r="AN777" s="1">
        <v>5</v>
      </c>
      <c r="AX777"/>
      <c r="AY777"/>
    </row>
    <row r="778" spans="1:51" x14ac:dyDescent="0.25">
      <c r="A778" t="s">
        <v>964</v>
      </c>
      <c r="B778" t="s">
        <v>365</v>
      </c>
      <c r="C778" t="s">
        <v>1133</v>
      </c>
      <c r="D778" t="s">
        <v>982</v>
      </c>
      <c r="E778" s="4">
        <v>136.95652173913044</v>
      </c>
      <c r="F778" s="4">
        <v>462.33847826086958</v>
      </c>
      <c r="G778" s="4">
        <v>41.279891304347828</v>
      </c>
      <c r="H778" s="10">
        <v>8.9285000590100333E-2</v>
      </c>
      <c r="I778" s="4">
        <v>419.68630434782608</v>
      </c>
      <c r="J778" s="4">
        <v>36.410326086956516</v>
      </c>
      <c r="K778" s="10">
        <v>8.6756050196912071E-2</v>
      </c>
      <c r="L778" s="4">
        <v>70.883043478260873</v>
      </c>
      <c r="M778" s="4">
        <v>6.5652173913043477</v>
      </c>
      <c r="N778" s="10">
        <v>9.2620421882954773E-2</v>
      </c>
      <c r="O778" s="4">
        <v>35.774347826086959</v>
      </c>
      <c r="P778" s="4">
        <v>1.6956521739130435</v>
      </c>
      <c r="Q778" s="8">
        <v>4.739854887519597E-2</v>
      </c>
      <c r="R778" s="4">
        <v>30.239130434782602</v>
      </c>
      <c r="S778" s="4">
        <v>0</v>
      </c>
      <c r="T778" s="10">
        <v>0</v>
      </c>
      <c r="U778" s="4">
        <v>4.8695652173913047</v>
      </c>
      <c r="V778" s="4">
        <v>4.8695652173913047</v>
      </c>
      <c r="W778" s="10">
        <v>1</v>
      </c>
      <c r="X778" s="4">
        <v>123.63173913043475</v>
      </c>
      <c r="Y778" s="4">
        <v>13.6875</v>
      </c>
      <c r="Z778" s="10">
        <v>0.11071186166490246</v>
      </c>
      <c r="AA778" s="4">
        <v>7.5434782608695654</v>
      </c>
      <c r="AB778" s="4">
        <v>0</v>
      </c>
      <c r="AC778" s="10">
        <v>0</v>
      </c>
      <c r="AD778" s="4">
        <v>243.54108695652175</v>
      </c>
      <c r="AE778" s="4">
        <v>21.027173913043477</v>
      </c>
      <c r="AF778" s="10">
        <v>8.6339328512553451E-2</v>
      </c>
      <c r="AG778" s="4">
        <v>16.739130434782609</v>
      </c>
      <c r="AH778" s="4">
        <v>0</v>
      </c>
      <c r="AI778" s="10">
        <v>0</v>
      </c>
      <c r="AJ778" s="4">
        <v>0</v>
      </c>
      <c r="AK778" s="4">
        <v>0</v>
      </c>
      <c r="AL778" s="10" t="s">
        <v>1473</v>
      </c>
      <c r="AM778" s="1">
        <v>365714</v>
      </c>
      <c r="AN778" s="1">
        <v>5</v>
      </c>
      <c r="AX778"/>
      <c r="AY778"/>
    </row>
    <row r="779" spans="1:51" x14ac:dyDescent="0.25">
      <c r="A779" t="s">
        <v>964</v>
      </c>
      <c r="B779" t="s">
        <v>750</v>
      </c>
      <c r="C779" t="s">
        <v>1096</v>
      </c>
      <c r="D779" t="s">
        <v>1034</v>
      </c>
      <c r="E779" s="4">
        <v>28.608695652173914</v>
      </c>
      <c r="F779" s="4">
        <v>123.52445652173913</v>
      </c>
      <c r="G779" s="4">
        <v>56.381739130434781</v>
      </c>
      <c r="H779" s="10">
        <v>0.45644191213674462</v>
      </c>
      <c r="I779" s="4">
        <v>117.87228260869566</v>
      </c>
      <c r="J779" s="4">
        <v>56.381739130434781</v>
      </c>
      <c r="K779" s="10">
        <v>0.47832906840030426</v>
      </c>
      <c r="L779" s="4">
        <v>18.419021739130432</v>
      </c>
      <c r="M779" s="4">
        <v>4.1065217391304358</v>
      </c>
      <c r="N779" s="10">
        <v>0.22295004573485594</v>
      </c>
      <c r="O779" s="4">
        <v>12.766847826086954</v>
      </c>
      <c r="P779" s="4">
        <v>4.1065217391304358</v>
      </c>
      <c r="Q779" s="8">
        <v>0.32165510195393998</v>
      </c>
      <c r="R779" s="4">
        <v>0</v>
      </c>
      <c r="S779" s="4">
        <v>0</v>
      </c>
      <c r="T779" s="10" t="s">
        <v>1473</v>
      </c>
      <c r="U779" s="4">
        <v>5.6521739130434785</v>
      </c>
      <c r="V779" s="4">
        <v>0</v>
      </c>
      <c r="W779" s="10">
        <v>0</v>
      </c>
      <c r="X779" s="4">
        <v>45.4920652173913</v>
      </c>
      <c r="Y779" s="4">
        <v>18.618152173913046</v>
      </c>
      <c r="Z779" s="10">
        <v>0.40926152912476382</v>
      </c>
      <c r="AA779" s="4">
        <v>0</v>
      </c>
      <c r="AB779" s="4">
        <v>0</v>
      </c>
      <c r="AC779" s="10" t="s">
        <v>1473</v>
      </c>
      <c r="AD779" s="4">
        <v>59.613369565217404</v>
      </c>
      <c r="AE779" s="4">
        <v>33.657065217391299</v>
      </c>
      <c r="AF779" s="10">
        <v>0.56458920981761074</v>
      </c>
      <c r="AG779" s="4">
        <v>0</v>
      </c>
      <c r="AH779" s="4">
        <v>0</v>
      </c>
      <c r="AI779" s="10" t="s">
        <v>1473</v>
      </c>
      <c r="AJ779" s="4">
        <v>0</v>
      </c>
      <c r="AK779" s="4">
        <v>0</v>
      </c>
      <c r="AL779" s="10" t="s">
        <v>1473</v>
      </c>
      <c r="AM779" s="1">
        <v>366280</v>
      </c>
      <c r="AN779" s="1">
        <v>5</v>
      </c>
      <c r="AX779"/>
      <c r="AY779"/>
    </row>
    <row r="780" spans="1:51" x14ac:dyDescent="0.25">
      <c r="A780" t="s">
        <v>964</v>
      </c>
      <c r="B780" t="s">
        <v>379</v>
      </c>
      <c r="C780" t="s">
        <v>1213</v>
      </c>
      <c r="D780" t="s">
        <v>1008</v>
      </c>
      <c r="E780" s="4">
        <v>47.086956521739133</v>
      </c>
      <c r="F780" s="4">
        <v>236.25565217391303</v>
      </c>
      <c r="G780" s="4">
        <v>53.241847826086961</v>
      </c>
      <c r="H780" s="10">
        <v>0.22535692727848244</v>
      </c>
      <c r="I780" s="4">
        <v>217.30728260869563</v>
      </c>
      <c r="J780" s="4">
        <v>53.241847826086961</v>
      </c>
      <c r="K780" s="10">
        <v>0.24500719528097614</v>
      </c>
      <c r="L780" s="4">
        <v>44.431630434782619</v>
      </c>
      <c r="M780" s="4">
        <v>0.38315217391304346</v>
      </c>
      <c r="N780" s="10">
        <v>8.6234101734222798E-3</v>
      </c>
      <c r="O780" s="4">
        <v>30.086521739130443</v>
      </c>
      <c r="P780" s="4">
        <v>0.38315217391304346</v>
      </c>
      <c r="Q780" s="8">
        <v>1.273501062154077E-2</v>
      </c>
      <c r="R780" s="4">
        <v>9.3016304347826093</v>
      </c>
      <c r="S780" s="4">
        <v>0</v>
      </c>
      <c r="T780" s="10">
        <v>0</v>
      </c>
      <c r="U780" s="4">
        <v>5.0434782608695654</v>
      </c>
      <c r="V780" s="4">
        <v>0</v>
      </c>
      <c r="W780" s="10">
        <v>0</v>
      </c>
      <c r="X780" s="4">
        <v>57.951847826086954</v>
      </c>
      <c r="Y780" s="4">
        <v>8.3967391304347831</v>
      </c>
      <c r="Z780" s="10">
        <v>0.14489165480336938</v>
      </c>
      <c r="AA780" s="4">
        <v>4.6032608695652177</v>
      </c>
      <c r="AB780" s="4">
        <v>0</v>
      </c>
      <c r="AC780" s="10">
        <v>0</v>
      </c>
      <c r="AD780" s="4">
        <v>129.26891304347825</v>
      </c>
      <c r="AE780" s="4">
        <v>44.461956521739133</v>
      </c>
      <c r="AF780" s="10">
        <v>0.34394933379523984</v>
      </c>
      <c r="AG780" s="4">
        <v>0</v>
      </c>
      <c r="AH780" s="4">
        <v>0</v>
      </c>
      <c r="AI780" s="10" t="s">
        <v>1473</v>
      </c>
      <c r="AJ780" s="4">
        <v>0</v>
      </c>
      <c r="AK780" s="4">
        <v>0</v>
      </c>
      <c r="AL780" s="10" t="s">
        <v>1473</v>
      </c>
      <c r="AM780" s="1">
        <v>365733</v>
      </c>
      <c r="AN780" s="1">
        <v>5</v>
      </c>
      <c r="AX780"/>
      <c r="AY780"/>
    </row>
    <row r="781" spans="1:51" x14ac:dyDescent="0.25">
      <c r="A781" t="s">
        <v>964</v>
      </c>
      <c r="B781" t="s">
        <v>796</v>
      </c>
      <c r="C781" t="s">
        <v>1103</v>
      </c>
      <c r="D781" t="s">
        <v>1041</v>
      </c>
      <c r="E781" s="4">
        <v>41.097826086956523</v>
      </c>
      <c r="F781" s="4">
        <v>278.50260869565216</v>
      </c>
      <c r="G781" s="4">
        <v>12.375326086956523</v>
      </c>
      <c r="H781" s="10">
        <v>4.4435225023261048E-2</v>
      </c>
      <c r="I781" s="4">
        <v>251.31097826086955</v>
      </c>
      <c r="J781" s="4">
        <v>12.375326086956523</v>
      </c>
      <c r="K781" s="10">
        <v>4.9243077929172291E-2</v>
      </c>
      <c r="L781" s="4">
        <v>61.725869565217387</v>
      </c>
      <c r="M781" s="4">
        <v>5.896521739130435</v>
      </c>
      <c r="N781" s="10">
        <v>9.5527560497149042E-2</v>
      </c>
      <c r="O781" s="4">
        <v>34.534239130434777</v>
      </c>
      <c r="P781" s="4">
        <v>5.896521739130435</v>
      </c>
      <c r="Q781" s="8">
        <v>0.1707442204491447</v>
      </c>
      <c r="R781" s="4">
        <v>22.565543478260867</v>
      </c>
      <c r="S781" s="4">
        <v>0</v>
      </c>
      <c r="T781" s="10">
        <v>0</v>
      </c>
      <c r="U781" s="4">
        <v>4.6260869565217391</v>
      </c>
      <c r="V781" s="4">
        <v>0</v>
      </c>
      <c r="W781" s="10">
        <v>0</v>
      </c>
      <c r="X781" s="4">
        <v>65.010326086956525</v>
      </c>
      <c r="Y781" s="4">
        <v>5.2754347826086967</v>
      </c>
      <c r="Z781" s="10">
        <v>8.1147643768966479E-2</v>
      </c>
      <c r="AA781" s="4">
        <v>0</v>
      </c>
      <c r="AB781" s="4">
        <v>0</v>
      </c>
      <c r="AC781" s="10" t="s">
        <v>1473</v>
      </c>
      <c r="AD781" s="4">
        <v>66.525869565217391</v>
      </c>
      <c r="AE781" s="4">
        <v>0.80663043478260876</v>
      </c>
      <c r="AF781" s="10">
        <v>1.2125064130005001E-2</v>
      </c>
      <c r="AG781" s="4">
        <v>85.240543478260847</v>
      </c>
      <c r="AH781" s="4">
        <v>0.39673913043478259</v>
      </c>
      <c r="AI781" s="10">
        <v>4.6543477346078178E-3</v>
      </c>
      <c r="AJ781" s="4">
        <v>0</v>
      </c>
      <c r="AK781" s="4">
        <v>0</v>
      </c>
      <c r="AL781" s="10" t="s">
        <v>1473</v>
      </c>
      <c r="AM781" s="1">
        <v>366342</v>
      </c>
      <c r="AN781" s="1">
        <v>5</v>
      </c>
      <c r="AX781"/>
      <c r="AY781"/>
    </row>
    <row r="782" spans="1:51" x14ac:dyDescent="0.25">
      <c r="A782" t="s">
        <v>964</v>
      </c>
      <c r="B782" t="s">
        <v>366</v>
      </c>
      <c r="C782" t="s">
        <v>1078</v>
      </c>
      <c r="D782" t="s">
        <v>1039</v>
      </c>
      <c r="E782" s="4">
        <v>73.141304347826093</v>
      </c>
      <c r="F782" s="4">
        <v>292.96032608695657</v>
      </c>
      <c r="G782" s="4">
        <v>69.306521739130432</v>
      </c>
      <c r="H782" s="10">
        <v>0.23657306320228103</v>
      </c>
      <c r="I782" s="4">
        <v>260.41250000000008</v>
      </c>
      <c r="J782" s="4">
        <v>69.306521739130432</v>
      </c>
      <c r="K782" s="10">
        <v>0.26614130173908862</v>
      </c>
      <c r="L782" s="4">
        <v>40.758152173913047</v>
      </c>
      <c r="M782" s="4">
        <v>7.4739130434782597</v>
      </c>
      <c r="N782" s="10">
        <v>0.18337222481498763</v>
      </c>
      <c r="O782" s="4">
        <v>15.810869565217395</v>
      </c>
      <c r="P782" s="4">
        <v>7.4739130434782597</v>
      </c>
      <c r="Q782" s="8">
        <v>0.47270727347724439</v>
      </c>
      <c r="R782" s="4">
        <v>20.277173913043477</v>
      </c>
      <c r="S782" s="4">
        <v>0</v>
      </c>
      <c r="T782" s="10">
        <v>0</v>
      </c>
      <c r="U782" s="4">
        <v>4.670108695652174</v>
      </c>
      <c r="V782" s="4">
        <v>0</v>
      </c>
      <c r="W782" s="10">
        <v>0</v>
      </c>
      <c r="X782" s="4">
        <v>62.715760869565244</v>
      </c>
      <c r="Y782" s="4">
        <v>18.821739130434775</v>
      </c>
      <c r="Z782" s="10">
        <v>0.30011178800142091</v>
      </c>
      <c r="AA782" s="4">
        <v>7.6005434782608692</v>
      </c>
      <c r="AB782" s="4">
        <v>0</v>
      </c>
      <c r="AC782" s="10">
        <v>0</v>
      </c>
      <c r="AD782" s="4">
        <v>181.88586956521743</v>
      </c>
      <c r="AE782" s="4">
        <v>43.010869565217391</v>
      </c>
      <c r="AF782" s="10">
        <v>0.2364717482893596</v>
      </c>
      <c r="AG782" s="4">
        <v>0</v>
      </c>
      <c r="AH782" s="4">
        <v>0</v>
      </c>
      <c r="AI782" s="10" t="s">
        <v>1473</v>
      </c>
      <c r="AJ782" s="4">
        <v>0</v>
      </c>
      <c r="AK782" s="4">
        <v>0</v>
      </c>
      <c r="AL782" s="10" t="s">
        <v>1473</v>
      </c>
      <c r="AM782" s="1">
        <v>365715</v>
      </c>
      <c r="AN782" s="1">
        <v>5</v>
      </c>
      <c r="AX782"/>
      <c r="AY782"/>
    </row>
    <row r="783" spans="1:51" x14ac:dyDescent="0.25">
      <c r="A783" t="s">
        <v>964</v>
      </c>
      <c r="B783" t="s">
        <v>719</v>
      </c>
      <c r="C783" t="s">
        <v>1235</v>
      </c>
      <c r="D783" t="s">
        <v>981</v>
      </c>
      <c r="E783" s="4">
        <v>46.326086956521742</v>
      </c>
      <c r="F783" s="4">
        <v>145.34467391304347</v>
      </c>
      <c r="G783" s="4">
        <v>8.1831521739130455</v>
      </c>
      <c r="H783" s="10">
        <v>5.6301699633031249E-2</v>
      </c>
      <c r="I783" s="4">
        <v>137.7086956521739</v>
      </c>
      <c r="J783" s="4">
        <v>8.0439130434782626</v>
      </c>
      <c r="K783" s="10">
        <v>5.8412528020711667E-2</v>
      </c>
      <c r="L783" s="4">
        <v>21.026847826086957</v>
      </c>
      <c r="M783" s="4">
        <v>0.26554347826086955</v>
      </c>
      <c r="N783" s="10">
        <v>1.2628782043660537E-2</v>
      </c>
      <c r="O783" s="4">
        <v>13.390869565217391</v>
      </c>
      <c r="P783" s="4">
        <v>0.12630434782608696</v>
      </c>
      <c r="Q783" s="8">
        <v>9.4321244196240144E-3</v>
      </c>
      <c r="R783" s="4">
        <v>3.275108695652174</v>
      </c>
      <c r="S783" s="4">
        <v>0.13923913043478262</v>
      </c>
      <c r="T783" s="10">
        <v>4.2514353987587537E-2</v>
      </c>
      <c r="U783" s="4">
        <v>4.3608695652173912</v>
      </c>
      <c r="V783" s="4">
        <v>0</v>
      </c>
      <c r="W783" s="10">
        <v>0</v>
      </c>
      <c r="X783" s="4">
        <v>25.349782608695644</v>
      </c>
      <c r="Y783" s="4">
        <v>5.8795652173913062</v>
      </c>
      <c r="Z783" s="10">
        <v>0.23193750053597936</v>
      </c>
      <c r="AA783" s="4">
        <v>0</v>
      </c>
      <c r="AB783" s="4">
        <v>0</v>
      </c>
      <c r="AC783" s="10" t="s">
        <v>1473</v>
      </c>
      <c r="AD783" s="4">
        <v>98.968043478260867</v>
      </c>
      <c r="AE783" s="4">
        <v>2.0380434782608696</v>
      </c>
      <c r="AF783" s="10">
        <v>2.0592945021779101E-2</v>
      </c>
      <c r="AG783" s="4">
        <v>0</v>
      </c>
      <c r="AH783" s="4">
        <v>0</v>
      </c>
      <c r="AI783" s="10" t="s">
        <v>1473</v>
      </c>
      <c r="AJ783" s="4">
        <v>0</v>
      </c>
      <c r="AK783" s="4">
        <v>0</v>
      </c>
      <c r="AL783" s="10" t="s">
        <v>1473</v>
      </c>
      <c r="AM783" s="1">
        <v>366241</v>
      </c>
      <c r="AN783" s="1">
        <v>5</v>
      </c>
      <c r="AX783"/>
      <c r="AY783"/>
    </row>
    <row r="784" spans="1:51" x14ac:dyDescent="0.25">
      <c r="A784" t="s">
        <v>964</v>
      </c>
      <c r="B784" t="s">
        <v>215</v>
      </c>
      <c r="C784" t="s">
        <v>1123</v>
      </c>
      <c r="D784" t="s">
        <v>1022</v>
      </c>
      <c r="E784" s="4">
        <v>58.945652173913047</v>
      </c>
      <c r="F784" s="4">
        <v>151.63967391304345</v>
      </c>
      <c r="G784" s="4">
        <v>6.2798913043478262</v>
      </c>
      <c r="H784" s="10">
        <v>4.1413247221495475E-2</v>
      </c>
      <c r="I784" s="4">
        <v>151.63967391304345</v>
      </c>
      <c r="J784" s="4">
        <v>6.2798913043478262</v>
      </c>
      <c r="K784" s="10">
        <v>4.1413247221495475E-2</v>
      </c>
      <c r="L784" s="4">
        <v>19.995217391304351</v>
      </c>
      <c r="M784" s="4">
        <v>1.5305434782608696</v>
      </c>
      <c r="N784" s="10">
        <v>7.6545478266541983E-2</v>
      </c>
      <c r="O784" s="4">
        <v>19.995217391304351</v>
      </c>
      <c r="P784" s="4">
        <v>1.5305434782608696</v>
      </c>
      <c r="Q784" s="8">
        <v>7.6545478266541983E-2</v>
      </c>
      <c r="R784" s="4">
        <v>0</v>
      </c>
      <c r="S784" s="4">
        <v>0</v>
      </c>
      <c r="T784" s="10" t="s">
        <v>1473</v>
      </c>
      <c r="U784" s="4">
        <v>0</v>
      </c>
      <c r="V784" s="4">
        <v>0</v>
      </c>
      <c r="W784" s="10" t="s">
        <v>1473</v>
      </c>
      <c r="X784" s="4">
        <v>46.113152173913043</v>
      </c>
      <c r="Y784" s="4">
        <v>2.6721739130434781</v>
      </c>
      <c r="Z784" s="10">
        <v>5.7948194540367384E-2</v>
      </c>
      <c r="AA784" s="4">
        <v>0</v>
      </c>
      <c r="AB784" s="4">
        <v>0</v>
      </c>
      <c r="AC784" s="10" t="s">
        <v>1473</v>
      </c>
      <c r="AD784" s="4">
        <v>85.531304347826065</v>
      </c>
      <c r="AE784" s="4">
        <v>2.0771739130434783</v>
      </c>
      <c r="AF784" s="10">
        <v>2.4285540000610003E-2</v>
      </c>
      <c r="AG784" s="4">
        <v>0</v>
      </c>
      <c r="AH784" s="4">
        <v>0</v>
      </c>
      <c r="AI784" s="10" t="s">
        <v>1473</v>
      </c>
      <c r="AJ784" s="4">
        <v>0</v>
      </c>
      <c r="AK784" s="4">
        <v>0</v>
      </c>
      <c r="AL784" s="10" t="s">
        <v>1473</v>
      </c>
      <c r="AM784" s="1">
        <v>365483</v>
      </c>
      <c r="AN784" s="1">
        <v>5</v>
      </c>
      <c r="AX784"/>
      <c r="AY784"/>
    </row>
    <row r="785" spans="1:51" x14ac:dyDescent="0.25">
      <c r="A785" t="s">
        <v>964</v>
      </c>
      <c r="B785" t="s">
        <v>835</v>
      </c>
      <c r="C785" t="s">
        <v>1131</v>
      </c>
      <c r="D785" t="s">
        <v>982</v>
      </c>
      <c r="E785" s="4">
        <v>122.76086956521739</v>
      </c>
      <c r="F785" s="4">
        <v>389.96782608695651</v>
      </c>
      <c r="G785" s="4">
        <v>0</v>
      </c>
      <c r="H785" s="10">
        <v>0</v>
      </c>
      <c r="I785" s="4">
        <v>337.62413043478256</v>
      </c>
      <c r="J785" s="4">
        <v>0</v>
      </c>
      <c r="K785" s="10">
        <v>0</v>
      </c>
      <c r="L785" s="4">
        <v>91.70467391304345</v>
      </c>
      <c r="M785" s="4">
        <v>0</v>
      </c>
      <c r="N785" s="10">
        <v>0</v>
      </c>
      <c r="O785" s="4">
        <v>51.244239130434757</v>
      </c>
      <c r="P785" s="4">
        <v>0</v>
      </c>
      <c r="Q785" s="8">
        <v>0</v>
      </c>
      <c r="R785" s="4">
        <v>32.806413043478265</v>
      </c>
      <c r="S785" s="4">
        <v>0</v>
      </c>
      <c r="T785" s="10">
        <v>0</v>
      </c>
      <c r="U785" s="4">
        <v>7.6540217391304344</v>
      </c>
      <c r="V785" s="4">
        <v>0</v>
      </c>
      <c r="W785" s="10">
        <v>0</v>
      </c>
      <c r="X785" s="4">
        <v>89.410434782608718</v>
      </c>
      <c r="Y785" s="4">
        <v>0</v>
      </c>
      <c r="Z785" s="10">
        <v>0</v>
      </c>
      <c r="AA785" s="4">
        <v>11.883260869565218</v>
      </c>
      <c r="AB785" s="4">
        <v>0</v>
      </c>
      <c r="AC785" s="10">
        <v>0</v>
      </c>
      <c r="AD785" s="4">
        <v>192.23369565217388</v>
      </c>
      <c r="AE785" s="4">
        <v>0</v>
      </c>
      <c r="AF785" s="10">
        <v>0</v>
      </c>
      <c r="AG785" s="4">
        <v>4.7357608695652171</v>
      </c>
      <c r="AH785" s="4">
        <v>0</v>
      </c>
      <c r="AI785" s="10">
        <v>0</v>
      </c>
      <c r="AJ785" s="4">
        <v>0</v>
      </c>
      <c r="AK785" s="4">
        <v>0</v>
      </c>
      <c r="AL785" s="10" t="s">
        <v>1473</v>
      </c>
      <c r="AM785" s="1">
        <v>366388</v>
      </c>
      <c r="AN785" s="1">
        <v>5</v>
      </c>
      <c r="AX785"/>
      <c r="AY785"/>
    </row>
    <row r="786" spans="1:51" x14ac:dyDescent="0.25">
      <c r="A786" t="s">
        <v>964</v>
      </c>
      <c r="B786" t="s">
        <v>64</v>
      </c>
      <c r="C786" t="s">
        <v>1228</v>
      </c>
      <c r="D786" t="s">
        <v>1032</v>
      </c>
      <c r="E786" s="4">
        <v>77.967391304347828</v>
      </c>
      <c r="F786" s="4">
        <v>198.31293478260869</v>
      </c>
      <c r="G786" s="4">
        <v>18.247717391304349</v>
      </c>
      <c r="H786" s="10">
        <v>9.2014761474371598E-2</v>
      </c>
      <c r="I786" s="4">
        <v>178.25858695652173</v>
      </c>
      <c r="J786" s="4">
        <v>18.247717391304349</v>
      </c>
      <c r="K786" s="10">
        <v>0.10236655469368816</v>
      </c>
      <c r="L786" s="4">
        <v>13.258152173913043</v>
      </c>
      <c r="M786" s="4">
        <v>0</v>
      </c>
      <c r="N786" s="10">
        <v>0</v>
      </c>
      <c r="O786" s="4">
        <v>6.4701086956521738</v>
      </c>
      <c r="P786" s="4">
        <v>0</v>
      </c>
      <c r="Q786" s="8">
        <v>0</v>
      </c>
      <c r="R786" s="4">
        <v>2.0597826086956523</v>
      </c>
      <c r="S786" s="4">
        <v>0</v>
      </c>
      <c r="T786" s="10">
        <v>0</v>
      </c>
      <c r="U786" s="4">
        <v>4.7282608695652177</v>
      </c>
      <c r="V786" s="4">
        <v>0</v>
      </c>
      <c r="W786" s="10">
        <v>0</v>
      </c>
      <c r="X786" s="4">
        <v>62.448260869565232</v>
      </c>
      <c r="Y786" s="4">
        <v>12.040652173913045</v>
      </c>
      <c r="Z786" s="10">
        <v>0.1928100479701457</v>
      </c>
      <c r="AA786" s="4">
        <v>13.266304347826088</v>
      </c>
      <c r="AB786" s="4">
        <v>0</v>
      </c>
      <c r="AC786" s="10">
        <v>0</v>
      </c>
      <c r="AD786" s="4">
        <v>109.34021739130432</v>
      </c>
      <c r="AE786" s="4">
        <v>6.207065217391305</v>
      </c>
      <c r="AF786" s="10">
        <v>5.6768363603829315E-2</v>
      </c>
      <c r="AG786" s="4">
        <v>0</v>
      </c>
      <c r="AH786" s="4">
        <v>0</v>
      </c>
      <c r="AI786" s="10" t="s">
        <v>1473</v>
      </c>
      <c r="AJ786" s="4">
        <v>0</v>
      </c>
      <c r="AK786" s="4">
        <v>0</v>
      </c>
      <c r="AL786" s="10" t="s">
        <v>1473</v>
      </c>
      <c r="AM786" s="1">
        <v>365215</v>
      </c>
      <c r="AN786" s="1">
        <v>5</v>
      </c>
      <c r="AX786"/>
      <c r="AY786"/>
    </row>
    <row r="787" spans="1:51" x14ac:dyDescent="0.25">
      <c r="A787" t="s">
        <v>964</v>
      </c>
      <c r="B787" t="s">
        <v>297</v>
      </c>
      <c r="C787" t="s">
        <v>1146</v>
      </c>
      <c r="D787" t="s">
        <v>1024</v>
      </c>
      <c r="E787" s="4">
        <v>76.119565217391298</v>
      </c>
      <c r="F787" s="4">
        <v>264.33695652173913</v>
      </c>
      <c r="G787" s="4">
        <v>10.570652173913043</v>
      </c>
      <c r="H787" s="10">
        <v>3.9989308770919857E-2</v>
      </c>
      <c r="I787" s="4">
        <v>248.29076086956519</v>
      </c>
      <c r="J787" s="4">
        <v>10.570652173913043</v>
      </c>
      <c r="K787" s="10">
        <v>4.2573683116087162E-2</v>
      </c>
      <c r="L787" s="4">
        <v>47.747391304347829</v>
      </c>
      <c r="M787" s="4">
        <v>1.3804347826086956</v>
      </c>
      <c r="N787" s="10">
        <v>2.8911208442983449E-2</v>
      </c>
      <c r="O787" s="4">
        <v>36.03</v>
      </c>
      <c r="P787" s="4">
        <v>1.3804347826086956</v>
      </c>
      <c r="Q787" s="8">
        <v>3.8313482725747861E-2</v>
      </c>
      <c r="R787" s="4">
        <v>8.0163043478260878</v>
      </c>
      <c r="S787" s="4">
        <v>0</v>
      </c>
      <c r="T787" s="10">
        <v>0</v>
      </c>
      <c r="U787" s="4">
        <v>3.7010869565217392</v>
      </c>
      <c r="V787" s="4">
        <v>0</v>
      </c>
      <c r="W787" s="10">
        <v>0</v>
      </c>
      <c r="X787" s="4">
        <v>33.994565217391305</v>
      </c>
      <c r="Y787" s="4">
        <v>8.7010869565217384</v>
      </c>
      <c r="Z787" s="10">
        <v>0.25595523581135088</v>
      </c>
      <c r="AA787" s="4">
        <v>4.3288043478260869</v>
      </c>
      <c r="AB787" s="4">
        <v>0</v>
      </c>
      <c r="AC787" s="10">
        <v>0</v>
      </c>
      <c r="AD787" s="4">
        <v>126.8732608695652</v>
      </c>
      <c r="AE787" s="4">
        <v>0.4891304347826087</v>
      </c>
      <c r="AF787" s="10">
        <v>3.8552680953433506E-3</v>
      </c>
      <c r="AG787" s="4">
        <v>51.392934782608691</v>
      </c>
      <c r="AH787" s="4">
        <v>0</v>
      </c>
      <c r="AI787" s="10">
        <v>0</v>
      </c>
      <c r="AJ787" s="4">
        <v>0</v>
      </c>
      <c r="AK787" s="4">
        <v>0</v>
      </c>
      <c r="AL787" s="10" t="s">
        <v>1473</v>
      </c>
      <c r="AM787" s="1">
        <v>365612</v>
      </c>
      <c r="AN787" s="1">
        <v>5</v>
      </c>
      <c r="AX787"/>
      <c r="AY787"/>
    </row>
    <row r="788" spans="1:51" x14ac:dyDescent="0.25">
      <c r="A788" t="s">
        <v>964</v>
      </c>
      <c r="B788" t="s">
        <v>227</v>
      </c>
      <c r="C788" t="s">
        <v>1116</v>
      </c>
      <c r="D788" t="s">
        <v>980</v>
      </c>
      <c r="E788" s="4">
        <v>99.815217391304344</v>
      </c>
      <c r="F788" s="4">
        <v>294.73913043478262</v>
      </c>
      <c r="G788" s="4">
        <v>6.5815217391304346</v>
      </c>
      <c r="H788" s="10">
        <v>2.2329989673993213E-2</v>
      </c>
      <c r="I788" s="4">
        <v>282.26630434782612</v>
      </c>
      <c r="J788" s="4">
        <v>6.5815217391304346</v>
      </c>
      <c r="K788" s="10">
        <v>2.3316710630186567E-2</v>
      </c>
      <c r="L788" s="4">
        <v>23.76630434782609</v>
      </c>
      <c r="M788" s="4">
        <v>0</v>
      </c>
      <c r="N788" s="10">
        <v>0</v>
      </c>
      <c r="O788" s="4">
        <v>23.032608695652176</v>
      </c>
      <c r="P788" s="4">
        <v>0</v>
      </c>
      <c r="Q788" s="8">
        <v>0</v>
      </c>
      <c r="R788" s="4">
        <v>0.57065217391304346</v>
      </c>
      <c r="S788" s="4">
        <v>0</v>
      </c>
      <c r="T788" s="10">
        <v>0</v>
      </c>
      <c r="U788" s="4">
        <v>0.16304347826086957</v>
      </c>
      <c r="V788" s="4">
        <v>0</v>
      </c>
      <c r="W788" s="10">
        <v>0</v>
      </c>
      <c r="X788" s="4">
        <v>108.1875</v>
      </c>
      <c r="Y788" s="4">
        <v>6.5815217391304346</v>
      </c>
      <c r="Z788" s="10">
        <v>6.0834400823851505E-2</v>
      </c>
      <c r="AA788" s="4">
        <v>11.739130434782609</v>
      </c>
      <c r="AB788" s="4">
        <v>0</v>
      </c>
      <c r="AC788" s="10">
        <v>0</v>
      </c>
      <c r="AD788" s="4">
        <v>151.04619565217391</v>
      </c>
      <c r="AE788" s="4">
        <v>0</v>
      </c>
      <c r="AF788" s="10">
        <v>0</v>
      </c>
      <c r="AG788" s="4">
        <v>0</v>
      </c>
      <c r="AH788" s="4">
        <v>0</v>
      </c>
      <c r="AI788" s="10" t="s">
        <v>1473</v>
      </c>
      <c r="AJ788" s="4">
        <v>0</v>
      </c>
      <c r="AK788" s="4">
        <v>0</v>
      </c>
      <c r="AL788" s="10" t="s">
        <v>1473</v>
      </c>
      <c r="AM788" s="1">
        <v>365499</v>
      </c>
      <c r="AN788" s="1">
        <v>5</v>
      </c>
      <c r="AX788"/>
      <c r="AY788"/>
    </row>
    <row r="789" spans="1:51" x14ac:dyDescent="0.25">
      <c r="A789" t="s">
        <v>964</v>
      </c>
      <c r="B789" t="s">
        <v>724</v>
      </c>
      <c r="C789" t="s">
        <v>1366</v>
      </c>
      <c r="D789" t="s">
        <v>1025</v>
      </c>
      <c r="E789" s="4">
        <v>38.836956521739133</v>
      </c>
      <c r="F789" s="4">
        <v>151.20076086956522</v>
      </c>
      <c r="G789" s="4">
        <v>0</v>
      </c>
      <c r="H789" s="10">
        <v>0</v>
      </c>
      <c r="I789" s="4">
        <v>138.62554347826088</v>
      </c>
      <c r="J789" s="4">
        <v>0</v>
      </c>
      <c r="K789" s="10">
        <v>0</v>
      </c>
      <c r="L789" s="4">
        <v>54.146847826086962</v>
      </c>
      <c r="M789" s="4">
        <v>0</v>
      </c>
      <c r="N789" s="10">
        <v>0</v>
      </c>
      <c r="O789" s="4">
        <v>41.57163043478262</v>
      </c>
      <c r="P789" s="4">
        <v>0</v>
      </c>
      <c r="Q789" s="8">
        <v>0</v>
      </c>
      <c r="R789" s="4">
        <v>7.5608695652173887</v>
      </c>
      <c r="S789" s="4">
        <v>0</v>
      </c>
      <c r="T789" s="10">
        <v>0</v>
      </c>
      <c r="U789" s="4">
        <v>5.0143478260869561</v>
      </c>
      <c r="V789" s="4">
        <v>0</v>
      </c>
      <c r="W789" s="10">
        <v>0</v>
      </c>
      <c r="X789" s="4">
        <v>6.3419565217391307</v>
      </c>
      <c r="Y789" s="4">
        <v>0</v>
      </c>
      <c r="Z789" s="10">
        <v>0</v>
      </c>
      <c r="AA789" s="4">
        <v>0</v>
      </c>
      <c r="AB789" s="4">
        <v>0</v>
      </c>
      <c r="AC789" s="10" t="s">
        <v>1473</v>
      </c>
      <c r="AD789" s="4">
        <v>90.711956521739125</v>
      </c>
      <c r="AE789" s="4">
        <v>0</v>
      </c>
      <c r="AF789" s="10">
        <v>0</v>
      </c>
      <c r="AG789" s="4">
        <v>0</v>
      </c>
      <c r="AH789" s="4">
        <v>0</v>
      </c>
      <c r="AI789" s="10" t="s">
        <v>1473</v>
      </c>
      <c r="AJ789" s="4">
        <v>0</v>
      </c>
      <c r="AK789" s="4">
        <v>0</v>
      </c>
      <c r="AL789" s="10" t="s">
        <v>1473</v>
      </c>
      <c r="AM789" s="1">
        <v>366249</v>
      </c>
      <c r="AN789" s="1">
        <v>5</v>
      </c>
      <c r="AX789"/>
      <c r="AY789"/>
    </row>
    <row r="790" spans="1:51" x14ac:dyDescent="0.25">
      <c r="A790" t="s">
        <v>964</v>
      </c>
      <c r="B790" t="s">
        <v>756</v>
      </c>
      <c r="C790" t="s">
        <v>1399</v>
      </c>
      <c r="D790" t="s">
        <v>1056</v>
      </c>
      <c r="E790" s="4">
        <v>50.413043478260867</v>
      </c>
      <c r="F790" s="4">
        <v>188.66119565217392</v>
      </c>
      <c r="G790" s="4">
        <v>10.820869565217389</v>
      </c>
      <c r="H790" s="10">
        <v>5.7356095554314916E-2</v>
      </c>
      <c r="I790" s="4">
        <v>174.13945652173913</v>
      </c>
      <c r="J790" s="4">
        <v>10.820869565217389</v>
      </c>
      <c r="K790" s="10">
        <v>6.2139102655730062E-2</v>
      </c>
      <c r="L790" s="4">
        <v>25.709673913043474</v>
      </c>
      <c r="M790" s="4">
        <v>2.4596739130434777</v>
      </c>
      <c r="N790" s="10">
        <v>9.5671143918927476E-2</v>
      </c>
      <c r="O790" s="4">
        <v>16.405326086956517</v>
      </c>
      <c r="P790" s="4">
        <v>2.4596739130434777</v>
      </c>
      <c r="Q790" s="8">
        <v>0.14993142470963169</v>
      </c>
      <c r="R790" s="4">
        <v>3.9130434782608696</v>
      </c>
      <c r="S790" s="4">
        <v>0</v>
      </c>
      <c r="T790" s="10">
        <v>0</v>
      </c>
      <c r="U790" s="4">
        <v>5.3913043478260869</v>
      </c>
      <c r="V790" s="4">
        <v>0</v>
      </c>
      <c r="W790" s="10">
        <v>0</v>
      </c>
      <c r="X790" s="4">
        <v>60.949130434782603</v>
      </c>
      <c r="Y790" s="4">
        <v>3.4110869565217383</v>
      </c>
      <c r="Z790" s="10">
        <v>5.5966129987230967E-2</v>
      </c>
      <c r="AA790" s="4">
        <v>5.2173913043478262</v>
      </c>
      <c r="AB790" s="4">
        <v>0</v>
      </c>
      <c r="AC790" s="10">
        <v>0</v>
      </c>
      <c r="AD790" s="4">
        <v>76.393695652173918</v>
      </c>
      <c r="AE790" s="4">
        <v>4.9501086956521734</v>
      </c>
      <c r="AF790" s="10">
        <v>6.4797345558334815E-2</v>
      </c>
      <c r="AG790" s="4">
        <v>20.263586956521738</v>
      </c>
      <c r="AH790" s="4">
        <v>0</v>
      </c>
      <c r="AI790" s="10">
        <v>0</v>
      </c>
      <c r="AJ790" s="4">
        <v>0.12771739130434784</v>
      </c>
      <c r="AK790" s="4">
        <v>0</v>
      </c>
      <c r="AL790" s="10" t="s">
        <v>1473</v>
      </c>
      <c r="AM790" s="1">
        <v>366288</v>
      </c>
      <c r="AN790" s="1">
        <v>5</v>
      </c>
      <c r="AX790"/>
      <c r="AY790"/>
    </row>
    <row r="791" spans="1:51" x14ac:dyDescent="0.25">
      <c r="A791" t="s">
        <v>964</v>
      </c>
      <c r="B791" t="s">
        <v>237</v>
      </c>
      <c r="C791" t="s">
        <v>9</v>
      </c>
      <c r="D791" t="s">
        <v>1032</v>
      </c>
      <c r="E791" s="4">
        <v>85.282608695652172</v>
      </c>
      <c r="F791" s="4">
        <v>254.32923913043479</v>
      </c>
      <c r="G791" s="4">
        <v>2.9088043478260874</v>
      </c>
      <c r="H791" s="10">
        <v>1.1437160578828626E-2</v>
      </c>
      <c r="I791" s="4">
        <v>234.56836956521741</v>
      </c>
      <c r="J791" s="4">
        <v>2.9088043478260874</v>
      </c>
      <c r="K791" s="10">
        <v>1.2400667460909932E-2</v>
      </c>
      <c r="L791" s="4">
        <v>28.880434782608692</v>
      </c>
      <c r="M791" s="4">
        <v>0.39673913043478259</v>
      </c>
      <c r="N791" s="10">
        <v>1.3737297704177646E-2</v>
      </c>
      <c r="O791" s="4">
        <v>19.206521739130434</v>
      </c>
      <c r="P791" s="4">
        <v>0.39673913043478259</v>
      </c>
      <c r="Q791" s="8">
        <v>2.0656479909451048E-2</v>
      </c>
      <c r="R791" s="4">
        <v>4.8478260869565215</v>
      </c>
      <c r="S791" s="4">
        <v>0</v>
      </c>
      <c r="T791" s="10">
        <v>0</v>
      </c>
      <c r="U791" s="4">
        <v>4.8260869565217392</v>
      </c>
      <c r="V791" s="4">
        <v>0</v>
      </c>
      <c r="W791" s="10">
        <v>0</v>
      </c>
      <c r="X791" s="4">
        <v>72.886630434782603</v>
      </c>
      <c r="Y791" s="4">
        <v>1.9948913043478265</v>
      </c>
      <c r="Z791" s="10">
        <v>2.736978362764091E-2</v>
      </c>
      <c r="AA791" s="4">
        <v>10.086956521739131</v>
      </c>
      <c r="AB791" s="4">
        <v>0</v>
      </c>
      <c r="AC791" s="10">
        <v>0</v>
      </c>
      <c r="AD791" s="4">
        <v>142.47521739130437</v>
      </c>
      <c r="AE791" s="4">
        <v>0.51717391304347826</v>
      </c>
      <c r="AF791" s="10">
        <v>3.6299219086156857E-3</v>
      </c>
      <c r="AG791" s="4">
        <v>0</v>
      </c>
      <c r="AH791" s="4">
        <v>0</v>
      </c>
      <c r="AI791" s="10" t="s">
        <v>1473</v>
      </c>
      <c r="AJ791" s="4">
        <v>0</v>
      </c>
      <c r="AK791" s="4">
        <v>0</v>
      </c>
      <c r="AL791" s="10" t="s">
        <v>1473</v>
      </c>
      <c r="AM791" s="1">
        <v>365520</v>
      </c>
      <c r="AN791" s="1">
        <v>5</v>
      </c>
      <c r="AX791"/>
      <c r="AY791"/>
    </row>
    <row r="792" spans="1:51" x14ac:dyDescent="0.25">
      <c r="A792" t="s">
        <v>964</v>
      </c>
      <c r="B792" t="s">
        <v>720</v>
      </c>
      <c r="C792" t="s">
        <v>1128</v>
      </c>
      <c r="D792" t="s">
        <v>1026</v>
      </c>
      <c r="E792" s="4">
        <v>43.032608695652172</v>
      </c>
      <c r="F792" s="4">
        <v>224.30826086956523</v>
      </c>
      <c r="G792" s="4">
        <v>22.461304347826086</v>
      </c>
      <c r="H792" s="10">
        <v>0.1001358766759254</v>
      </c>
      <c r="I792" s="4">
        <v>208.54739130434785</v>
      </c>
      <c r="J792" s="4">
        <v>22.461304347826086</v>
      </c>
      <c r="K792" s="10">
        <v>0.107703597764245</v>
      </c>
      <c r="L792" s="4">
        <v>30.4375</v>
      </c>
      <c r="M792" s="4">
        <v>7.0652173913043473E-2</v>
      </c>
      <c r="N792" s="10">
        <v>2.3212213195250423E-3</v>
      </c>
      <c r="O792" s="4">
        <v>16.067934782608695</v>
      </c>
      <c r="P792" s="4">
        <v>7.0652173913043473E-2</v>
      </c>
      <c r="Q792" s="8">
        <v>4.3970911550820224E-3</v>
      </c>
      <c r="R792" s="4">
        <v>11.565217391304348</v>
      </c>
      <c r="S792" s="4">
        <v>0</v>
      </c>
      <c r="T792" s="10">
        <v>0</v>
      </c>
      <c r="U792" s="4">
        <v>2.8043478260869565</v>
      </c>
      <c r="V792" s="4">
        <v>0</v>
      </c>
      <c r="W792" s="10">
        <v>0</v>
      </c>
      <c r="X792" s="4">
        <v>48.697717391304352</v>
      </c>
      <c r="Y792" s="4">
        <v>13.200434782608696</v>
      </c>
      <c r="Z792" s="10">
        <v>0.27106886091884491</v>
      </c>
      <c r="AA792" s="4">
        <v>1.3913043478260869</v>
      </c>
      <c r="AB792" s="4">
        <v>0</v>
      </c>
      <c r="AC792" s="10">
        <v>0</v>
      </c>
      <c r="AD792" s="4">
        <v>143.7817391304348</v>
      </c>
      <c r="AE792" s="4">
        <v>9.1902173913043477</v>
      </c>
      <c r="AF792" s="10">
        <v>6.3917834398756562E-2</v>
      </c>
      <c r="AG792" s="4">
        <v>0</v>
      </c>
      <c r="AH792" s="4">
        <v>0</v>
      </c>
      <c r="AI792" s="10" t="s">
        <v>1473</v>
      </c>
      <c r="AJ792" s="4">
        <v>0</v>
      </c>
      <c r="AK792" s="4">
        <v>0</v>
      </c>
      <c r="AL792" s="10" t="s">
        <v>1473</v>
      </c>
      <c r="AM792" s="1">
        <v>366242</v>
      </c>
      <c r="AN792" s="1">
        <v>5</v>
      </c>
      <c r="AX792"/>
      <c r="AY792"/>
    </row>
    <row r="793" spans="1:51" x14ac:dyDescent="0.25">
      <c r="A793" t="s">
        <v>964</v>
      </c>
      <c r="B793" t="s">
        <v>595</v>
      </c>
      <c r="C793" t="s">
        <v>1332</v>
      </c>
      <c r="D793" t="s">
        <v>1001</v>
      </c>
      <c r="E793" s="4">
        <v>49.336956521739133</v>
      </c>
      <c r="F793" s="4">
        <v>185.56858695652176</v>
      </c>
      <c r="G793" s="4">
        <v>28.706521739130434</v>
      </c>
      <c r="H793" s="10">
        <v>0.15469494169213185</v>
      </c>
      <c r="I793" s="4">
        <v>175.74250000000001</v>
      </c>
      <c r="J793" s="4">
        <v>28.706521739130434</v>
      </c>
      <c r="K793" s="10">
        <v>0.16334422088641298</v>
      </c>
      <c r="L793" s="4">
        <v>33.587717391304345</v>
      </c>
      <c r="M793" s="4">
        <v>1.3016304347826086</v>
      </c>
      <c r="N793" s="10">
        <v>3.8753167403974671E-2</v>
      </c>
      <c r="O793" s="4">
        <v>28.283369565217384</v>
      </c>
      <c r="P793" s="4">
        <v>1.3016304347826086</v>
      </c>
      <c r="Q793" s="8">
        <v>4.6021052469764463E-2</v>
      </c>
      <c r="R793" s="4">
        <v>4.6086956521739131</v>
      </c>
      <c r="S793" s="4">
        <v>0</v>
      </c>
      <c r="T793" s="10">
        <v>0</v>
      </c>
      <c r="U793" s="4">
        <v>0.69565217391304346</v>
      </c>
      <c r="V793" s="4">
        <v>0</v>
      </c>
      <c r="W793" s="10">
        <v>0</v>
      </c>
      <c r="X793" s="4">
        <v>39.148586956521733</v>
      </c>
      <c r="Y793" s="4">
        <v>7.75</v>
      </c>
      <c r="Z793" s="10">
        <v>0.1979637223843384</v>
      </c>
      <c r="AA793" s="4">
        <v>4.5217391304347823</v>
      </c>
      <c r="AB793" s="4">
        <v>0</v>
      </c>
      <c r="AC793" s="10">
        <v>0</v>
      </c>
      <c r="AD793" s="4">
        <v>108.31054347826088</v>
      </c>
      <c r="AE793" s="4">
        <v>19.654891304347824</v>
      </c>
      <c r="AF793" s="10">
        <v>0.18146794091466059</v>
      </c>
      <c r="AG793" s="4">
        <v>0</v>
      </c>
      <c r="AH793" s="4">
        <v>0</v>
      </c>
      <c r="AI793" s="10" t="s">
        <v>1473</v>
      </c>
      <c r="AJ793" s="4">
        <v>0</v>
      </c>
      <c r="AK793" s="4">
        <v>0</v>
      </c>
      <c r="AL793" s="10" t="s">
        <v>1473</v>
      </c>
      <c r="AM793" s="1">
        <v>366073</v>
      </c>
      <c r="AN793" s="1">
        <v>5</v>
      </c>
      <c r="AX793"/>
      <c r="AY793"/>
    </row>
    <row r="794" spans="1:51" x14ac:dyDescent="0.25">
      <c r="A794" t="s">
        <v>964</v>
      </c>
      <c r="B794" t="s">
        <v>390</v>
      </c>
      <c r="C794" t="s">
        <v>1332</v>
      </c>
      <c r="D794" t="s">
        <v>1001</v>
      </c>
      <c r="E794" s="4">
        <v>74.597826086956516</v>
      </c>
      <c r="F794" s="4">
        <v>237.03163043478258</v>
      </c>
      <c r="G794" s="4">
        <v>28.989130434782602</v>
      </c>
      <c r="H794" s="10">
        <v>0.12230068359066001</v>
      </c>
      <c r="I794" s="4">
        <v>219.56043478260867</v>
      </c>
      <c r="J794" s="4">
        <v>28.989130434782602</v>
      </c>
      <c r="K794" s="10">
        <v>0.13203257892746179</v>
      </c>
      <c r="L794" s="4">
        <v>35.744130434782605</v>
      </c>
      <c r="M794" s="4">
        <v>0.9027173913043478</v>
      </c>
      <c r="N794" s="10">
        <v>2.5254982575430449E-2</v>
      </c>
      <c r="O794" s="4">
        <v>20.979456521739131</v>
      </c>
      <c r="P794" s="4">
        <v>0.9027173913043478</v>
      </c>
      <c r="Q794" s="8">
        <v>4.3028635673614458E-2</v>
      </c>
      <c r="R794" s="4">
        <v>8.7783695652173908</v>
      </c>
      <c r="S794" s="4">
        <v>0</v>
      </c>
      <c r="T794" s="10">
        <v>0</v>
      </c>
      <c r="U794" s="4">
        <v>5.9863043478260867</v>
      </c>
      <c r="V794" s="4">
        <v>0</v>
      </c>
      <c r="W794" s="10">
        <v>0</v>
      </c>
      <c r="X794" s="4">
        <v>69.998804347826095</v>
      </c>
      <c r="Y794" s="4">
        <v>15.720217391304345</v>
      </c>
      <c r="Z794" s="10">
        <v>0.22457837012744</v>
      </c>
      <c r="AA794" s="4">
        <v>2.7065217391304346</v>
      </c>
      <c r="AB794" s="4">
        <v>0</v>
      </c>
      <c r="AC794" s="10">
        <v>0</v>
      </c>
      <c r="AD794" s="4">
        <v>128.58217391304345</v>
      </c>
      <c r="AE794" s="4">
        <v>12.366195652173911</v>
      </c>
      <c r="AF794" s="10">
        <v>9.6173484051815958E-2</v>
      </c>
      <c r="AG794" s="4">
        <v>0</v>
      </c>
      <c r="AH794" s="4">
        <v>0</v>
      </c>
      <c r="AI794" s="10" t="s">
        <v>1473</v>
      </c>
      <c r="AJ794" s="4">
        <v>0</v>
      </c>
      <c r="AK794" s="4">
        <v>0</v>
      </c>
      <c r="AL794" s="10" t="s">
        <v>1473</v>
      </c>
      <c r="AM794" s="1">
        <v>365745</v>
      </c>
      <c r="AN794" s="1">
        <v>5</v>
      </c>
      <c r="AX794"/>
      <c r="AY794"/>
    </row>
    <row r="795" spans="1:51" x14ac:dyDescent="0.25">
      <c r="A795" t="s">
        <v>964</v>
      </c>
      <c r="B795" t="s">
        <v>549</v>
      </c>
      <c r="C795" t="s">
        <v>1312</v>
      </c>
      <c r="D795" t="s">
        <v>982</v>
      </c>
      <c r="E795" s="4">
        <v>78.293478260869563</v>
      </c>
      <c r="F795" s="4">
        <v>273.97010869565207</v>
      </c>
      <c r="G795" s="4">
        <v>0</v>
      </c>
      <c r="H795" s="10">
        <v>0</v>
      </c>
      <c r="I795" s="4">
        <v>235.58847826086946</v>
      </c>
      <c r="J795" s="4">
        <v>0</v>
      </c>
      <c r="K795" s="10">
        <v>0</v>
      </c>
      <c r="L795" s="4">
        <v>72.532499999999999</v>
      </c>
      <c r="M795" s="4">
        <v>0</v>
      </c>
      <c r="N795" s="10">
        <v>0</v>
      </c>
      <c r="O795" s="4">
        <v>38.695326086956513</v>
      </c>
      <c r="P795" s="4">
        <v>0</v>
      </c>
      <c r="Q795" s="8">
        <v>0</v>
      </c>
      <c r="R795" s="4">
        <v>26.944130434782615</v>
      </c>
      <c r="S795" s="4">
        <v>0</v>
      </c>
      <c r="T795" s="10">
        <v>0</v>
      </c>
      <c r="U795" s="4">
        <v>6.8930434782608669</v>
      </c>
      <c r="V795" s="4">
        <v>0</v>
      </c>
      <c r="W795" s="10">
        <v>0</v>
      </c>
      <c r="X795" s="4">
        <v>63.174130434782612</v>
      </c>
      <c r="Y795" s="4">
        <v>0</v>
      </c>
      <c r="Z795" s="10">
        <v>0</v>
      </c>
      <c r="AA795" s="4">
        <v>4.5444565217391286</v>
      </c>
      <c r="AB795" s="4">
        <v>0</v>
      </c>
      <c r="AC795" s="10">
        <v>0</v>
      </c>
      <c r="AD795" s="4">
        <v>132.63630434782598</v>
      </c>
      <c r="AE795" s="4">
        <v>0</v>
      </c>
      <c r="AF795" s="10">
        <v>0</v>
      </c>
      <c r="AG795" s="4">
        <v>1.0827173913043477</v>
      </c>
      <c r="AH795" s="4">
        <v>0</v>
      </c>
      <c r="AI795" s="10">
        <v>0</v>
      </c>
      <c r="AJ795" s="4">
        <v>0</v>
      </c>
      <c r="AK795" s="4">
        <v>0</v>
      </c>
      <c r="AL795" s="10" t="s">
        <v>1473</v>
      </c>
      <c r="AM795" s="1">
        <v>366000</v>
      </c>
      <c r="AN795" s="1">
        <v>5</v>
      </c>
      <c r="AX795"/>
      <c r="AY795"/>
    </row>
    <row r="796" spans="1:51" x14ac:dyDescent="0.25">
      <c r="A796" t="s">
        <v>964</v>
      </c>
      <c r="B796" t="s">
        <v>565</v>
      </c>
      <c r="C796" t="s">
        <v>1308</v>
      </c>
      <c r="D796" t="s">
        <v>1006</v>
      </c>
      <c r="E796" s="4">
        <v>100.8695652173913</v>
      </c>
      <c r="F796" s="4">
        <v>289.25271739130437</v>
      </c>
      <c r="G796" s="4">
        <v>0</v>
      </c>
      <c r="H796" s="10">
        <v>0</v>
      </c>
      <c r="I796" s="4">
        <v>255.63586956521738</v>
      </c>
      <c r="J796" s="4">
        <v>0</v>
      </c>
      <c r="K796" s="10">
        <v>0</v>
      </c>
      <c r="L796" s="4">
        <v>42.182065217391298</v>
      </c>
      <c r="M796" s="4">
        <v>0</v>
      </c>
      <c r="N796" s="10">
        <v>0</v>
      </c>
      <c r="O796" s="4">
        <v>22.461956521739129</v>
      </c>
      <c r="P796" s="4">
        <v>0</v>
      </c>
      <c r="Q796" s="8">
        <v>0</v>
      </c>
      <c r="R796" s="4">
        <v>15.279891304347826</v>
      </c>
      <c r="S796" s="4">
        <v>0</v>
      </c>
      <c r="T796" s="10">
        <v>0</v>
      </c>
      <c r="U796" s="4">
        <v>4.4402173913043477</v>
      </c>
      <c r="V796" s="4">
        <v>0</v>
      </c>
      <c r="W796" s="10">
        <v>0</v>
      </c>
      <c r="X796" s="4">
        <v>79.225543478260875</v>
      </c>
      <c r="Y796" s="4">
        <v>0</v>
      </c>
      <c r="Z796" s="10">
        <v>0</v>
      </c>
      <c r="AA796" s="4">
        <v>13.896739130434783</v>
      </c>
      <c r="AB796" s="4">
        <v>0</v>
      </c>
      <c r="AC796" s="10">
        <v>0</v>
      </c>
      <c r="AD796" s="4">
        <v>149.4266304347826</v>
      </c>
      <c r="AE796" s="4">
        <v>0</v>
      </c>
      <c r="AF796" s="10">
        <v>0</v>
      </c>
      <c r="AG796" s="4">
        <v>4.5217391304347823</v>
      </c>
      <c r="AH796" s="4">
        <v>0</v>
      </c>
      <c r="AI796" s="10">
        <v>0</v>
      </c>
      <c r="AJ796" s="4">
        <v>0</v>
      </c>
      <c r="AK796" s="4">
        <v>0</v>
      </c>
      <c r="AL796" s="10" t="s">
        <v>1473</v>
      </c>
      <c r="AM796" s="1">
        <v>366024</v>
      </c>
      <c r="AN796" s="1">
        <v>5</v>
      </c>
      <c r="AX796"/>
      <c r="AY796"/>
    </row>
    <row r="797" spans="1:51" x14ac:dyDescent="0.25">
      <c r="A797" t="s">
        <v>964</v>
      </c>
      <c r="B797" t="s">
        <v>927</v>
      </c>
      <c r="C797" t="s">
        <v>1309</v>
      </c>
      <c r="D797" t="s">
        <v>1034</v>
      </c>
      <c r="E797" s="4">
        <v>19.5</v>
      </c>
      <c r="F797" s="4">
        <v>97.52445652173914</v>
      </c>
      <c r="G797" s="4">
        <v>0</v>
      </c>
      <c r="H797" s="10">
        <v>0</v>
      </c>
      <c r="I797" s="4">
        <v>85.660326086956516</v>
      </c>
      <c r="J797" s="4">
        <v>0</v>
      </c>
      <c r="K797" s="10">
        <v>0</v>
      </c>
      <c r="L797" s="4">
        <v>38.660326086956523</v>
      </c>
      <c r="M797" s="4">
        <v>0</v>
      </c>
      <c r="N797" s="10">
        <v>0</v>
      </c>
      <c r="O797" s="4">
        <v>26.796195652173914</v>
      </c>
      <c r="P797" s="4">
        <v>0</v>
      </c>
      <c r="Q797" s="8">
        <v>0</v>
      </c>
      <c r="R797" s="4">
        <v>6.3858695652173916</v>
      </c>
      <c r="S797" s="4">
        <v>0</v>
      </c>
      <c r="T797" s="10">
        <v>0</v>
      </c>
      <c r="U797" s="4">
        <v>5.4782608695652177</v>
      </c>
      <c r="V797" s="4">
        <v>0</v>
      </c>
      <c r="W797" s="10">
        <v>0</v>
      </c>
      <c r="X797" s="4">
        <v>9.7065217391304355</v>
      </c>
      <c r="Y797" s="4">
        <v>0</v>
      </c>
      <c r="Z797" s="10">
        <v>0</v>
      </c>
      <c r="AA797" s="4">
        <v>0</v>
      </c>
      <c r="AB797" s="4">
        <v>0</v>
      </c>
      <c r="AC797" s="10" t="s">
        <v>1473</v>
      </c>
      <c r="AD797" s="4">
        <v>44.668478260869563</v>
      </c>
      <c r="AE797" s="4">
        <v>0</v>
      </c>
      <c r="AF797" s="10">
        <v>0</v>
      </c>
      <c r="AG797" s="4">
        <v>4.4891304347826084</v>
      </c>
      <c r="AH797" s="4">
        <v>0</v>
      </c>
      <c r="AI797" s="10">
        <v>0</v>
      </c>
      <c r="AJ797" s="4">
        <v>0</v>
      </c>
      <c r="AK797" s="4">
        <v>0</v>
      </c>
      <c r="AL797" s="10" t="s">
        <v>1473</v>
      </c>
      <c r="AM797" s="1">
        <v>366487</v>
      </c>
      <c r="AN797" s="1">
        <v>5</v>
      </c>
      <c r="AX797"/>
      <c r="AY797"/>
    </row>
    <row r="798" spans="1:51" x14ac:dyDescent="0.25">
      <c r="A798" t="s">
        <v>964</v>
      </c>
      <c r="B798" t="s">
        <v>920</v>
      </c>
      <c r="C798" t="s">
        <v>1375</v>
      </c>
      <c r="D798" t="s">
        <v>980</v>
      </c>
      <c r="E798" s="4">
        <v>31.793478260869566</v>
      </c>
      <c r="F798" s="4">
        <v>112.49630434782611</v>
      </c>
      <c r="G798" s="4">
        <v>0</v>
      </c>
      <c r="H798" s="10">
        <v>0</v>
      </c>
      <c r="I798" s="4">
        <v>104.36858695652177</v>
      </c>
      <c r="J798" s="4">
        <v>0</v>
      </c>
      <c r="K798" s="10">
        <v>0</v>
      </c>
      <c r="L798" s="4">
        <v>19.988152173913051</v>
      </c>
      <c r="M798" s="4">
        <v>0</v>
      </c>
      <c r="N798" s="10">
        <v>0</v>
      </c>
      <c r="O798" s="4">
        <v>11.860434782608699</v>
      </c>
      <c r="P798" s="4">
        <v>0</v>
      </c>
      <c r="Q798" s="8">
        <v>0</v>
      </c>
      <c r="R798" s="4">
        <v>2.9103260869565228</v>
      </c>
      <c r="S798" s="4">
        <v>0</v>
      </c>
      <c r="T798" s="10">
        <v>0</v>
      </c>
      <c r="U798" s="4">
        <v>5.2173913043478262</v>
      </c>
      <c r="V798" s="4">
        <v>0</v>
      </c>
      <c r="W798" s="10">
        <v>0</v>
      </c>
      <c r="X798" s="4">
        <v>44.866413043478254</v>
      </c>
      <c r="Y798" s="4">
        <v>0</v>
      </c>
      <c r="Z798" s="10">
        <v>0</v>
      </c>
      <c r="AA798" s="4">
        <v>0</v>
      </c>
      <c r="AB798" s="4">
        <v>0</v>
      </c>
      <c r="AC798" s="10" t="s">
        <v>1473</v>
      </c>
      <c r="AD798" s="4">
        <v>47.641739130434814</v>
      </c>
      <c r="AE798" s="4">
        <v>0</v>
      </c>
      <c r="AF798" s="10">
        <v>0</v>
      </c>
      <c r="AG798" s="4">
        <v>0</v>
      </c>
      <c r="AH798" s="4">
        <v>0</v>
      </c>
      <c r="AI798" s="10" t="s">
        <v>1473</v>
      </c>
      <c r="AJ798" s="4">
        <v>0</v>
      </c>
      <c r="AK798" s="4">
        <v>0</v>
      </c>
      <c r="AL798" s="10" t="s">
        <v>1473</v>
      </c>
      <c r="AM798" s="1">
        <v>366480</v>
      </c>
      <c r="AN798" s="1">
        <v>5</v>
      </c>
      <c r="AX798"/>
      <c r="AY798"/>
    </row>
    <row r="799" spans="1:51" x14ac:dyDescent="0.25">
      <c r="A799" t="s">
        <v>964</v>
      </c>
      <c r="B799" t="s">
        <v>654</v>
      </c>
      <c r="C799" t="s">
        <v>1213</v>
      </c>
      <c r="D799" t="s">
        <v>1008</v>
      </c>
      <c r="E799" s="4">
        <v>71.119565217391298</v>
      </c>
      <c r="F799" s="4">
        <v>242.94499999999999</v>
      </c>
      <c r="G799" s="4">
        <v>4.1759782608695657</v>
      </c>
      <c r="H799" s="10">
        <v>1.7188986235030835E-2</v>
      </c>
      <c r="I799" s="4">
        <v>224.86891304347824</v>
      </c>
      <c r="J799" s="4">
        <v>4.1759782608695657</v>
      </c>
      <c r="K799" s="10">
        <v>1.8570722846257291E-2</v>
      </c>
      <c r="L799" s="4">
        <v>25.446086956521736</v>
      </c>
      <c r="M799" s="4">
        <v>0.37271739130434789</v>
      </c>
      <c r="N799" s="10">
        <v>1.4647336226634321E-2</v>
      </c>
      <c r="O799" s="4">
        <v>17.587391304347822</v>
      </c>
      <c r="P799" s="4">
        <v>0.37271739130434789</v>
      </c>
      <c r="Q799" s="8">
        <v>2.1192306741489711E-2</v>
      </c>
      <c r="R799" s="4">
        <v>3.5652173913043477</v>
      </c>
      <c r="S799" s="4">
        <v>0</v>
      </c>
      <c r="T799" s="10">
        <v>0</v>
      </c>
      <c r="U799" s="4">
        <v>4.2934782608695654</v>
      </c>
      <c r="V799" s="4">
        <v>0</v>
      </c>
      <c r="W799" s="10">
        <v>0</v>
      </c>
      <c r="X799" s="4">
        <v>61.689130434782612</v>
      </c>
      <c r="Y799" s="4">
        <v>3.8032608695652179</v>
      </c>
      <c r="Z799" s="10">
        <v>6.1652042146809041E-2</v>
      </c>
      <c r="AA799" s="4">
        <v>10.217391304347826</v>
      </c>
      <c r="AB799" s="4">
        <v>0</v>
      </c>
      <c r="AC799" s="10">
        <v>0</v>
      </c>
      <c r="AD799" s="4">
        <v>145.59239130434781</v>
      </c>
      <c r="AE799" s="4">
        <v>0</v>
      </c>
      <c r="AF799" s="10">
        <v>0</v>
      </c>
      <c r="AG799" s="4">
        <v>0</v>
      </c>
      <c r="AH799" s="4">
        <v>0</v>
      </c>
      <c r="AI799" s="10" t="s">
        <v>1473</v>
      </c>
      <c r="AJ799" s="4">
        <v>0</v>
      </c>
      <c r="AK799" s="4">
        <v>0</v>
      </c>
      <c r="AL799" s="10" t="s">
        <v>1473</v>
      </c>
      <c r="AM799" s="1">
        <v>366153</v>
      </c>
      <c r="AN799" s="1">
        <v>5</v>
      </c>
      <c r="AX799"/>
      <c r="AY799"/>
    </row>
    <row r="800" spans="1:51" x14ac:dyDescent="0.25">
      <c r="A800" t="s">
        <v>964</v>
      </c>
      <c r="B800" t="s">
        <v>17</v>
      </c>
      <c r="C800" t="s">
        <v>1213</v>
      </c>
      <c r="D800" t="s">
        <v>1008</v>
      </c>
      <c r="E800" s="4">
        <v>119.93478260869566</v>
      </c>
      <c r="F800" s="4">
        <v>306.14576086956521</v>
      </c>
      <c r="G800" s="4">
        <v>33.816847826086956</v>
      </c>
      <c r="H800" s="10">
        <v>0.11045995779930064</v>
      </c>
      <c r="I800" s="4">
        <v>303.6022826086957</v>
      </c>
      <c r="J800" s="4">
        <v>33.816847826086956</v>
      </c>
      <c r="K800" s="10">
        <v>0.11138535433764352</v>
      </c>
      <c r="L800" s="4">
        <v>18.58619565217391</v>
      </c>
      <c r="M800" s="4">
        <v>9.7038043478260878</v>
      </c>
      <c r="N800" s="10">
        <v>0.52209739579982817</v>
      </c>
      <c r="O800" s="4">
        <v>18.58619565217391</v>
      </c>
      <c r="P800" s="4">
        <v>9.7038043478260878</v>
      </c>
      <c r="Q800" s="8">
        <v>0.52209739579982817</v>
      </c>
      <c r="R800" s="4">
        <v>0</v>
      </c>
      <c r="S800" s="4">
        <v>0</v>
      </c>
      <c r="T800" s="10" t="s">
        <v>1473</v>
      </c>
      <c r="U800" s="4">
        <v>0</v>
      </c>
      <c r="V800" s="4">
        <v>0</v>
      </c>
      <c r="W800" s="10" t="s">
        <v>1473</v>
      </c>
      <c r="X800" s="4">
        <v>92.830434782608691</v>
      </c>
      <c r="Y800" s="4">
        <v>16.064130434782609</v>
      </c>
      <c r="Z800" s="10">
        <v>0.17304810079153202</v>
      </c>
      <c r="AA800" s="4">
        <v>2.5434782608695654</v>
      </c>
      <c r="AB800" s="4">
        <v>0</v>
      </c>
      <c r="AC800" s="10">
        <v>0</v>
      </c>
      <c r="AD800" s="4">
        <v>162.49</v>
      </c>
      <c r="AE800" s="4">
        <v>8.0489130434782616</v>
      </c>
      <c r="AF800" s="10">
        <v>4.9534820871919877E-2</v>
      </c>
      <c r="AG800" s="4">
        <v>29.695652173913043</v>
      </c>
      <c r="AH800" s="4">
        <v>0</v>
      </c>
      <c r="AI800" s="10">
        <v>0</v>
      </c>
      <c r="AJ800" s="4">
        <v>0</v>
      </c>
      <c r="AK800" s="4">
        <v>0</v>
      </c>
      <c r="AL800" s="10" t="s">
        <v>1473</v>
      </c>
      <c r="AM800" s="1">
        <v>365005</v>
      </c>
      <c r="AN800" s="1">
        <v>5</v>
      </c>
      <c r="AX800"/>
      <c r="AY800"/>
    </row>
    <row r="801" spans="1:51" x14ac:dyDescent="0.25">
      <c r="A801" t="s">
        <v>964</v>
      </c>
      <c r="B801" t="s">
        <v>313</v>
      </c>
      <c r="C801" t="s">
        <v>1309</v>
      </c>
      <c r="D801" t="s">
        <v>1034</v>
      </c>
      <c r="E801" s="4">
        <v>97.456521739130437</v>
      </c>
      <c r="F801" s="4">
        <v>309.36739130434773</v>
      </c>
      <c r="G801" s="4">
        <v>14.387717391304356</v>
      </c>
      <c r="H801" s="10">
        <v>4.6506896963649562E-2</v>
      </c>
      <c r="I801" s="4">
        <v>292.76076086956516</v>
      </c>
      <c r="J801" s="4">
        <v>14.387717391304356</v>
      </c>
      <c r="K801" s="10">
        <v>4.9144965153696166E-2</v>
      </c>
      <c r="L801" s="4">
        <v>14.599239130434782</v>
      </c>
      <c r="M801" s="4">
        <v>0.20793478260869563</v>
      </c>
      <c r="N801" s="10">
        <v>1.4242850654813755E-2</v>
      </c>
      <c r="O801" s="4">
        <v>10.409021739130434</v>
      </c>
      <c r="P801" s="4">
        <v>0.20793478260869563</v>
      </c>
      <c r="Q801" s="8">
        <v>1.9976400071008635E-2</v>
      </c>
      <c r="R801" s="4">
        <v>1.1467391304347827</v>
      </c>
      <c r="S801" s="4">
        <v>0</v>
      </c>
      <c r="T801" s="10">
        <v>0</v>
      </c>
      <c r="U801" s="4">
        <v>3.0434782608695654</v>
      </c>
      <c r="V801" s="4">
        <v>0</v>
      </c>
      <c r="W801" s="10">
        <v>0</v>
      </c>
      <c r="X801" s="4">
        <v>84.969891304347769</v>
      </c>
      <c r="Y801" s="4">
        <v>11.495326086956531</v>
      </c>
      <c r="Z801" s="10">
        <v>0.13528705180735395</v>
      </c>
      <c r="AA801" s="4">
        <v>12.41641304347826</v>
      </c>
      <c r="AB801" s="4">
        <v>0</v>
      </c>
      <c r="AC801" s="10">
        <v>0</v>
      </c>
      <c r="AD801" s="4">
        <v>121.08695652173913</v>
      </c>
      <c r="AE801" s="4">
        <v>2.6844565217391296</v>
      </c>
      <c r="AF801" s="10">
        <v>2.216965888689407E-2</v>
      </c>
      <c r="AG801" s="4">
        <v>76.294891304347829</v>
      </c>
      <c r="AH801" s="4">
        <v>0</v>
      </c>
      <c r="AI801" s="10">
        <v>0</v>
      </c>
      <c r="AJ801" s="4">
        <v>0</v>
      </c>
      <c r="AK801" s="4">
        <v>0</v>
      </c>
      <c r="AL801" s="10" t="s">
        <v>1473</v>
      </c>
      <c r="AM801" s="1">
        <v>365633</v>
      </c>
      <c r="AN801" s="1">
        <v>5</v>
      </c>
      <c r="AX801"/>
      <c r="AY801"/>
    </row>
    <row r="802" spans="1:51" x14ac:dyDescent="0.25">
      <c r="A802" t="s">
        <v>964</v>
      </c>
      <c r="B802" t="s">
        <v>775</v>
      </c>
      <c r="C802" t="s">
        <v>1154</v>
      </c>
      <c r="D802" t="s">
        <v>1026</v>
      </c>
      <c r="E802" s="4">
        <v>54.043478260869563</v>
      </c>
      <c r="F802" s="4">
        <v>162.02250000000001</v>
      </c>
      <c r="G802" s="4">
        <v>3.081521739130435</v>
      </c>
      <c r="H802" s="10">
        <v>1.9019097589102963E-2</v>
      </c>
      <c r="I802" s="4">
        <v>162.02250000000001</v>
      </c>
      <c r="J802" s="4">
        <v>3.081521739130435</v>
      </c>
      <c r="K802" s="10">
        <v>1.9019097589102963E-2</v>
      </c>
      <c r="L802" s="4">
        <v>19.415760869565219</v>
      </c>
      <c r="M802" s="4">
        <v>0</v>
      </c>
      <c r="N802" s="10">
        <v>0</v>
      </c>
      <c r="O802" s="4">
        <v>19.415760869565219</v>
      </c>
      <c r="P802" s="4">
        <v>0</v>
      </c>
      <c r="Q802" s="8">
        <v>0</v>
      </c>
      <c r="R802" s="4">
        <v>0</v>
      </c>
      <c r="S802" s="4">
        <v>0</v>
      </c>
      <c r="T802" s="10" t="s">
        <v>1473</v>
      </c>
      <c r="U802" s="4">
        <v>0</v>
      </c>
      <c r="V802" s="4">
        <v>0</v>
      </c>
      <c r="W802" s="10" t="s">
        <v>1473</v>
      </c>
      <c r="X802" s="4">
        <v>22.854021739130442</v>
      </c>
      <c r="Y802" s="4">
        <v>0.85054347826086951</v>
      </c>
      <c r="Z802" s="10">
        <v>3.7216359027285643E-2</v>
      </c>
      <c r="AA802" s="4">
        <v>0</v>
      </c>
      <c r="AB802" s="4">
        <v>0</v>
      </c>
      <c r="AC802" s="10" t="s">
        <v>1473</v>
      </c>
      <c r="AD802" s="4">
        <v>119.75271739130434</v>
      </c>
      <c r="AE802" s="4">
        <v>2.2309782608695654</v>
      </c>
      <c r="AF802" s="10">
        <v>1.8629875876466452E-2</v>
      </c>
      <c r="AG802" s="4">
        <v>0</v>
      </c>
      <c r="AH802" s="4">
        <v>0</v>
      </c>
      <c r="AI802" s="10" t="s">
        <v>1473</v>
      </c>
      <c r="AJ802" s="4">
        <v>0</v>
      </c>
      <c r="AK802" s="4">
        <v>0</v>
      </c>
      <c r="AL802" s="10" t="s">
        <v>1473</v>
      </c>
      <c r="AM802" s="1">
        <v>366312</v>
      </c>
      <c r="AN802" s="1">
        <v>5</v>
      </c>
      <c r="AX802"/>
      <c r="AY802"/>
    </row>
    <row r="803" spans="1:51" x14ac:dyDescent="0.25">
      <c r="A803" t="s">
        <v>964</v>
      </c>
      <c r="B803" t="s">
        <v>746</v>
      </c>
      <c r="C803" t="s">
        <v>1396</v>
      </c>
      <c r="D803" t="s">
        <v>1032</v>
      </c>
      <c r="E803" s="4">
        <v>27.913043478260871</v>
      </c>
      <c r="F803" s="4">
        <v>115.89663043478262</v>
      </c>
      <c r="G803" s="4">
        <v>75.759891304347832</v>
      </c>
      <c r="H803" s="10">
        <v>0.65368502104105131</v>
      </c>
      <c r="I803" s="4">
        <v>105.8145652173913</v>
      </c>
      <c r="J803" s="4">
        <v>67.61260869565217</v>
      </c>
      <c r="K803" s="10">
        <v>0.63897260794622257</v>
      </c>
      <c r="L803" s="4">
        <v>41.960434782608701</v>
      </c>
      <c r="M803" s="4">
        <v>34.451847826086954</v>
      </c>
      <c r="N803" s="10">
        <v>0.8210555492233883</v>
      </c>
      <c r="O803" s="4">
        <v>31.987065217391308</v>
      </c>
      <c r="P803" s="4">
        <v>26.3045652173913</v>
      </c>
      <c r="Q803" s="8">
        <v>0.82235006677291411</v>
      </c>
      <c r="R803" s="4">
        <v>3.2309782608695654</v>
      </c>
      <c r="S803" s="4">
        <v>3.2309782608695654</v>
      </c>
      <c r="T803" s="10">
        <v>1</v>
      </c>
      <c r="U803" s="4">
        <v>6.7423913043478256</v>
      </c>
      <c r="V803" s="4">
        <v>4.9163043478260873</v>
      </c>
      <c r="W803" s="10">
        <v>0.72916330807673713</v>
      </c>
      <c r="X803" s="4">
        <v>14.344782608695652</v>
      </c>
      <c r="Y803" s="4">
        <v>8.8704347826086956</v>
      </c>
      <c r="Z803" s="10">
        <v>0.6183735943988119</v>
      </c>
      <c r="AA803" s="4">
        <v>0.10869565217391304</v>
      </c>
      <c r="AB803" s="4">
        <v>0</v>
      </c>
      <c r="AC803" s="10">
        <v>0</v>
      </c>
      <c r="AD803" s="4">
        <v>59.482717391304355</v>
      </c>
      <c r="AE803" s="4">
        <v>32.437608695652173</v>
      </c>
      <c r="AF803" s="10">
        <v>0.54532829228804125</v>
      </c>
      <c r="AG803" s="4">
        <v>0</v>
      </c>
      <c r="AH803" s="4">
        <v>0</v>
      </c>
      <c r="AI803" s="10" t="s">
        <v>1473</v>
      </c>
      <c r="AJ803" s="4">
        <v>0</v>
      </c>
      <c r="AK803" s="4">
        <v>0</v>
      </c>
      <c r="AL803" s="10" t="s">
        <v>1473</v>
      </c>
      <c r="AM803" s="1">
        <v>366274</v>
      </c>
      <c r="AN803" s="1">
        <v>5</v>
      </c>
      <c r="AX803"/>
      <c r="AY803"/>
    </row>
    <row r="804" spans="1:51" x14ac:dyDescent="0.25">
      <c r="A804" t="s">
        <v>964</v>
      </c>
      <c r="B804" t="s">
        <v>898</v>
      </c>
      <c r="C804" t="s">
        <v>1116</v>
      </c>
      <c r="D804" t="s">
        <v>980</v>
      </c>
      <c r="E804" s="4">
        <v>100.70652173913044</v>
      </c>
      <c r="F804" s="4">
        <v>358.61869565217393</v>
      </c>
      <c r="G804" s="4">
        <v>101.67858695652174</v>
      </c>
      <c r="H804" s="10">
        <v>0.28352840548820779</v>
      </c>
      <c r="I804" s="4">
        <v>349.38086956521738</v>
      </c>
      <c r="J804" s="4">
        <v>101.67858695652174</v>
      </c>
      <c r="K804" s="10">
        <v>0.29102505550190649</v>
      </c>
      <c r="L804" s="4">
        <v>56.78510869565217</v>
      </c>
      <c r="M804" s="4">
        <v>14.267173913043477</v>
      </c>
      <c r="N804" s="10">
        <v>0.25124850934970322</v>
      </c>
      <c r="O804" s="4">
        <v>47.547282608695646</v>
      </c>
      <c r="P804" s="4">
        <v>14.267173913043477</v>
      </c>
      <c r="Q804" s="8">
        <v>0.30006286648302033</v>
      </c>
      <c r="R804" s="4">
        <v>3.585652173913044</v>
      </c>
      <c r="S804" s="4">
        <v>0</v>
      </c>
      <c r="T804" s="10">
        <v>0</v>
      </c>
      <c r="U804" s="4">
        <v>5.6521739130434785</v>
      </c>
      <c r="V804" s="4">
        <v>0</v>
      </c>
      <c r="W804" s="10">
        <v>0</v>
      </c>
      <c r="X804" s="4">
        <v>79.006195652173886</v>
      </c>
      <c r="Y804" s="4">
        <v>25.8045652173913</v>
      </c>
      <c r="Z804" s="10">
        <v>0.32661445098554465</v>
      </c>
      <c r="AA804" s="4">
        <v>0</v>
      </c>
      <c r="AB804" s="4">
        <v>0</v>
      </c>
      <c r="AC804" s="10" t="s">
        <v>1473</v>
      </c>
      <c r="AD804" s="4">
        <v>222.82739130434788</v>
      </c>
      <c r="AE804" s="4">
        <v>61.606847826086963</v>
      </c>
      <c r="AF804" s="10">
        <v>0.27647789378793874</v>
      </c>
      <c r="AG804" s="4">
        <v>0</v>
      </c>
      <c r="AH804" s="4">
        <v>0</v>
      </c>
      <c r="AI804" s="10" t="s">
        <v>1473</v>
      </c>
      <c r="AJ804" s="4">
        <v>0</v>
      </c>
      <c r="AK804" s="4">
        <v>0</v>
      </c>
      <c r="AL804" s="10" t="s">
        <v>1473</v>
      </c>
      <c r="AM804" s="1">
        <v>366457</v>
      </c>
      <c r="AN804" s="1">
        <v>5</v>
      </c>
      <c r="AX804"/>
      <c r="AY804"/>
    </row>
    <row r="805" spans="1:51" x14ac:dyDescent="0.25">
      <c r="A805" t="s">
        <v>964</v>
      </c>
      <c r="B805" t="s">
        <v>258</v>
      </c>
      <c r="C805" t="s">
        <v>1073</v>
      </c>
      <c r="D805" t="s">
        <v>991</v>
      </c>
      <c r="E805" s="4">
        <v>67.923913043478265</v>
      </c>
      <c r="F805" s="4">
        <v>204.77945652173912</v>
      </c>
      <c r="G805" s="4">
        <v>7.4592391304347831</v>
      </c>
      <c r="H805" s="10">
        <v>3.6425719928809948E-2</v>
      </c>
      <c r="I805" s="4">
        <v>192.79858695652172</v>
      </c>
      <c r="J805" s="4">
        <v>7.4592391304347831</v>
      </c>
      <c r="K805" s="10">
        <v>3.8689283195404989E-2</v>
      </c>
      <c r="L805" s="4">
        <v>46.665869565217385</v>
      </c>
      <c r="M805" s="4">
        <v>0</v>
      </c>
      <c r="N805" s="10">
        <v>0</v>
      </c>
      <c r="O805" s="4">
        <v>35.108913043478253</v>
      </c>
      <c r="P805" s="4">
        <v>0</v>
      </c>
      <c r="Q805" s="8">
        <v>0</v>
      </c>
      <c r="R805" s="4">
        <v>6.0297826086956521</v>
      </c>
      <c r="S805" s="4">
        <v>0</v>
      </c>
      <c r="T805" s="10">
        <v>0</v>
      </c>
      <c r="U805" s="4">
        <v>5.5271739130434785</v>
      </c>
      <c r="V805" s="4">
        <v>0</v>
      </c>
      <c r="W805" s="10">
        <v>0</v>
      </c>
      <c r="X805" s="4">
        <v>37.915326086956497</v>
      </c>
      <c r="Y805" s="4">
        <v>3.8668478260869565</v>
      </c>
      <c r="Z805" s="10">
        <v>0.1019864056349819</v>
      </c>
      <c r="AA805" s="4">
        <v>0.42391304347826086</v>
      </c>
      <c r="AB805" s="4">
        <v>0</v>
      </c>
      <c r="AC805" s="10">
        <v>0</v>
      </c>
      <c r="AD805" s="4">
        <v>104.43293478260871</v>
      </c>
      <c r="AE805" s="4">
        <v>3.5923913043478262</v>
      </c>
      <c r="AF805" s="10">
        <v>3.4399026627240488E-2</v>
      </c>
      <c r="AG805" s="4">
        <v>15.341413043478264</v>
      </c>
      <c r="AH805" s="4">
        <v>0</v>
      </c>
      <c r="AI805" s="10">
        <v>0</v>
      </c>
      <c r="AJ805" s="4">
        <v>0</v>
      </c>
      <c r="AK805" s="4">
        <v>0</v>
      </c>
      <c r="AL805" s="10" t="s">
        <v>1473</v>
      </c>
      <c r="AM805" s="1">
        <v>365558</v>
      </c>
      <c r="AN805" s="1">
        <v>5</v>
      </c>
      <c r="AX805"/>
      <c r="AY805"/>
    </row>
    <row r="806" spans="1:51" x14ac:dyDescent="0.25">
      <c r="A806" t="s">
        <v>964</v>
      </c>
      <c r="B806" t="s">
        <v>206</v>
      </c>
      <c r="C806" t="s">
        <v>1275</v>
      </c>
      <c r="D806" t="s">
        <v>1055</v>
      </c>
      <c r="E806" s="4">
        <v>119.79347826086956</v>
      </c>
      <c r="F806" s="4">
        <v>320.41021739130434</v>
      </c>
      <c r="G806" s="4">
        <v>16.733695652173914</v>
      </c>
      <c r="H806" s="10">
        <v>5.2225849064412674E-2</v>
      </c>
      <c r="I806" s="4">
        <v>303.40989130434787</v>
      </c>
      <c r="J806" s="4">
        <v>16.733695652173914</v>
      </c>
      <c r="K806" s="10">
        <v>5.5152109841364684E-2</v>
      </c>
      <c r="L806" s="4">
        <v>52.191630434782624</v>
      </c>
      <c r="M806" s="4">
        <v>0</v>
      </c>
      <c r="N806" s="10">
        <v>0</v>
      </c>
      <c r="O806" s="4">
        <v>35.191304347826097</v>
      </c>
      <c r="P806" s="4">
        <v>0</v>
      </c>
      <c r="Q806" s="8">
        <v>0</v>
      </c>
      <c r="R806" s="4">
        <v>10.391630434782611</v>
      </c>
      <c r="S806" s="4">
        <v>0</v>
      </c>
      <c r="T806" s="10">
        <v>0</v>
      </c>
      <c r="U806" s="4">
        <v>6.6086956521739131</v>
      </c>
      <c r="V806" s="4">
        <v>0</v>
      </c>
      <c r="W806" s="10">
        <v>0</v>
      </c>
      <c r="X806" s="4">
        <v>107.59413043478258</v>
      </c>
      <c r="Y806" s="4">
        <v>5.7771739130434785</v>
      </c>
      <c r="Z806" s="10">
        <v>5.3694136378055222E-2</v>
      </c>
      <c r="AA806" s="4">
        <v>0</v>
      </c>
      <c r="AB806" s="4">
        <v>0</v>
      </c>
      <c r="AC806" s="10" t="s">
        <v>1473</v>
      </c>
      <c r="AD806" s="4">
        <v>155.50771739130437</v>
      </c>
      <c r="AE806" s="4">
        <v>10.956521739130435</v>
      </c>
      <c r="AF806" s="10">
        <v>7.0456450155206893E-2</v>
      </c>
      <c r="AG806" s="4">
        <v>5.116739130434782</v>
      </c>
      <c r="AH806" s="4">
        <v>0</v>
      </c>
      <c r="AI806" s="10">
        <v>0</v>
      </c>
      <c r="AJ806" s="4">
        <v>0</v>
      </c>
      <c r="AK806" s="4">
        <v>0</v>
      </c>
      <c r="AL806" s="10" t="s">
        <v>1473</v>
      </c>
      <c r="AM806" s="1">
        <v>365466</v>
      </c>
      <c r="AN806" s="1">
        <v>5</v>
      </c>
      <c r="AX806"/>
      <c r="AY806"/>
    </row>
    <row r="807" spans="1:51" x14ac:dyDescent="0.25">
      <c r="A807" t="s">
        <v>964</v>
      </c>
      <c r="B807" t="s">
        <v>411</v>
      </c>
      <c r="C807" t="s">
        <v>1247</v>
      </c>
      <c r="D807" t="s">
        <v>982</v>
      </c>
      <c r="E807" s="4">
        <v>50.032608695652172</v>
      </c>
      <c r="F807" s="4">
        <v>136.70739130434782</v>
      </c>
      <c r="G807" s="4">
        <v>10.045869565217387</v>
      </c>
      <c r="H807" s="10">
        <v>7.3484465392603018E-2</v>
      </c>
      <c r="I807" s="4">
        <v>132.44652173913045</v>
      </c>
      <c r="J807" s="4">
        <v>10.045869565217387</v>
      </c>
      <c r="K807" s="10">
        <v>7.5848496686111169E-2</v>
      </c>
      <c r="L807" s="4">
        <v>28.60478260869564</v>
      </c>
      <c r="M807" s="4">
        <v>0</v>
      </c>
      <c r="N807" s="10">
        <v>0</v>
      </c>
      <c r="O807" s="4">
        <v>24.60478260869564</v>
      </c>
      <c r="P807" s="4">
        <v>0</v>
      </c>
      <c r="Q807" s="8">
        <v>0</v>
      </c>
      <c r="R807" s="4">
        <v>0</v>
      </c>
      <c r="S807" s="4">
        <v>0</v>
      </c>
      <c r="T807" s="10" t="s">
        <v>1473</v>
      </c>
      <c r="U807" s="4">
        <v>4</v>
      </c>
      <c r="V807" s="4">
        <v>0</v>
      </c>
      <c r="W807" s="10">
        <v>0</v>
      </c>
      <c r="X807" s="4">
        <v>28.254130434782599</v>
      </c>
      <c r="Y807" s="4">
        <v>0</v>
      </c>
      <c r="Z807" s="10">
        <v>0</v>
      </c>
      <c r="AA807" s="4">
        <v>0.2608695652173913</v>
      </c>
      <c r="AB807" s="4">
        <v>0</v>
      </c>
      <c r="AC807" s="10">
        <v>0</v>
      </c>
      <c r="AD807" s="4">
        <v>79.587608695652193</v>
      </c>
      <c r="AE807" s="4">
        <v>10.045869565217387</v>
      </c>
      <c r="AF807" s="10">
        <v>0.12622404077541011</v>
      </c>
      <c r="AG807" s="4">
        <v>0</v>
      </c>
      <c r="AH807" s="4">
        <v>0</v>
      </c>
      <c r="AI807" s="10" t="s">
        <v>1473</v>
      </c>
      <c r="AJ807" s="4">
        <v>0</v>
      </c>
      <c r="AK807" s="4">
        <v>0</v>
      </c>
      <c r="AL807" s="10" t="s">
        <v>1473</v>
      </c>
      <c r="AM807" s="1">
        <v>365773</v>
      </c>
      <c r="AN807" s="1">
        <v>5</v>
      </c>
      <c r="AX807"/>
      <c r="AY807"/>
    </row>
    <row r="808" spans="1:51" x14ac:dyDescent="0.25">
      <c r="A808" t="s">
        <v>964</v>
      </c>
      <c r="B808" t="s">
        <v>201</v>
      </c>
      <c r="C808" t="s">
        <v>1100</v>
      </c>
      <c r="D808" t="s">
        <v>991</v>
      </c>
      <c r="E808" s="4">
        <v>95.630434782608702</v>
      </c>
      <c r="F808" s="4">
        <v>268.1226086956521</v>
      </c>
      <c r="G808" s="4">
        <v>30.255434782608695</v>
      </c>
      <c r="H808" s="10">
        <v>0.11284178879876504</v>
      </c>
      <c r="I808" s="4">
        <v>263.97271739130429</v>
      </c>
      <c r="J808" s="4">
        <v>30.125</v>
      </c>
      <c r="K808" s="10">
        <v>0.11412164218222488</v>
      </c>
      <c r="L808" s="4">
        <v>26.139782608695644</v>
      </c>
      <c r="M808" s="4">
        <v>0.13043478260869565</v>
      </c>
      <c r="N808" s="10">
        <v>4.9898954616900788E-3</v>
      </c>
      <c r="O808" s="4">
        <v>22.444130434782601</v>
      </c>
      <c r="P808" s="4">
        <v>0</v>
      </c>
      <c r="Q808" s="8">
        <v>0</v>
      </c>
      <c r="R808" s="4">
        <v>0.13043478260869565</v>
      </c>
      <c r="S808" s="4">
        <v>0.13043478260869565</v>
      </c>
      <c r="T808" s="10">
        <v>1</v>
      </c>
      <c r="U808" s="4">
        <v>3.5652173913043477</v>
      </c>
      <c r="V808" s="4">
        <v>0</v>
      </c>
      <c r="W808" s="10">
        <v>0</v>
      </c>
      <c r="X808" s="4">
        <v>91.223478260869555</v>
      </c>
      <c r="Y808" s="4">
        <v>11.926630434782609</v>
      </c>
      <c r="Z808" s="10">
        <v>0.13074079899339416</v>
      </c>
      <c r="AA808" s="4">
        <v>0.45423913043478259</v>
      </c>
      <c r="AB808" s="4">
        <v>0</v>
      </c>
      <c r="AC808" s="10">
        <v>0</v>
      </c>
      <c r="AD808" s="4">
        <v>122.54749999999999</v>
      </c>
      <c r="AE808" s="4">
        <v>18.198369565217391</v>
      </c>
      <c r="AF808" s="10">
        <v>0.14850053705883345</v>
      </c>
      <c r="AG808" s="4">
        <v>27.757608695652163</v>
      </c>
      <c r="AH808" s="4">
        <v>0</v>
      </c>
      <c r="AI808" s="10">
        <v>0</v>
      </c>
      <c r="AJ808" s="4">
        <v>0</v>
      </c>
      <c r="AK808" s="4">
        <v>0</v>
      </c>
      <c r="AL808" s="10" t="s">
        <v>1473</v>
      </c>
      <c r="AM808" s="1">
        <v>365457</v>
      </c>
      <c r="AN808" s="1">
        <v>5</v>
      </c>
      <c r="AX808"/>
      <c r="AY808"/>
    </row>
    <row r="809" spans="1:51" x14ac:dyDescent="0.25">
      <c r="A809" t="s">
        <v>964</v>
      </c>
      <c r="B809" t="s">
        <v>189</v>
      </c>
      <c r="C809" t="s">
        <v>1099</v>
      </c>
      <c r="D809" t="s">
        <v>1056</v>
      </c>
      <c r="E809" s="4">
        <v>120.72826086956522</v>
      </c>
      <c r="F809" s="4">
        <v>335.58521739130435</v>
      </c>
      <c r="G809" s="4">
        <v>1.7705434782608698</v>
      </c>
      <c r="H809" s="10">
        <v>5.2759876970276459E-3</v>
      </c>
      <c r="I809" s="4">
        <v>325.09391304347832</v>
      </c>
      <c r="J809" s="4">
        <v>1.7705434782608698</v>
      </c>
      <c r="K809" s="10">
        <v>5.4462523203997236E-3</v>
      </c>
      <c r="L809" s="4">
        <v>35.377065217391298</v>
      </c>
      <c r="M809" s="4">
        <v>0</v>
      </c>
      <c r="N809" s="10">
        <v>0</v>
      </c>
      <c r="O809" s="4">
        <v>25.559673913043476</v>
      </c>
      <c r="P809" s="4">
        <v>0</v>
      </c>
      <c r="Q809" s="8">
        <v>0</v>
      </c>
      <c r="R809" s="4">
        <v>4.7630434782608697</v>
      </c>
      <c r="S809" s="4">
        <v>0</v>
      </c>
      <c r="T809" s="10">
        <v>0</v>
      </c>
      <c r="U809" s="4">
        <v>5.0543478260869561</v>
      </c>
      <c r="V809" s="4">
        <v>0</v>
      </c>
      <c r="W809" s="10">
        <v>0</v>
      </c>
      <c r="X809" s="4">
        <v>108.09184782608692</v>
      </c>
      <c r="Y809" s="4">
        <v>1.7705434782608698</v>
      </c>
      <c r="Z809" s="10">
        <v>1.6379990849167129E-2</v>
      </c>
      <c r="AA809" s="4">
        <v>0.67391304347826086</v>
      </c>
      <c r="AB809" s="4">
        <v>0</v>
      </c>
      <c r="AC809" s="10">
        <v>0</v>
      </c>
      <c r="AD809" s="4">
        <v>189.18684782608707</v>
      </c>
      <c r="AE809" s="4">
        <v>0</v>
      </c>
      <c r="AF809" s="10">
        <v>0</v>
      </c>
      <c r="AG809" s="4">
        <v>2.2555434782608694</v>
      </c>
      <c r="AH809" s="4">
        <v>0</v>
      </c>
      <c r="AI809" s="10">
        <v>0</v>
      </c>
      <c r="AJ809" s="4">
        <v>0</v>
      </c>
      <c r="AK809" s="4">
        <v>0</v>
      </c>
      <c r="AL809" s="10" t="s">
        <v>1473</v>
      </c>
      <c r="AM809" s="1">
        <v>365443</v>
      </c>
      <c r="AN809" s="1">
        <v>5</v>
      </c>
      <c r="AX809"/>
      <c r="AY809"/>
    </row>
    <row r="810" spans="1:51" x14ac:dyDescent="0.25">
      <c r="A810" t="s">
        <v>964</v>
      </c>
      <c r="B810" t="s">
        <v>147</v>
      </c>
      <c r="C810" t="s">
        <v>1116</v>
      </c>
      <c r="D810" t="s">
        <v>980</v>
      </c>
      <c r="E810" s="4">
        <v>202.90217391304347</v>
      </c>
      <c r="F810" s="4">
        <v>576.56684782608704</v>
      </c>
      <c r="G810" s="4">
        <v>0</v>
      </c>
      <c r="H810" s="10">
        <v>0</v>
      </c>
      <c r="I810" s="4">
        <v>558.33847826086958</v>
      </c>
      <c r="J810" s="4">
        <v>0</v>
      </c>
      <c r="K810" s="10">
        <v>0</v>
      </c>
      <c r="L810" s="4">
        <v>81.024565217391313</v>
      </c>
      <c r="M810" s="4">
        <v>0</v>
      </c>
      <c r="N810" s="10">
        <v>0</v>
      </c>
      <c r="O810" s="4">
        <v>71.500108695652173</v>
      </c>
      <c r="P810" s="4">
        <v>0</v>
      </c>
      <c r="Q810" s="8">
        <v>0</v>
      </c>
      <c r="R810" s="4">
        <v>4.1331521739130439</v>
      </c>
      <c r="S810" s="4">
        <v>0</v>
      </c>
      <c r="T810" s="10">
        <v>0</v>
      </c>
      <c r="U810" s="4">
        <v>5.3913043478260869</v>
      </c>
      <c r="V810" s="4">
        <v>0</v>
      </c>
      <c r="W810" s="10">
        <v>0</v>
      </c>
      <c r="X810" s="4">
        <v>186.87239130434784</v>
      </c>
      <c r="Y810" s="4">
        <v>0</v>
      </c>
      <c r="Z810" s="10">
        <v>0</v>
      </c>
      <c r="AA810" s="4">
        <v>8.703913043478261</v>
      </c>
      <c r="AB810" s="4">
        <v>0</v>
      </c>
      <c r="AC810" s="10">
        <v>0</v>
      </c>
      <c r="AD810" s="4">
        <v>299.00402173913045</v>
      </c>
      <c r="AE810" s="4">
        <v>0</v>
      </c>
      <c r="AF810" s="10">
        <v>0</v>
      </c>
      <c r="AG810" s="4">
        <v>0.96195652173913049</v>
      </c>
      <c r="AH810" s="4">
        <v>0</v>
      </c>
      <c r="AI810" s="10">
        <v>0</v>
      </c>
      <c r="AJ810" s="4">
        <v>0</v>
      </c>
      <c r="AK810" s="4">
        <v>0</v>
      </c>
      <c r="AL810" s="10" t="s">
        <v>1473</v>
      </c>
      <c r="AM810" s="1">
        <v>365379</v>
      </c>
      <c r="AN810" s="1">
        <v>5</v>
      </c>
      <c r="AX810"/>
      <c r="AY810"/>
    </row>
    <row r="811" spans="1:51" x14ac:dyDescent="0.25">
      <c r="A811" t="s">
        <v>964</v>
      </c>
      <c r="B811" t="s">
        <v>122</v>
      </c>
      <c r="C811" t="s">
        <v>1249</v>
      </c>
      <c r="D811" t="s">
        <v>1011</v>
      </c>
      <c r="E811" s="4">
        <v>58.338028169014088</v>
      </c>
      <c r="F811" s="4">
        <v>198.66408450704222</v>
      </c>
      <c r="G811" s="4">
        <v>1.5246478873239435</v>
      </c>
      <c r="H811" s="10">
        <v>7.6745018663396001E-3</v>
      </c>
      <c r="I811" s="4">
        <v>166.96760563380278</v>
      </c>
      <c r="J811" s="4">
        <v>1.1514084507042253</v>
      </c>
      <c r="K811" s="10">
        <v>6.8959990552270416E-3</v>
      </c>
      <c r="L811" s="4">
        <v>42.226760563380289</v>
      </c>
      <c r="M811" s="4">
        <v>0.37323943661971831</v>
      </c>
      <c r="N811" s="10">
        <v>8.8389313231713399E-3</v>
      </c>
      <c r="O811" s="4">
        <v>10.530281690140848</v>
      </c>
      <c r="P811" s="4">
        <v>0</v>
      </c>
      <c r="Q811" s="8">
        <v>0</v>
      </c>
      <c r="R811" s="4">
        <v>25.950000000000003</v>
      </c>
      <c r="S811" s="4">
        <v>0.37323943661971831</v>
      </c>
      <c r="T811" s="10">
        <v>1.4383022605769491E-2</v>
      </c>
      <c r="U811" s="4">
        <v>5.746478873239437</v>
      </c>
      <c r="V811" s="4">
        <v>0</v>
      </c>
      <c r="W811" s="10">
        <v>0</v>
      </c>
      <c r="X811" s="4">
        <v>46.104929577464773</v>
      </c>
      <c r="Y811" s="4">
        <v>0</v>
      </c>
      <c r="Z811" s="10">
        <v>0</v>
      </c>
      <c r="AA811" s="4">
        <v>0</v>
      </c>
      <c r="AB811" s="4">
        <v>0</v>
      </c>
      <c r="AC811" s="10" t="s">
        <v>1473</v>
      </c>
      <c r="AD811" s="4">
        <v>110.33239436619716</v>
      </c>
      <c r="AE811" s="4">
        <v>1.1514084507042253</v>
      </c>
      <c r="AF811" s="10">
        <v>1.0435814950980393E-2</v>
      </c>
      <c r="AG811" s="4">
        <v>0</v>
      </c>
      <c r="AH811" s="4">
        <v>0</v>
      </c>
      <c r="AI811" s="10" t="s">
        <v>1473</v>
      </c>
      <c r="AJ811" s="4">
        <v>0</v>
      </c>
      <c r="AK811" s="4">
        <v>0</v>
      </c>
      <c r="AL811" s="10" t="s">
        <v>1473</v>
      </c>
      <c r="AM811" s="1">
        <v>365337</v>
      </c>
      <c r="AN811" s="1">
        <v>5</v>
      </c>
      <c r="AX811"/>
      <c r="AY811"/>
    </row>
    <row r="812" spans="1:51" x14ac:dyDescent="0.25">
      <c r="A812" t="s">
        <v>964</v>
      </c>
      <c r="B812" t="s">
        <v>594</v>
      </c>
      <c r="C812" t="s">
        <v>1357</v>
      </c>
      <c r="D812" t="s">
        <v>1029</v>
      </c>
      <c r="E812" s="4">
        <v>93.239130434782609</v>
      </c>
      <c r="F812" s="4">
        <v>351.36956521739131</v>
      </c>
      <c r="G812" s="4">
        <v>0</v>
      </c>
      <c r="H812" s="10">
        <v>0</v>
      </c>
      <c r="I812" s="4">
        <v>298.01358695652175</v>
      </c>
      <c r="J812" s="4">
        <v>0</v>
      </c>
      <c r="K812" s="10">
        <v>0</v>
      </c>
      <c r="L812" s="4">
        <v>48.138586956521742</v>
      </c>
      <c r="M812" s="4">
        <v>0</v>
      </c>
      <c r="N812" s="10">
        <v>0</v>
      </c>
      <c r="O812" s="4">
        <v>0</v>
      </c>
      <c r="P812" s="4">
        <v>0</v>
      </c>
      <c r="Q812" s="8" t="s">
        <v>1473</v>
      </c>
      <c r="R812" s="4">
        <v>43.008152173913047</v>
      </c>
      <c r="S812" s="4">
        <v>0</v>
      </c>
      <c r="T812" s="10">
        <v>0</v>
      </c>
      <c r="U812" s="4">
        <v>5.1304347826086953</v>
      </c>
      <c r="V812" s="4">
        <v>0</v>
      </c>
      <c r="W812" s="10">
        <v>0</v>
      </c>
      <c r="X812" s="4">
        <v>90.320652173913047</v>
      </c>
      <c r="Y812" s="4">
        <v>0</v>
      </c>
      <c r="Z812" s="10">
        <v>0</v>
      </c>
      <c r="AA812" s="4">
        <v>5.2173913043478262</v>
      </c>
      <c r="AB812" s="4">
        <v>0</v>
      </c>
      <c r="AC812" s="10">
        <v>0</v>
      </c>
      <c r="AD812" s="4">
        <v>205.23369565217391</v>
      </c>
      <c r="AE812" s="4">
        <v>0</v>
      </c>
      <c r="AF812" s="10">
        <v>0</v>
      </c>
      <c r="AG812" s="4">
        <v>2.4592391304347827</v>
      </c>
      <c r="AH812" s="4">
        <v>0</v>
      </c>
      <c r="AI812" s="10">
        <v>0</v>
      </c>
      <c r="AJ812" s="4">
        <v>0</v>
      </c>
      <c r="AK812" s="4">
        <v>0</v>
      </c>
      <c r="AL812" s="10" t="s">
        <v>1473</v>
      </c>
      <c r="AM812" s="1">
        <v>366072</v>
      </c>
      <c r="AN812" s="1">
        <v>5</v>
      </c>
      <c r="AX812"/>
      <c r="AY812"/>
    </row>
    <row r="813" spans="1:51" x14ac:dyDescent="0.25">
      <c r="A813" t="s">
        <v>964</v>
      </c>
      <c r="B813" t="s">
        <v>465</v>
      </c>
      <c r="C813" t="s">
        <v>1096</v>
      </c>
      <c r="D813" t="s">
        <v>1034</v>
      </c>
      <c r="E813" s="4">
        <v>36.858695652173914</v>
      </c>
      <c r="F813" s="4">
        <v>139.95706521739129</v>
      </c>
      <c r="G813" s="4">
        <v>0</v>
      </c>
      <c r="H813" s="10">
        <v>0</v>
      </c>
      <c r="I813" s="4">
        <v>124.69913043478262</v>
      </c>
      <c r="J813" s="4">
        <v>0</v>
      </c>
      <c r="K813" s="10">
        <v>0</v>
      </c>
      <c r="L813" s="4">
        <v>28.514782608695647</v>
      </c>
      <c r="M813" s="4">
        <v>0</v>
      </c>
      <c r="N813" s="10">
        <v>0</v>
      </c>
      <c r="O813" s="4">
        <v>17.819130434782604</v>
      </c>
      <c r="P813" s="4">
        <v>0</v>
      </c>
      <c r="Q813" s="8">
        <v>0</v>
      </c>
      <c r="R813" s="4">
        <v>5.0434782608695654</v>
      </c>
      <c r="S813" s="4">
        <v>0</v>
      </c>
      <c r="T813" s="10">
        <v>0</v>
      </c>
      <c r="U813" s="4">
        <v>5.6521739130434785</v>
      </c>
      <c r="V813" s="4">
        <v>0</v>
      </c>
      <c r="W813" s="10">
        <v>0</v>
      </c>
      <c r="X813" s="4">
        <v>39.108913043478282</v>
      </c>
      <c r="Y813" s="4">
        <v>0</v>
      </c>
      <c r="Z813" s="10">
        <v>0</v>
      </c>
      <c r="AA813" s="4">
        <v>4.5622826086956527</v>
      </c>
      <c r="AB813" s="4">
        <v>0</v>
      </c>
      <c r="AC813" s="10">
        <v>0</v>
      </c>
      <c r="AD813" s="4">
        <v>67.771086956521728</v>
      </c>
      <c r="AE813" s="4">
        <v>0</v>
      </c>
      <c r="AF813" s="10">
        <v>0</v>
      </c>
      <c r="AG813" s="4">
        <v>0</v>
      </c>
      <c r="AH813" s="4">
        <v>0</v>
      </c>
      <c r="AI813" s="10" t="s">
        <v>1473</v>
      </c>
      <c r="AJ813" s="4">
        <v>0</v>
      </c>
      <c r="AK813" s="4">
        <v>0</v>
      </c>
      <c r="AL813" s="10" t="s">
        <v>1473</v>
      </c>
      <c r="AM813" s="1">
        <v>365859</v>
      </c>
      <c r="AN813" s="1">
        <v>5</v>
      </c>
      <c r="AX813"/>
      <c r="AY813"/>
    </row>
    <row r="814" spans="1:51" x14ac:dyDescent="0.25">
      <c r="A814" t="s">
        <v>964</v>
      </c>
      <c r="B814" t="s">
        <v>192</v>
      </c>
      <c r="C814" t="s">
        <v>1272</v>
      </c>
      <c r="D814" t="s">
        <v>993</v>
      </c>
      <c r="E814" s="4">
        <v>72.619565217391298</v>
      </c>
      <c r="F814" s="4">
        <v>246.12499999999997</v>
      </c>
      <c r="G814" s="4">
        <v>29.576086956521742</v>
      </c>
      <c r="H814" s="10">
        <v>0.12016693532360283</v>
      </c>
      <c r="I814" s="4">
        <v>222.33130434782606</v>
      </c>
      <c r="J814" s="4">
        <v>29.576086956521742</v>
      </c>
      <c r="K814" s="10">
        <v>0.13302709235336221</v>
      </c>
      <c r="L814" s="4">
        <v>29.817934782608692</v>
      </c>
      <c r="M814" s="4">
        <v>0.20652173913043478</v>
      </c>
      <c r="N814" s="10">
        <v>6.9260913150460228E-3</v>
      </c>
      <c r="O814" s="4">
        <v>16.203804347826086</v>
      </c>
      <c r="P814" s="4">
        <v>0.20652173913043478</v>
      </c>
      <c r="Q814" s="8">
        <v>1.2745262451786015E-2</v>
      </c>
      <c r="R814" s="4">
        <v>8.6576086956521738</v>
      </c>
      <c r="S814" s="4">
        <v>0</v>
      </c>
      <c r="T814" s="10">
        <v>0</v>
      </c>
      <c r="U814" s="4">
        <v>4.9565217391304346</v>
      </c>
      <c r="V814" s="4">
        <v>0</v>
      </c>
      <c r="W814" s="10">
        <v>0</v>
      </c>
      <c r="X814" s="4">
        <v>73.559565217391295</v>
      </c>
      <c r="Y814" s="4">
        <v>4.3369565217391308</v>
      </c>
      <c r="Z814" s="10">
        <v>5.89584306122811E-2</v>
      </c>
      <c r="AA814" s="4">
        <v>10.179565217391303</v>
      </c>
      <c r="AB814" s="4">
        <v>0</v>
      </c>
      <c r="AC814" s="10">
        <v>0</v>
      </c>
      <c r="AD814" s="4">
        <v>127.04347826086956</v>
      </c>
      <c r="AE814" s="4">
        <v>25.032608695652176</v>
      </c>
      <c r="AF814" s="10">
        <v>0.19703969883641342</v>
      </c>
      <c r="AG814" s="4">
        <v>5.5244565217391308</v>
      </c>
      <c r="AH814" s="4">
        <v>0</v>
      </c>
      <c r="AI814" s="10">
        <v>0</v>
      </c>
      <c r="AJ814" s="4">
        <v>0</v>
      </c>
      <c r="AK814" s="4">
        <v>0</v>
      </c>
      <c r="AL814" s="10" t="s">
        <v>1473</v>
      </c>
      <c r="AM814" s="1">
        <v>365446</v>
      </c>
      <c r="AN814" s="1">
        <v>5</v>
      </c>
      <c r="AX814"/>
      <c r="AY814"/>
    </row>
    <row r="815" spans="1:51" x14ac:dyDescent="0.25">
      <c r="A815" t="s">
        <v>964</v>
      </c>
      <c r="B815" t="s">
        <v>658</v>
      </c>
      <c r="C815" t="s">
        <v>1270</v>
      </c>
      <c r="D815" t="s">
        <v>1032</v>
      </c>
      <c r="E815" s="4">
        <v>52.630434782608695</v>
      </c>
      <c r="F815" s="4">
        <v>164.61141304347828</v>
      </c>
      <c r="G815" s="4">
        <v>43.690217391304344</v>
      </c>
      <c r="H815" s="10">
        <v>0.26541426614061436</v>
      </c>
      <c r="I815" s="4">
        <v>155.80978260869566</v>
      </c>
      <c r="J815" s="4">
        <v>43.690217391304344</v>
      </c>
      <c r="K815" s="10">
        <v>0.28040740869929187</v>
      </c>
      <c r="L815" s="4">
        <v>21.095108695652172</v>
      </c>
      <c r="M815" s="4">
        <v>13.836956521739131</v>
      </c>
      <c r="N815" s="10">
        <v>0.65593198505732331</v>
      </c>
      <c r="O815" s="4">
        <v>16.758152173913043</v>
      </c>
      <c r="P815" s="4">
        <v>13.836956521739131</v>
      </c>
      <c r="Q815" s="8">
        <v>0.82568509810280533</v>
      </c>
      <c r="R815" s="4">
        <v>1.326086956521739</v>
      </c>
      <c r="S815" s="4">
        <v>0</v>
      </c>
      <c r="T815" s="10">
        <v>0</v>
      </c>
      <c r="U815" s="4">
        <v>3.0108695652173911</v>
      </c>
      <c r="V815" s="4">
        <v>0</v>
      </c>
      <c r="W815" s="10">
        <v>0</v>
      </c>
      <c r="X815" s="4">
        <v>36.842391304347828</v>
      </c>
      <c r="Y815" s="4">
        <v>24.263586956521738</v>
      </c>
      <c r="Z815" s="10">
        <v>0.6585779613512317</v>
      </c>
      <c r="AA815" s="4">
        <v>4.4646739130434785</v>
      </c>
      <c r="AB815" s="4">
        <v>0</v>
      </c>
      <c r="AC815" s="10">
        <v>0</v>
      </c>
      <c r="AD815" s="4">
        <v>101.90489130434783</v>
      </c>
      <c r="AE815" s="4">
        <v>5.5896739130434785</v>
      </c>
      <c r="AF815" s="10">
        <v>5.4851870616783552E-2</v>
      </c>
      <c r="AG815" s="4">
        <v>0</v>
      </c>
      <c r="AH815" s="4">
        <v>0</v>
      </c>
      <c r="AI815" s="10" t="s">
        <v>1473</v>
      </c>
      <c r="AJ815" s="4">
        <v>0.30434782608695654</v>
      </c>
      <c r="AK815" s="4">
        <v>0</v>
      </c>
      <c r="AL815" s="10" t="s">
        <v>1473</v>
      </c>
      <c r="AM815" s="1">
        <v>366158</v>
      </c>
      <c r="AN815" s="1">
        <v>5</v>
      </c>
      <c r="AX815"/>
      <c r="AY815"/>
    </row>
    <row r="816" spans="1:51" x14ac:dyDescent="0.25">
      <c r="A816" t="s">
        <v>964</v>
      </c>
      <c r="B816" t="s">
        <v>467</v>
      </c>
      <c r="C816" t="s">
        <v>1126</v>
      </c>
      <c r="D816" t="s">
        <v>1017</v>
      </c>
      <c r="E816" s="4">
        <v>57.978260869565219</v>
      </c>
      <c r="F816" s="4">
        <v>174.77032608695652</v>
      </c>
      <c r="G816" s="4">
        <v>0</v>
      </c>
      <c r="H816" s="10">
        <v>0</v>
      </c>
      <c r="I816" s="4">
        <v>164.56923913043477</v>
      </c>
      <c r="J816" s="4">
        <v>0</v>
      </c>
      <c r="K816" s="10">
        <v>0</v>
      </c>
      <c r="L816" s="4">
        <v>27.119565217391305</v>
      </c>
      <c r="M816" s="4">
        <v>0</v>
      </c>
      <c r="N816" s="10">
        <v>0</v>
      </c>
      <c r="O816" s="4">
        <v>22.815217391304348</v>
      </c>
      <c r="P816" s="4">
        <v>0</v>
      </c>
      <c r="Q816" s="8">
        <v>0</v>
      </c>
      <c r="R816" s="4">
        <v>0.82608695652173914</v>
      </c>
      <c r="S816" s="4">
        <v>0</v>
      </c>
      <c r="T816" s="10">
        <v>0</v>
      </c>
      <c r="U816" s="4">
        <v>3.4782608695652173</v>
      </c>
      <c r="V816" s="4">
        <v>0</v>
      </c>
      <c r="W816" s="10">
        <v>0</v>
      </c>
      <c r="X816" s="4">
        <v>39.829565217391298</v>
      </c>
      <c r="Y816" s="4">
        <v>0</v>
      </c>
      <c r="Z816" s="10">
        <v>0</v>
      </c>
      <c r="AA816" s="4">
        <v>5.8967391304347823</v>
      </c>
      <c r="AB816" s="4">
        <v>0</v>
      </c>
      <c r="AC816" s="10">
        <v>0</v>
      </c>
      <c r="AD816" s="4">
        <v>65.39913043478262</v>
      </c>
      <c r="AE816" s="4">
        <v>0</v>
      </c>
      <c r="AF816" s="10">
        <v>0</v>
      </c>
      <c r="AG816" s="4">
        <v>36.525326086956525</v>
      </c>
      <c r="AH816" s="4">
        <v>0</v>
      </c>
      <c r="AI816" s="10">
        <v>0</v>
      </c>
      <c r="AJ816" s="4">
        <v>0</v>
      </c>
      <c r="AK816" s="4">
        <v>0</v>
      </c>
      <c r="AL816" s="10" t="s">
        <v>1473</v>
      </c>
      <c r="AM816" s="1">
        <v>365862</v>
      </c>
      <c r="AN816" s="1">
        <v>5</v>
      </c>
      <c r="AX816"/>
      <c r="AY816"/>
    </row>
    <row r="817" spans="1:51" x14ac:dyDescent="0.25">
      <c r="A817" t="s">
        <v>964</v>
      </c>
      <c r="B817" t="s">
        <v>555</v>
      </c>
      <c r="C817" t="s">
        <v>1309</v>
      </c>
      <c r="D817" t="s">
        <v>1034</v>
      </c>
      <c r="E817" s="4">
        <v>67.434782608695656</v>
      </c>
      <c r="F817" s="4">
        <v>197.85597826086956</v>
      </c>
      <c r="G817" s="4">
        <v>6.6983695652173907</v>
      </c>
      <c r="H817" s="10">
        <v>3.3854774690637399E-2</v>
      </c>
      <c r="I817" s="4">
        <v>178.60054347826087</v>
      </c>
      <c r="J817" s="4">
        <v>6.6983695652173907</v>
      </c>
      <c r="K817" s="10">
        <v>3.7504754659566368E-2</v>
      </c>
      <c r="L817" s="4">
        <v>33.067934782608695</v>
      </c>
      <c r="M817" s="4">
        <v>0.33152173913043476</v>
      </c>
      <c r="N817" s="10">
        <v>1.0025474566521489E-2</v>
      </c>
      <c r="O817" s="4">
        <v>23.288043478260871</v>
      </c>
      <c r="P817" s="4">
        <v>0.33152173913043476</v>
      </c>
      <c r="Q817" s="8">
        <v>1.423570595099183E-2</v>
      </c>
      <c r="R817" s="4">
        <v>5.6875</v>
      </c>
      <c r="S817" s="4">
        <v>0</v>
      </c>
      <c r="T817" s="10">
        <v>0</v>
      </c>
      <c r="U817" s="4">
        <v>4.0923913043478262</v>
      </c>
      <c r="V817" s="4">
        <v>0</v>
      </c>
      <c r="W817" s="10">
        <v>0</v>
      </c>
      <c r="X817" s="4">
        <v>51.073369565217391</v>
      </c>
      <c r="Y817" s="4">
        <v>2.5244565217391304</v>
      </c>
      <c r="Z817" s="10">
        <v>4.9428039372173452E-2</v>
      </c>
      <c r="AA817" s="4">
        <v>9.4755434782608692</v>
      </c>
      <c r="AB817" s="4">
        <v>0</v>
      </c>
      <c r="AC817" s="10">
        <v>0</v>
      </c>
      <c r="AD817" s="4">
        <v>104.23913043478261</v>
      </c>
      <c r="AE817" s="4">
        <v>3.8423913043478262</v>
      </c>
      <c r="AF817" s="10">
        <v>3.6861313868613139E-2</v>
      </c>
      <c r="AG817" s="4">
        <v>0</v>
      </c>
      <c r="AH817" s="4">
        <v>0</v>
      </c>
      <c r="AI817" s="10" t="s">
        <v>1473</v>
      </c>
      <c r="AJ817" s="4">
        <v>0</v>
      </c>
      <c r="AK817" s="4">
        <v>0</v>
      </c>
      <c r="AL817" s="10" t="s">
        <v>1473</v>
      </c>
      <c r="AM817" s="1">
        <v>366010</v>
      </c>
      <c r="AN817" s="1">
        <v>5</v>
      </c>
      <c r="AX817"/>
      <c r="AY817"/>
    </row>
    <row r="818" spans="1:51" x14ac:dyDescent="0.25">
      <c r="A818" t="s">
        <v>964</v>
      </c>
      <c r="B818" t="s">
        <v>663</v>
      </c>
      <c r="C818" t="s">
        <v>1121</v>
      </c>
      <c r="D818" t="s">
        <v>980</v>
      </c>
      <c r="E818" s="4">
        <v>53.847826086956523</v>
      </c>
      <c r="F818" s="4">
        <v>222.55880434782608</v>
      </c>
      <c r="G818" s="4">
        <v>60.394021739130437</v>
      </c>
      <c r="H818" s="10">
        <v>0.27136208749910262</v>
      </c>
      <c r="I818" s="4">
        <v>209.12945652173914</v>
      </c>
      <c r="J818" s="4">
        <v>60.269021739130437</v>
      </c>
      <c r="K818" s="10">
        <v>0.28819001752087198</v>
      </c>
      <c r="L818" s="4">
        <v>24.247173913043476</v>
      </c>
      <c r="M818" s="4">
        <v>1.3396739130434783</v>
      </c>
      <c r="N818" s="10">
        <v>5.5250723975003815E-2</v>
      </c>
      <c r="O818" s="4">
        <v>16.035217391304347</v>
      </c>
      <c r="P818" s="4">
        <v>1.2146739130434783</v>
      </c>
      <c r="Q818" s="8">
        <v>7.5750386377809717E-2</v>
      </c>
      <c r="R818" s="4">
        <v>4.0869565217391308</v>
      </c>
      <c r="S818" s="4">
        <v>0</v>
      </c>
      <c r="T818" s="10">
        <v>0</v>
      </c>
      <c r="U818" s="4">
        <v>4.125</v>
      </c>
      <c r="V818" s="4">
        <v>0.125</v>
      </c>
      <c r="W818" s="10">
        <v>3.0303030303030304E-2</v>
      </c>
      <c r="X818" s="4">
        <v>66.35586956521739</v>
      </c>
      <c r="Y818" s="4">
        <v>19.912500000000001</v>
      </c>
      <c r="Z818" s="10">
        <v>0.30008649016993355</v>
      </c>
      <c r="AA818" s="4">
        <v>5.2173913043478262</v>
      </c>
      <c r="AB818" s="4">
        <v>0</v>
      </c>
      <c r="AC818" s="10">
        <v>0</v>
      </c>
      <c r="AD818" s="4">
        <v>126.7383695652174</v>
      </c>
      <c r="AE818" s="4">
        <v>39.141847826086959</v>
      </c>
      <c r="AF818" s="10">
        <v>0.30883976147369668</v>
      </c>
      <c r="AG818" s="4">
        <v>0</v>
      </c>
      <c r="AH818" s="4">
        <v>0</v>
      </c>
      <c r="AI818" s="10" t="s">
        <v>1473</v>
      </c>
      <c r="AJ818" s="4">
        <v>0</v>
      </c>
      <c r="AK818" s="4">
        <v>0</v>
      </c>
      <c r="AL818" s="10" t="s">
        <v>1473</v>
      </c>
      <c r="AM818" s="1">
        <v>366170</v>
      </c>
      <c r="AN818" s="1">
        <v>5</v>
      </c>
      <c r="AX818"/>
      <c r="AY818"/>
    </row>
    <row r="819" spans="1:51" x14ac:dyDescent="0.25">
      <c r="A819" t="s">
        <v>964</v>
      </c>
      <c r="B819" t="s">
        <v>914</v>
      </c>
      <c r="C819" t="s">
        <v>1257</v>
      </c>
      <c r="D819" t="s">
        <v>1030</v>
      </c>
      <c r="E819" s="4">
        <v>61.586956521739133</v>
      </c>
      <c r="F819" s="4">
        <v>183.88760869565223</v>
      </c>
      <c r="G819" s="4">
        <v>0</v>
      </c>
      <c r="H819" s="10">
        <v>0</v>
      </c>
      <c r="I819" s="4">
        <v>164.21293478260876</v>
      </c>
      <c r="J819" s="4">
        <v>0</v>
      </c>
      <c r="K819" s="10">
        <v>0</v>
      </c>
      <c r="L819" s="4">
        <v>32.593913043478267</v>
      </c>
      <c r="M819" s="4">
        <v>0</v>
      </c>
      <c r="N819" s="10">
        <v>0</v>
      </c>
      <c r="O819" s="4">
        <v>18.020543478260876</v>
      </c>
      <c r="P819" s="4">
        <v>0</v>
      </c>
      <c r="Q819" s="8">
        <v>0</v>
      </c>
      <c r="R819" s="4">
        <v>9.7635869565217384</v>
      </c>
      <c r="S819" s="4">
        <v>0</v>
      </c>
      <c r="T819" s="10">
        <v>0</v>
      </c>
      <c r="U819" s="4">
        <v>4.8097826086956523</v>
      </c>
      <c r="V819" s="4">
        <v>0</v>
      </c>
      <c r="W819" s="10">
        <v>0</v>
      </c>
      <c r="X819" s="4">
        <v>58.937608695652173</v>
      </c>
      <c r="Y819" s="4">
        <v>0</v>
      </c>
      <c r="Z819" s="10">
        <v>0</v>
      </c>
      <c r="AA819" s="4">
        <v>5.101304347826086</v>
      </c>
      <c r="AB819" s="4">
        <v>0</v>
      </c>
      <c r="AC819" s="10">
        <v>0</v>
      </c>
      <c r="AD819" s="4">
        <v>81.609565217391349</v>
      </c>
      <c r="AE819" s="4">
        <v>0</v>
      </c>
      <c r="AF819" s="10">
        <v>0</v>
      </c>
      <c r="AG819" s="4">
        <v>0</v>
      </c>
      <c r="AH819" s="4">
        <v>0</v>
      </c>
      <c r="AI819" s="10" t="s">
        <v>1473</v>
      </c>
      <c r="AJ819" s="4">
        <v>5.6452173913043477</v>
      </c>
      <c r="AK819" s="4">
        <v>0</v>
      </c>
      <c r="AL819" s="10" t="s">
        <v>1473</v>
      </c>
      <c r="AM819" s="1">
        <v>366473</v>
      </c>
      <c r="AN819" s="1">
        <v>5</v>
      </c>
      <c r="AX819"/>
      <c r="AY819"/>
    </row>
    <row r="820" spans="1:51" x14ac:dyDescent="0.25">
      <c r="A820" t="s">
        <v>964</v>
      </c>
      <c r="B820" t="s">
        <v>35</v>
      </c>
      <c r="C820" t="s">
        <v>1213</v>
      </c>
      <c r="D820" t="s">
        <v>1008</v>
      </c>
      <c r="E820" s="4">
        <v>83.489130434782609</v>
      </c>
      <c r="F820" s="4">
        <v>295.68032608695648</v>
      </c>
      <c r="G820" s="4">
        <v>114.13652173913042</v>
      </c>
      <c r="H820" s="10">
        <v>0.38601324359187855</v>
      </c>
      <c r="I820" s="4">
        <v>287.71967391304349</v>
      </c>
      <c r="J820" s="4">
        <v>114.13652173913042</v>
      </c>
      <c r="K820" s="10">
        <v>0.39669349053143127</v>
      </c>
      <c r="L820" s="4">
        <v>61.899130434782563</v>
      </c>
      <c r="M820" s="4">
        <v>13.685543478260874</v>
      </c>
      <c r="N820" s="10">
        <v>0.22109427680377636</v>
      </c>
      <c r="O820" s="4">
        <v>58.181739130434742</v>
      </c>
      <c r="P820" s="4">
        <v>13.685543478260874</v>
      </c>
      <c r="Q820" s="8">
        <v>0.23522059812581289</v>
      </c>
      <c r="R820" s="4">
        <v>4.3478260869565216E-2</v>
      </c>
      <c r="S820" s="4">
        <v>0</v>
      </c>
      <c r="T820" s="10">
        <v>0</v>
      </c>
      <c r="U820" s="4">
        <v>3.6739130434782608</v>
      </c>
      <c r="V820" s="4">
        <v>0</v>
      </c>
      <c r="W820" s="10">
        <v>0</v>
      </c>
      <c r="X820" s="4">
        <v>68.439021739130439</v>
      </c>
      <c r="Y820" s="4">
        <v>33.118369565217378</v>
      </c>
      <c r="Z820" s="10">
        <v>0.4839106218007459</v>
      </c>
      <c r="AA820" s="4">
        <v>4.2432608695652183</v>
      </c>
      <c r="AB820" s="4">
        <v>0</v>
      </c>
      <c r="AC820" s="10">
        <v>0</v>
      </c>
      <c r="AD820" s="4">
        <v>160.22119565217395</v>
      </c>
      <c r="AE820" s="4">
        <v>67.332608695652169</v>
      </c>
      <c r="AF820" s="10">
        <v>0.42024782315209602</v>
      </c>
      <c r="AG820" s="4">
        <v>0.65760869565217395</v>
      </c>
      <c r="AH820" s="4">
        <v>0</v>
      </c>
      <c r="AI820" s="10">
        <v>0</v>
      </c>
      <c r="AJ820" s="4">
        <v>0.22010869565217392</v>
      </c>
      <c r="AK820" s="4">
        <v>0</v>
      </c>
      <c r="AL820" s="10" t="s">
        <v>1473</v>
      </c>
      <c r="AM820" s="1">
        <v>365081</v>
      </c>
      <c r="AN820" s="1">
        <v>5</v>
      </c>
      <c r="AX820"/>
      <c r="AY820"/>
    </row>
    <row r="821" spans="1:51" x14ac:dyDescent="0.25">
      <c r="A821" t="s">
        <v>964</v>
      </c>
      <c r="B821" t="s">
        <v>880</v>
      </c>
      <c r="C821" t="s">
        <v>1257</v>
      </c>
      <c r="D821" t="s">
        <v>1030</v>
      </c>
      <c r="E821" s="4">
        <v>7.2391304347826084</v>
      </c>
      <c r="F821" s="4">
        <v>56.151304347826084</v>
      </c>
      <c r="G821" s="4">
        <v>7.9758695652173914</v>
      </c>
      <c r="H821" s="10">
        <v>0.14204246291076905</v>
      </c>
      <c r="I821" s="4">
        <v>48.098913043478262</v>
      </c>
      <c r="J821" s="4">
        <v>6.4785869565217391</v>
      </c>
      <c r="K821" s="10">
        <v>0.13469300128810649</v>
      </c>
      <c r="L821" s="4">
        <v>21.397717391304347</v>
      </c>
      <c r="M821" s="4">
        <v>1.4972826086956521</v>
      </c>
      <c r="N821" s="10">
        <v>6.9973940739310875E-2</v>
      </c>
      <c r="O821" s="4">
        <v>13.345326086956522</v>
      </c>
      <c r="P821" s="4">
        <v>0</v>
      </c>
      <c r="Q821" s="8">
        <v>0</v>
      </c>
      <c r="R821" s="4">
        <v>4.8241304347826084</v>
      </c>
      <c r="S821" s="4">
        <v>0</v>
      </c>
      <c r="T821" s="10">
        <v>0</v>
      </c>
      <c r="U821" s="4">
        <v>3.2282608695652173</v>
      </c>
      <c r="V821" s="4">
        <v>1.4972826086956521</v>
      </c>
      <c r="W821" s="10">
        <v>0.46380471380471378</v>
      </c>
      <c r="X821" s="4">
        <v>12.546956521739135</v>
      </c>
      <c r="Y821" s="4">
        <v>6.4785869565217391</v>
      </c>
      <c r="Z821" s="10">
        <v>0.51634728671425578</v>
      </c>
      <c r="AA821" s="4">
        <v>0</v>
      </c>
      <c r="AB821" s="4">
        <v>0</v>
      </c>
      <c r="AC821" s="10" t="s">
        <v>1473</v>
      </c>
      <c r="AD821" s="4">
        <v>22.206630434782607</v>
      </c>
      <c r="AE821" s="4">
        <v>0</v>
      </c>
      <c r="AF821" s="10">
        <v>0</v>
      </c>
      <c r="AG821" s="4">
        <v>0</v>
      </c>
      <c r="AH821" s="4">
        <v>0</v>
      </c>
      <c r="AI821" s="10" t="s">
        <v>1473</v>
      </c>
      <c r="AJ821" s="4">
        <v>0</v>
      </c>
      <c r="AK821" s="4">
        <v>0</v>
      </c>
      <c r="AL821" s="10" t="s">
        <v>1473</v>
      </c>
      <c r="AM821" s="1">
        <v>366438</v>
      </c>
      <c r="AN821" s="1">
        <v>5</v>
      </c>
      <c r="AX821"/>
      <c r="AY821"/>
    </row>
    <row r="822" spans="1:51" x14ac:dyDescent="0.25">
      <c r="A822" t="s">
        <v>964</v>
      </c>
      <c r="B822" t="s">
        <v>919</v>
      </c>
      <c r="C822" t="s">
        <v>1208</v>
      </c>
      <c r="D822" t="s">
        <v>1034</v>
      </c>
      <c r="E822" s="4">
        <v>62.358695652173914</v>
      </c>
      <c r="F822" s="4">
        <v>236.11923913043478</v>
      </c>
      <c r="G822" s="4">
        <v>23.024130434782606</v>
      </c>
      <c r="H822" s="10">
        <v>9.7510607435355279E-2</v>
      </c>
      <c r="I822" s="4">
        <v>217.56489130434784</v>
      </c>
      <c r="J822" s="4">
        <v>23.024130434782606</v>
      </c>
      <c r="K822" s="10">
        <v>0.10582649754171293</v>
      </c>
      <c r="L822" s="4">
        <v>49.413043478260867</v>
      </c>
      <c r="M822" s="4">
        <v>0.29891304347826086</v>
      </c>
      <c r="N822" s="10">
        <v>6.0492740871095473E-3</v>
      </c>
      <c r="O822" s="4">
        <v>33.032608695652172</v>
      </c>
      <c r="P822" s="4">
        <v>0.29891304347826086</v>
      </c>
      <c r="Q822" s="8">
        <v>9.0490292859493251E-3</v>
      </c>
      <c r="R822" s="4">
        <v>10.902173913043478</v>
      </c>
      <c r="S822" s="4">
        <v>0</v>
      </c>
      <c r="T822" s="10">
        <v>0</v>
      </c>
      <c r="U822" s="4">
        <v>5.4782608695652177</v>
      </c>
      <c r="V822" s="4">
        <v>0</v>
      </c>
      <c r="W822" s="10">
        <v>0</v>
      </c>
      <c r="X822" s="4">
        <v>59.810217391304356</v>
      </c>
      <c r="Y822" s="4">
        <v>13.427065217391302</v>
      </c>
      <c r="Z822" s="10">
        <v>0.22449450617351252</v>
      </c>
      <c r="AA822" s="4">
        <v>2.1739130434782608</v>
      </c>
      <c r="AB822" s="4">
        <v>0</v>
      </c>
      <c r="AC822" s="10">
        <v>0</v>
      </c>
      <c r="AD822" s="4">
        <v>91.722065217391304</v>
      </c>
      <c r="AE822" s="4">
        <v>9.2981521739130422</v>
      </c>
      <c r="AF822" s="10">
        <v>0.10137312272543587</v>
      </c>
      <c r="AG822" s="4">
        <v>33</v>
      </c>
      <c r="AH822" s="4">
        <v>0</v>
      </c>
      <c r="AI822" s="10">
        <v>0</v>
      </c>
      <c r="AJ822" s="4">
        <v>0</v>
      </c>
      <c r="AK822" s="4">
        <v>0</v>
      </c>
      <c r="AL822" s="10" t="s">
        <v>1473</v>
      </c>
      <c r="AM822" s="1">
        <v>366479</v>
      </c>
      <c r="AN822" s="1">
        <v>5</v>
      </c>
      <c r="AX822"/>
      <c r="AY822"/>
    </row>
    <row r="823" spans="1:51" x14ac:dyDescent="0.25">
      <c r="A823" t="s">
        <v>964</v>
      </c>
      <c r="B823" t="s">
        <v>482</v>
      </c>
      <c r="C823" t="s">
        <v>1140</v>
      </c>
      <c r="D823" t="s">
        <v>1026</v>
      </c>
      <c r="E823" s="4">
        <v>75.543478260869563</v>
      </c>
      <c r="F823" s="4">
        <v>223.23032608695652</v>
      </c>
      <c r="G823" s="4">
        <v>25.12086956521739</v>
      </c>
      <c r="H823" s="10">
        <v>0.11253340890355495</v>
      </c>
      <c r="I823" s="4">
        <v>206.38152173913045</v>
      </c>
      <c r="J823" s="4">
        <v>24.686086956521741</v>
      </c>
      <c r="K823" s="10">
        <v>0.11961384308293525</v>
      </c>
      <c r="L823" s="4">
        <v>23.530217391304348</v>
      </c>
      <c r="M823" s="4">
        <v>0.43478260869565216</v>
      </c>
      <c r="N823" s="10">
        <v>1.8477628211642755E-2</v>
      </c>
      <c r="O823" s="4">
        <v>7.5509782608695675</v>
      </c>
      <c r="P823" s="4">
        <v>0</v>
      </c>
      <c r="Q823" s="8">
        <v>0</v>
      </c>
      <c r="R823" s="4">
        <v>8.4855434782608672</v>
      </c>
      <c r="S823" s="4">
        <v>0.43478260869565216</v>
      </c>
      <c r="T823" s="10">
        <v>5.1238039120242884E-2</v>
      </c>
      <c r="U823" s="4">
        <v>7.4936956521739129</v>
      </c>
      <c r="V823" s="4">
        <v>0</v>
      </c>
      <c r="W823" s="10">
        <v>0</v>
      </c>
      <c r="X823" s="4">
        <v>74.440869565217355</v>
      </c>
      <c r="Y823" s="4">
        <v>8.4658695652173908</v>
      </c>
      <c r="Z823" s="10">
        <v>0.11372609716495151</v>
      </c>
      <c r="AA823" s="4">
        <v>0.86956521739130432</v>
      </c>
      <c r="AB823" s="4">
        <v>0</v>
      </c>
      <c r="AC823" s="10">
        <v>0</v>
      </c>
      <c r="AD823" s="4">
        <v>124.38967391304352</v>
      </c>
      <c r="AE823" s="4">
        <v>16.220217391304349</v>
      </c>
      <c r="AF823" s="10">
        <v>0.13039842360743975</v>
      </c>
      <c r="AG823" s="4">
        <v>0</v>
      </c>
      <c r="AH823" s="4">
        <v>0</v>
      </c>
      <c r="AI823" s="10" t="s">
        <v>1473</v>
      </c>
      <c r="AJ823" s="4">
        <v>0</v>
      </c>
      <c r="AK823" s="4">
        <v>0</v>
      </c>
      <c r="AL823" s="10" t="s">
        <v>1473</v>
      </c>
      <c r="AM823" s="1">
        <v>365886</v>
      </c>
      <c r="AN823" s="1">
        <v>5</v>
      </c>
      <c r="AX823"/>
      <c r="AY823"/>
    </row>
    <row r="824" spans="1:51" x14ac:dyDescent="0.25">
      <c r="A824" t="s">
        <v>964</v>
      </c>
      <c r="B824" t="s">
        <v>413</v>
      </c>
      <c r="C824" t="s">
        <v>1339</v>
      </c>
      <c r="D824" t="s">
        <v>997</v>
      </c>
      <c r="E824" s="4">
        <v>82.869565217391298</v>
      </c>
      <c r="F824" s="4">
        <v>306.54260869565218</v>
      </c>
      <c r="G824" s="4">
        <v>40.82369565217391</v>
      </c>
      <c r="H824" s="10">
        <v>0.13317462073504213</v>
      </c>
      <c r="I824" s="4">
        <v>285.8866304347826</v>
      </c>
      <c r="J824" s="4">
        <v>40.82369565217391</v>
      </c>
      <c r="K824" s="10">
        <v>0.14279679882227561</v>
      </c>
      <c r="L824" s="4">
        <v>43.545543478260868</v>
      </c>
      <c r="M824" s="4">
        <v>0.68206521739130432</v>
      </c>
      <c r="N824" s="10">
        <v>1.5663261103442423E-2</v>
      </c>
      <c r="O824" s="4">
        <v>22.889565217391304</v>
      </c>
      <c r="P824" s="4">
        <v>0.68206521739130432</v>
      </c>
      <c r="Q824" s="8">
        <v>2.9798085324621054E-2</v>
      </c>
      <c r="R824" s="4">
        <v>16.846195652173911</v>
      </c>
      <c r="S824" s="4">
        <v>0</v>
      </c>
      <c r="T824" s="10">
        <v>0</v>
      </c>
      <c r="U824" s="4">
        <v>3.8097826086956523</v>
      </c>
      <c r="V824" s="4">
        <v>0</v>
      </c>
      <c r="W824" s="10">
        <v>0</v>
      </c>
      <c r="X824" s="4">
        <v>94.039239130434794</v>
      </c>
      <c r="Y824" s="4">
        <v>1.7765217391304347</v>
      </c>
      <c r="Z824" s="10">
        <v>1.8891281507141443E-2</v>
      </c>
      <c r="AA824" s="4">
        <v>0</v>
      </c>
      <c r="AB824" s="4">
        <v>0</v>
      </c>
      <c r="AC824" s="10" t="s">
        <v>1473</v>
      </c>
      <c r="AD824" s="4">
        <v>165.26717391304342</v>
      </c>
      <c r="AE824" s="4">
        <v>38.365108695652168</v>
      </c>
      <c r="AF824" s="10">
        <v>0.23213992099748895</v>
      </c>
      <c r="AG824" s="4">
        <v>3.6906521739130436</v>
      </c>
      <c r="AH824" s="4">
        <v>0</v>
      </c>
      <c r="AI824" s="10">
        <v>0</v>
      </c>
      <c r="AJ824" s="4">
        <v>0</v>
      </c>
      <c r="AK824" s="4">
        <v>0</v>
      </c>
      <c r="AL824" s="10" t="s">
        <v>1473</v>
      </c>
      <c r="AM824" s="1">
        <v>365777</v>
      </c>
      <c r="AN824" s="1">
        <v>5</v>
      </c>
      <c r="AX824"/>
      <c r="AY824"/>
    </row>
    <row r="825" spans="1:51" x14ac:dyDescent="0.25">
      <c r="A825" t="s">
        <v>964</v>
      </c>
      <c r="B825" t="s">
        <v>535</v>
      </c>
      <c r="C825" t="s">
        <v>1330</v>
      </c>
      <c r="D825" t="s">
        <v>997</v>
      </c>
      <c r="E825" s="4">
        <v>79.402173913043484</v>
      </c>
      <c r="F825" s="4">
        <v>299.85423913043473</v>
      </c>
      <c r="G825" s="4">
        <v>23.827717391304347</v>
      </c>
      <c r="H825" s="10">
        <v>7.9464333939062437E-2</v>
      </c>
      <c r="I825" s="4">
        <v>263.58456521739129</v>
      </c>
      <c r="J825" s="4">
        <v>23.827717391304347</v>
      </c>
      <c r="K825" s="10">
        <v>9.0398758256775943E-2</v>
      </c>
      <c r="L825" s="4">
        <v>54.931739130434778</v>
      </c>
      <c r="M825" s="4">
        <v>0</v>
      </c>
      <c r="N825" s="10">
        <v>0</v>
      </c>
      <c r="O825" s="4">
        <v>18.662065217391309</v>
      </c>
      <c r="P825" s="4">
        <v>0</v>
      </c>
      <c r="Q825" s="8">
        <v>0</v>
      </c>
      <c r="R825" s="4">
        <v>31.052282608695645</v>
      </c>
      <c r="S825" s="4">
        <v>0</v>
      </c>
      <c r="T825" s="10">
        <v>0</v>
      </c>
      <c r="U825" s="4">
        <v>5.2173913043478262</v>
      </c>
      <c r="V825" s="4">
        <v>0</v>
      </c>
      <c r="W825" s="10">
        <v>0</v>
      </c>
      <c r="X825" s="4">
        <v>77.83663043478262</v>
      </c>
      <c r="Y825" s="4">
        <v>0</v>
      </c>
      <c r="Z825" s="10">
        <v>0</v>
      </c>
      <c r="AA825" s="4">
        <v>0</v>
      </c>
      <c r="AB825" s="4">
        <v>0</v>
      </c>
      <c r="AC825" s="10" t="s">
        <v>1473</v>
      </c>
      <c r="AD825" s="4">
        <v>166.82499999999996</v>
      </c>
      <c r="AE825" s="4">
        <v>23.566847826086956</v>
      </c>
      <c r="AF825" s="10">
        <v>0.14126688341727536</v>
      </c>
      <c r="AG825" s="4">
        <v>0.2608695652173913</v>
      </c>
      <c r="AH825" s="4">
        <v>0.2608695652173913</v>
      </c>
      <c r="AI825" s="10">
        <v>1</v>
      </c>
      <c r="AJ825" s="4">
        <v>0</v>
      </c>
      <c r="AK825" s="4">
        <v>0</v>
      </c>
      <c r="AL825" s="10" t="s">
        <v>1473</v>
      </c>
      <c r="AM825" s="1">
        <v>365979</v>
      </c>
      <c r="AN825" s="1">
        <v>5</v>
      </c>
      <c r="AX825"/>
      <c r="AY825"/>
    </row>
    <row r="826" spans="1:51" x14ac:dyDescent="0.25">
      <c r="A826" t="s">
        <v>964</v>
      </c>
      <c r="B826" t="s">
        <v>374</v>
      </c>
      <c r="C826" t="s">
        <v>1235</v>
      </c>
      <c r="D826" t="s">
        <v>981</v>
      </c>
      <c r="E826" s="4">
        <v>19.315217391304348</v>
      </c>
      <c r="F826" s="4">
        <v>135.43967391304349</v>
      </c>
      <c r="G826" s="4">
        <v>21.426086956521736</v>
      </c>
      <c r="H826" s="10">
        <v>0.15819653383304771</v>
      </c>
      <c r="I826" s="4">
        <v>94.442391304347836</v>
      </c>
      <c r="J826" s="4">
        <v>21.426086956521736</v>
      </c>
      <c r="K826" s="10">
        <v>0.22686938207096569</v>
      </c>
      <c r="L826" s="4">
        <v>89.863586956521743</v>
      </c>
      <c r="M826" s="4">
        <v>21.426086956521736</v>
      </c>
      <c r="N826" s="10">
        <v>0.23842901983078213</v>
      </c>
      <c r="O826" s="4">
        <v>48.866304347826095</v>
      </c>
      <c r="P826" s="4">
        <v>21.426086956521736</v>
      </c>
      <c r="Q826" s="8">
        <v>0.43846342060190835</v>
      </c>
      <c r="R826" s="4">
        <v>36.127717391304351</v>
      </c>
      <c r="S826" s="4">
        <v>0</v>
      </c>
      <c r="T826" s="10">
        <v>0</v>
      </c>
      <c r="U826" s="4">
        <v>4.8695652173913047</v>
      </c>
      <c r="V826" s="4">
        <v>0</v>
      </c>
      <c r="W826" s="10">
        <v>0</v>
      </c>
      <c r="X826" s="4">
        <v>3.7690217391304346</v>
      </c>
      <c r="Y826" s="4">
        <v>0</v>
      </c>
      <c r="Z826" s="10">
        <v>0</v>
      </c>
      <c r="AA826" s="4">
        <v>0</v>
      </c>
      <c r="AB826" s="4">
        <v>0</v>
      </c>
      <c r="AC826" s="10" t="s">
        <v>1473</v>
      </c>
      <c r="AD826" s="4">
        <v>41.807065217391305</v>
      </c>
      <c r="AE826" s="4">
        <v>0</v>
      </c>
      <c r="AF826" s="10">
        <v>0</v>
      </c>
      <c r="AG826" s="4">
        <v>0</v>
      </c>
      <c r="AH826" s="4">
        <v>0</v>
      </c>
      <c r="AI826" s="10" t="s">
        <v>1473</v>
      </c>
      <c r="AJ826" s="4">
        <v>0</v>
      </c>
      <c r="AK826" s="4">
        <v>0</v>
      </c>
      <c r="AL826" s="10" t="s">
        <v>1473</v>
      </c>
      <c r="AM826" s="1">
        <v>365724</v>
      </c>
      <c r="AN826" s="1">
        <v>5</v>
      </c>
      <c r="AX826"/>
      <c r="AY826"/>
    </row>
    <row r="827" spans="1:51" x14ac:dyDescent="0.25">
      <c r="A827" t="s">
        <v>964</v>
      </c>
      <c r="B827" t="s">
        <v>813</v>
      </c>
      <c r="C827" t="s">
        <v>1213</v>
      </c>
      <c r="D827" t="s">
        <v>1008</v>
      </c>
      <c r="E827" s="4">
        <v>38.630434782608695</v>
      </c>
      <c r="F827" s="4">
        <v>133.09478260869571</v>
      </c>
      <c r="G827" s="4">
        <v>0</v>
      </c>
      <c r="H827" s="10">
        <v>0</v>
      </c>
      <c r="I827" s="4">
        <v>114.05826086956526</v>
      </c>
      <c r="J827" s="4">
        <v>0</v>
      </c>
      <c r="K827" s="10">
        <v>0</v>
      </c>
      <c r="L827" s="4">
        <v>30.467391304347828</v>
      </c>
      <c r="M827" s="4">
        <v>0</v>
      </c>
      <c r="N827" s="10">
        <v>0</v>
      </c>
      <c r="O827" s="4">
        <v>19.244456521739131</v>
      </c>
      <c r="P827" s="4">
        <v>0</v>
      </c>
      <c r="Q827" s="8">
        <v>0</v>
      </c>
      <c r="R827" s="4">
        <v>6.1685869565217404</v>
      </c>
      <c r="S827" s="4">
        <v>0</v>
      </c>
      <c r="T827" s="10">
        <v>0</v>
      </c>
      <c r="U827" s="4">
        <v>5.0543478260869561</v>
      </c>
      <c r="V827" s="4">
        <v>0</v>
      </c>
      <c r="W827" s="10">
        <v>0</v>
      </c>
      <c r="X827" s="4">
        <v>33.710652173913047</v>
      </c>
      <c r="Y827" s="4">
        <v>0</v>
      </c>
      <c r="Z827" s="10">
        <v>0</v>
      </c>
      <c r="AA827" s="4">
        <v>7.8135869565217408</v>
      </c>
      <c r="AB827" s="4">
        <v>0</v>
      </c>
      <c r="AC827" s="10">
        <v>0</v>
      </c>
      <c r="AD827" s="4">
        <v>61.103152173913074</v>
      </c>
      <c r="AE827" s="4">
        <v>0</v>
      </c>
      <c r="AF827" s="10">
        <v>0</v>
      </c>
      <c r="AG827" s="4">
        <v>0</v>
      </c>
      <c r="AH827" s="4">
        <v>0</v>
      </c>
      <c r="AI827" s="10" t="s">
        <v>1473</v>
      </c>
      <c r="AJ827" s="4">
        <v>0</v>
      </c>
      <c r="AK827" s="4">
        <v>0</v>
      </c>
      <c r="AL827" s="10" t="s">
        <v>1473</v>
      </c>
      <c r="AM827" s="1">
        <v>366364</v>
      </c>
      <c r="AN827" s="1">
        <v>5</v>
      </c>
      <c r="AX827"/>
      <c r="AY827"/>
    </row>
    <row r="828" spans="1:51" x14ac:dyDescent="0.25">
      <c r="A828" t="s">
        <v>964</v>
      </c>
      <c r="B828" t="s">
        <v>88</v>
      </c>
      <c r="C828" t="s">
        <v>1076</v>
      </c>
      <c r="D828" t="s">
        <v>1022</v>
      </c>
      <c r="E828" s="4">
        <v>117.17391304347827</v>
      </c>
      <c r="F828" s="4">
        <v>311.91565217391314</v>
      </c>
      <c r="G828" s="4">
        <v>66.240326086956514</v>
      </c>
      <c r="H828" s="10">
        <v>0.21236614971159976</v>
      </c>
      <c r="I828" s="4">
        <v>288.94163043478267</v>
      </c>
      <c r="J828" s="4">
        <v>66.240326086956514</v>
      </c>
      <c r="K828" s="10">
        <v>0.22925158270645146</v>
      </c>
      <c r="L828" s="4">
        <v>51.167391304347817</v>
      </c>
      <c r="M828" s="4">
        <v>10.649565217391302</v>
      </c>
      <c r="N828" s="10">
        <v>0.20813187746951609</v>
      </c>
      <c r="O828" s="4">
        <v>31.023369565217383</v>
      </c>
      <c r="P828" s="4">
        <v>10.649565217391302</v>
      </c>
      <c r="Q828" s="8">
        <v>0.34327558117127693</v>
      </c>
      <c r="R828" s="4">
        <v>20.144021739130434</v>
      </c>
      <c r="S828" s="4">
        <v>0</v>
      </c>
      <c r="T828" s="10">
        <v>0</v>
      </c>
      <c r="U828" s="4">
        <v>0</v>
      </c>
      <c r="V828" s="4">
        <v>0</v>
      </c>
      <c r="W828" s="10" t="s">
        <v>1473</v>
      </c>
      <c r="X828" s="4">
        <v>100.85945652173913</v>
      </c>
      <c r="Y828" s="4">
        <v>21.913913043478257</v>
      </c>
      <c r="Z828" s="10">
        <v>0.21727177400321362</v>
      </c>
      <c r="AA828" s="4">
        <v>2.83</v>
      </c>
      <c r="AB828" s="4">
        <v>0</v>
      </c>
      <c r="AC828" s="10">
        <v>0</v>
      </c>
      <c r="AD828" s="4">
        <v>156.28456521739133</v>
      </c>
      <c r="AE828" s="4">
        <v>33.676847826086949</v>
      </c>
      <c r="AF828" s="10">
        <v>0.21548415724382353</v>
      </c>
      <c r="AG828" s="4">
        <v>0.77423913043478254</v>
      </c>
      <c r="AH828" s="4">
        <v>0</v>
      </c>
      <c r="AI828" s="10">
        <v>0</v>
      </c>
      <c r="AJ828" s="4">
        <v>0</v>
      </c>
      <c r="AK828" s="4">
        <v>0</v>
      </c>
      <c r="AL828" s="10" t="s">
        <v>1473</v>
      </c>
      <c r="AM828" s="1">
        <v>365278</v>
      </c>
      <c r="AN828" s="1">
        <v>5</v>
      </c>
      <c r="AX828"/>
      <c r="AY828"/>
    </row>
    <row r="829" spans="1:51" x14ac:dyDescent="0.25">
      <c r="A829" t="s">
        <v>964</v>
      </c>
      <c r="B829" t="s">
        <v>822</v>
      </c>
      <c r="C829" t="s">
        <v>1113</v>
      </c>
      <c r="D829" t="s">
        <v>980</v>
      </c>
      <c r="E829" s="4">
        <v>61.304347826086953</v>
      </c>
      <c r="F829" s="4">
        <v>207.70076086956522</v>
      </c>
      <c r="G829" s="4">
        <v>0</v>
      </c>
      <c r="H829" s="10">
        <v>0</v>
      </c>
      <c r="I829" s="4">
        <v>185.69565217391303</v>
      </c>
      <c r="J829" s="4">
        <v>0</v>
      </c>
      <c r="K829" s="10">
        <v>0</v>
      </c>
      <c r="L829" s="4">
        <v>35.429021739130434</v>
      </c>
      <c r="M829" s="4">
        <v>0</v>
      </c>
      <c r="N829" s="10">
        <v>0</v>
      </c>
      <c r="O829" s="4">
        <v>23.173913043478262</v>
      </c>
      <c r="P829" s="4">
        <v>0</v>
      </c>
      <c r="Q829" s="8">
        <v>0</v>
      </c>
      <c r="R829" s="4">
        <v>5.4130434782608692</v>
      </c>
      <c r="S829" s="4">
        <v>0</v>
      </c>
      <c r="T829" s="10">
        <v>0</v>
      </c>
      <c r="U829" s="4">
        <v>6.8420652173913048</v>
      </c>
      <c r="V829" s="4">
        <v>0</v>
      </c>
      <c r="W829" s="10">
        <v>0</v>
      </c>
      <c r="X829" s="4">
        <v>43.527173913043477</v>
      </c>
      <c r="Y829" s="4">
        <v>0</v>
      </c>
      <c r="Z829" s="10">
        <v>0</v>
      </c>
      <c r="AA829" s="4">
        <v>9.75</v>
      </c>
      <c r="AB829" s="4">
        <v>0</v>
      </c>
      <c r="AC829" s="10">
        <v>0</v>
      </c>
      <c r="AD829" s="4">
        <v>99.214673913043484</v>
      </c>
      <c r="AE829" s="4">
        <v>0</v>
      </c>
      <c r="AF829" s="10">
        <v>0</v>
      </c>
      <c r="AG829" s="4">
        <v>19.779891304347824</v>
      </c>
      <c r="AH829" s="4">
        <v>0</v>
      </c>
      <c r="AI829" s="10">
        <v>0</v>
      </c>
      <c r="AJ829" s="4">
        <v>0</v>
      </c>
      <c r="AK829" s="4">
        <v>0</v>
      </c>
      <c r="AL829" s="10" t="s">
        <v>1473</v>
      </c>
      <c r="AM829" s="1">
        <v>366374</v>
      </c>
      <c r="AN829" s="1">
        <v>5</v>
      </c>
      <c r="AX829"/>
      <c r="AY829"/>
    </row>
    <row r="830" spans="1:51" x14ac:dyDescent="0.25">
      <c r="A830" t="s">
        <v>964</v>
      </c>
      <c r="B830" t="s">
        <v>804</v>
      </c>
      <c r="C830" t="s">
        <v>1340</v>
      </c>
      <c r="D830" t="s">
        <v>1055</v>
      </c>
      <c r="E830" s="4">
        <v>103.46739130434783</v>
      </c>
      <c r="F830" s="4">
        <v>344.49728260869563</v>
      </c>
      <c r="G830" s="4">
        <v>0</v>
      </c>
      <c r="H830" s="10">
        <v>0</v>
      </c>
      <c r="I830" s="4">
        <v>314.64945652173913</v>
      </c>
      <c r="J830" s="4">
        <v>0</v>
      </c>
      <c r="K830" s="10">
        <v>0</v>
      </c>
      <c r="L830" s="4">
        <v>75.657608695652186</v>
      </c>
      <c r="M830" s="4">
        <v>0</v>
      </c>
      <c r="N830" s="10">
        <v>0</v>
      </c>
      <c r="O830" s="4">
        <v>64.777173913043484</v>
      </c>
      <c r="P830" s="4">
        <v>0</v>
      </c>
      <c r="Q830" s="8">
        <v>0</v>
      </c>
      <c r="R830" s="4">
        <v>5.4891304347826084</v>
      </c>
      <c r="S830" s="4">
        <v>0</v>
      </c>
      <c r="T830" s="10">
        <v>0</v>
      </c>
      <c r="U830" s="4">
        <v>5.3913043478260869</v>
      </c>
      <c r="V830" s="4">
        <v>0</v>
      </c>
      <c r="W830" s="10">
        <v>0</v>
      </c>
      <c r="X830" s="4">
        <v>53.567934782608695</v>
      </c>
      <c r="Y830" s="4">
        <v>0</v>
      </c>
      <c r="Z830" s="10">
        <v>0</v>
      </c>
      <c r="AA830" s="4">
        <v>18.967391304347824</v>
      </c>
      <c r="AB830" s="4">
        <v>0</v>
      </c>
      <c r="AC830" s="10">
        <v>0</v>
      </c>
      <c r="AD830" s="4">
        <v>196.30434782608697</v>
      </c>
      <c r="AE830" s="4">
        <v>0</v>
      </c>
      <c r="AF830" s="10">
        <v>0</v>
      </c>
      <c r="AG830" s="4">
        <v>0</v>
      </c>
      <c r="AH830" s="4">
        <v>0</v>
      </c>
      <c r="AI830" s="10" t="s">
        <v>1473</v>
      </c>
      <c r="AJ830" s="4">
        <v>0</v>
      </c>
      <c r="AK830" s="4">
        <v>0</v>
      </c>
      <c r="AL830" s="10" t="s">
        <v>1473</v>
      </c>
      <c r="AM830" s="1">
        <v>366353</v>
      </c>
      <c r="AN830" s="1">
        <v>5</v>
      </c>
      <c r="AX830"/>
      <c r="AY830"/>
    </row>
    <row r="831" spans="1:51" x14ac:dyDescent="0.25">
      <c r="A831" t="s">
        <v>964</v>
      </c>
      <c r="B831" t="s">
        <v>236</v>
      </c>
      <c r="C831" t="s">
        <v>1086</v>
      </c>
      <c r="D831" t="s">
        <v>1028</v>
      </c>
      <c r="E831" s="4">
        <v>73.956521739130437</v>
      </c>
      <c r="F831" s="4">
        <v>262.37760869565216</v>
      </c>
      <c r="G831" s="4">
        <v>62.556956521739139</v>
      </c>
      <c r="H831" s="10">
        <v>0.23842338083926506</v>
      </c>
      <c r="I831" s="4">
        <v>233.31510869565219</v>
      </c>
      <c r="J831" s="4">
        <v>50.73086956521739</v>
      </c>
      <c r="K831" s="10">
        <v>0.21743499531096916</v>
      </c>
      <c r="L831" s="4">
        <v>38.495978260869578</v>
      </c>
      <c r="M831" s="4">
        <v>21.409021739130438</v>
      </c>
      <c r="N831" s="10">
        <v>0.55613658117872267</v>
      </c>
      <c r="O831" s="4">
        <v>14.216086956521746</v>
      </c>
      <c r="P831" s="4">
        <v>9.5829347826086977</v>
      </c>
      <c r="Q831" s="8">
        <v>0.67409089518916088</v>
      </c>
      <c r="R831" s="4">
        <v>18.801630434782609</v>
      </c>
      <c r="S831" s="4">
        <v>11.826086956521738</v>
      </c>
      <c r="T831" s="10">
        <v>0.62899262899262898</v>
      </c>
      <c r="U831" s="4">
        <v>5.4782608695652177</v>
      </c>
      <c r="V831" s="4">
        <v>0</v>
      </c>
      <c r="W831" s="10">
        <v>0</v>
      </c>
      <c r="X831" s="4">
        <v>79.337282608695645</v>
      </c>
      <c r="Y831" s="4">
        <v>32.269347826086957</v>
      </c>
      <c r="Z831" s="10">
        <v>0.40673623755485322</v>
      </c>
      <c r="AA831" s="4">
        <v>4.7826086956521738</v>
      </c>
      <c r="AB831" s="4">
        <v>0</v>
      </c>
      <c r="AC831" s="10">
        <v>0</v>
      </c>
      <c r="AD831" s="4">
        <v>139.76173913043479</v>
      </c>
      <c r="AE831" s="4">
        <v>8.8785869565217403</v>
      </c>
      <c r="AF831" s="10">
        <v>6.3526591839528149E-2</v>
      </c>
      <c r="AG831" s="4">
        <v>0</v>
      </c>
      <c r="AH831" s="4">
        <v>0</v>
      </c>
      <c r="AI831" s="10" t="s">
        <v>1473</v>
      </c>
      <c r="AJ831" s="4">
        <v>0</v>
      </c>
      <c r="AK831" s="4">
        <v>0</v>
      </c>
      <c r="AL831" s="10" t="s">
        <v>1473</v>
      </c>
      <c r="AM831" s="1">
        <v>365517</v>
      </c>
      <c r="AN831" s="1">
        <v>5</v>
      </c>
      <c r="AX831"/>
      <c r="AY831"/>
    </row>
    <row r="832" spans="1:51" x14ac:dyDescent="0.25">
      <c r="A832" t="s">
        <v>964</v>
      </c>
      <c r="B832" t="s">
        <v>780</v>
      </c>
      <c r="C832" t="s">
        <v>1213</v>
      </c>
      <c r="D832" t="s">
        <v>1008</v>
      </c>
      <c r="E832" s="4">
        <v>40</v>
      </c>
      <c r="F832" s="4">
        <v>188.26858695652174</v>
      </c>
      <c r="G832" s="4">
        <v>0</v>
      </c>
      <c r="H832" s="10">
        <v>0</v>
      </c>
      <c r="I832" s="4">
        <v>171.79250000000002</v>
      </c>
      <c r="J832" s="4">
        <v>0</v>
      </c>
      <c r="K832" s="10">
        <v>0</v>
      </c>
      <c r="L832" s="4">
        <v>39.942391304347829</v>
      </c>
      <c r="M832" s="4">
        <v>0</v>
      </c>
      <c r="N832" s="10">
        <v>0</v>
      </c>
      <c r="O832" s="4">
        <v>23.466304347826092</v>
      </c>
      <c r="P832" s="4">
        <v>0</v>
      </c>
      <c r="Q832" s="8">
        <v>0</v>
      </c>
      <c r="R832" s="4">
        <v>14.736956521739126</v>
      </c>
      <c r="S832" s="4">
        <v>0</v>
      </c>
      <c r="T832" s="10">
        <v>0</v>
      </c>
      <c r="U832" s="4">
        <v>1.7391304347826086</v>
      </c>
      <c r="V832" s="4">
        <v>0</v>
      </c>
      <c r="W832" s="10">
        <v>0</v>
      </c>
      <c r="X832" s="4">
        <v>43.270108695652183</v>
      </c>
      <c r="Y832" s="4">
        <v>0</v>
      </c>
      <c r="Z832" s="10">
        <v>0</v>
      </c>
      <c r="AA832" s="4">
        <v>0</v>
      </c>
      <c r="AB832" s="4">
        <v>0</v>
      </c>
      <c r="AC832" s="10" t="s">
        <v>1473</v>
      </c>
      <c r="AD832" s="4">
        <v>105.05608695652175</v>
      </c>
      <c r="AE832" s="4">
        <v>0</v>
      </c>
      <c r="AF832" s="10">
        <v>0</v>
      </c>
      <c r="AG832" s="4">
        <v>0</v>
      </c>
      <c r="AH832" s="4">
        <v>0</v>
      </c>
      <c r="AI832" s="10" t="s">
        <v>1473</v>
      </c>
      <c r="AJ832" s="4">
        <v>0</v>
      </c>
      <c r="AK832" s="4">
        <v>0</v>
      </c>
      <c r="AL832" s="10" t="s">
        <v>1473</v>
      </c>
      <c r="AM832" s="1">
        <v>366319</v>
      </c>
      <c r="AN832" s="1">
        <v>5</v>
      </c>
      <c r="AX832"/>
      <c r="AY832"/>
    </row>
    <row r="833" spans="1:51" x14ac:dyDescent="0.25">
      <c r="A833" t="s">
        <v>964</v>
      </c>
      <c r="B833" t="s">
        <v>564</v>
      </c>
      <c r="C833" t="s">
        <v>1213</v>
      </c>
      <c r="D833" t="s">
        <v>1008</v>
      </c>
      <c r="E833" s="4">
        <v>79.717391304347828</v>
      </c>
      <c r="F833" s="4">
        <v>331.94793478260874</v>
      </c>
      <c r="G833" s="4">
        <v>0</v>
      </c>
      <c r="H833" s="10">
        <v>0</v>
      </c>
      <c r="I833" s="4">
        <v>285.08706521739134</v>
      </c>
      <c r="J833" s="4">
        <v>0</v>
      </c>
      <c r="K833" s="10">
        <v>0</v>
      </c>
      <c r="L833" s="4">
        <v>72.641304347826093</v>
      </c>
      <c r="M833" s="4">
        <v>0</v>
      </c>
      <c r="N833" s="10">
        <v>0</v>
      </c>
      <c r="O833" s="4">
        <v>29.117391304347823</v>
      </c>
      <c r="P833" s="4">
        <v>0</v>
      </c>
      <c r="Q833" s="8">
        <v>0</v>
      </c>
      <c r="R833" s="4">
        <v>38.393478260869564</v>
      </c>
      <c r="S833" s="4">
        <v>0</v>
      </c>
      <c r="T833" s="10">
        <v>0</v>
      </c>
      <c r="U833" s="4">
        <v>5.1304347826086953</v>
      </c>
      <c r="V833" s="4">
        <v>0</v>
      </c>
      <c r="W833" s="10">
        <v>0</v>
      </c>
      <c r="X833" s="4">
        <v>97.624456521739106</v>
      </c>
      <c r="Y833" s="4">
        <v>0</v>
      </c>
      <c r="Z833" s="10">
        <v>0</v>
      </c>
      <c r="AA833" s="4">
        <v>3.3369565217391304</v>
      </c>
      <c r="AB833" s="4">
        <v>0</v>
      </c>
      <c r="AC833" s="10">
        <v>0</v>
      </c>
      <c r="AD833" s="4">
        <v>158.3452173913044</v>
      </c>
      <c r="AE833" s="4">
        <v>0</v>
      </c>
      <c r="AF833" s="10">
        <v>0</v>
      </c>
      <c r="AG833" s="4">
        <v>0</v>
      </c>
      <c r="AH833" s="4">
        <v>0</v>
      </c>
      <c r="AI833" s="10" t="s">
        <v>1473</v>
      </c>
      <c r="AJ833" s="4">
        <v>0</v>
      </c>
      <c r="AK833" s="4">
        <v>0</v>
      </c>
      <c r="AL833" s="10" t="s">
        <v>1473</v>
      </c>
      <c r="AM833" s="1">
        <v>366023</v>
      </c>
      <c r="AN833" s="1">
        <v>5</v>
      </c>
      <c r="AX833"/>
      <c r="AY833"/>
    </row>
    <row r="834" spans="1:51" x14ac:dyDescent="0.25">
      <c r="A834" t="s">
        <v>964</v>
      </c>
      <c r="B834" t="s">
        <v>527</v>
      </c>
      <c r="C834" t="s">
        <v>1091</v>
      </c>
      <c r="D834" t="s">
        <v>1033</v>
      </c>
      <c r="E834" s="4">
        <v>36.043478260869563</v>
      </c>
      <c r="F834" s="4">
        <v>116.47282608695653</v>
      </c>
      <c r="G834" s="4">
        <v>0</v>
      </c>
      <c r="H834" s="10">
        <v>0</v>
      </c>
      <c r="I834" s="4">
        <v>101.19021739130434</v>
      </c>
      <c r="J834" s="4">
        <v>0</v>
      </c>
      <c r="K834" s="10">
        <v>0</v>
      </c>
      <c r="L834" s="4">
        <v>24.173913043478262</v>
      </c>
      <c r="M834" s="4">
        <v>0</v>
      </c>
      <c r="N834" s="10">
        <v>0</v>
      </c>
      <c r="O834" s="4">
        <v>12.592391304347826</v>
      </c>
      <c r="P834" s="4">
        <v>0</v>
      </c>
      <c r="Q834" s="8">
        <v>0</v>
      </c>
      <c r="R834" s="4">
        <v>4.9429347826086953</v>
      </c>
      <c r="S834" s="4">
        <v>0</v>
      </c>
      <c r="T834" s="10">
        <v>0</v>
      </c>
      <c r="U834" s="4">
        <v>6.6385869565217392</v>
      </c>
      <c r="V834" s="4">
        <v>0</v>
      </c>
      <c r="W834" s="10">
        <v>0</v>
      </c>
      <c r="X834" s="4">
        <v>18.698369565217391</v>
      </c>
      <c r="Y834" s="4">
        <v>0</v>
      </c>
      <c r="Z834" s="10">
        <v>0</v>
      </c>
      <c r="AA834" s="4">
        <v>3.7010869565217392</v>
      </c>
      <c r="AB834" s="4">
        <v>0</v>
      </c>
      <c r="AC834" s="10">
        <v>0</v>
      </c>
      <c r="AD834" s="4">
        <v>69.899456521739125</v>
      </c>
      <c r="AE834" s="4">
        <v>0</v>
      </c>
      <c r="AF834" s="10">
        <v>0</v>
      </c>
      <c r="AG834" s="4">
        <v>0</v>
      </c>
      <c r="AH834" s="4">
        <v>0</v>
      </c>
      <c r="AI834" s="10" t="s">
        <v>1473</v>
      </c>
      <c r="AJ834" s="4">
        <v>0</v>
      </c>
      <c r="AK834" s="4">
        <v>0</v>
      </c>
      <c r="AL834" s="10" t="s">
        <v>1473</v>
      </c>
      <c r="AM834" s="1">
        <v>365970</v>
      </c>
      <c r="AN834" s="1">
        <v>5</v>
      </c>
      <c r="AX834"/>
      <c r="AY834"/>
    </row>
    <row r="835" spans="1:51" x14ac:dyDescent="0.25">
      <c r="A835" t="s">
        <v>964</v>
      </c>
      <c r="B835" t="s">
        <v>448</v>
      </c>
      <c r="C835" t="s">
        <v>1129</v>
      </c>
      <c r="D835" t="s">
        <v>1032</v>
      </c>
      <c r="E835" s="4">
        <v>125.8695652173913</v>
      </c>
      <c r="F835" s="4">
        <v>290.41652173913042</v>
      </c>
      <c r="G835" s="4">
        <v>45.808260869565224</v>
      </c>
      <c r="H835" s="10">
        <v>0.15773297123471838</v>
      </c>
      <c r="I835" s="4">
        <v>270.63391304347823</v>
      </c>
      <c r="J835" s="4">
        <v>45.808260869565224</v>
      </c>
      <c r="K835" s="10">
        <v>0.16926282576495125</v>
      </c>
      <c r="L835" s="4">
        <v>38.923043478260873</v>
      </c>
      <c r="M835" s="4">
        <v>4.4447826086956521</v>
      </c>
      <c r="N835" s="10">
        <v>0.11419411771276654</v>
      </c>
      <c r="O835" s="4">
        <v>24.365978260869564</v>
      </c>
      <c r="P835" s="4">
        <v>4.4447826086956521</v>
      </c>
      <c r="Q835" s="8">
        <v>0.18241757261327493</v>
      </c>
      <c r="R835" s="4">
        <v>9.6875</v>
      </c>
      <c r="S835" s="4">
        <v>0</v>
      </c>
      <c r="T835" s="10">
        <v>0</v>
      </c>
      <c r="U835" s="4">
        <v>4.8695652173913047</v>
      </c>
      <c r="V835" s="4">
        <v>0</v>
      </c>
      <c r="W835" s="10">
        <v>0</v>
      </c>
      <c r="X835" s="4">
        <v>82.041630434782604</v>
      </c>
      <c r="Y835" s="4">
        <v>2.3568478260869563</v>
      </c>
      <c r="Z835" s="10">
        <v>2.8727462065255841E-2</v>
      </c>
      <c r="AA835" s="4">
        <v>5.2255434782608692</v>
      </c>
      <c r="AB835" s="4">
        <v>0</v>
      </c>
      <c r="AC835" s="10">
        <v>0</v>
      </c>
      <c r="AD835" s="4">
        <v>145.29967391304342</v>
      </c>
      <c r="AE835" s="4">
        <v>38.669673913043482</v>
      </c>
      <c r="AF835" s="10">
        <v>0.26613737575340929</v>
      </c>
      <c r="AG835" s="4">
        <v>18.926630434782609</v>
      </c>
      <c r="AH835" s="4">
        <v>0.33695652173913043</v>
      </c>
      <c r="AI835" s="10">
        <v>1.7803302225412779E-2</v>
      </c>
      <c r="AJ835" s="4">
        <v>0</v>
      </c>
      <c r="AK835" s="4">
        <v>0</v>
      </c>
      <c r="AL835" s="10" t="s">
        <v>1473</v>
      </c>
      <c r="AM835" s="1">
        <v>365832</v>
      </c>
      <c r="AN835" s="1">
        <v>5</v>
      </c>
      <c r="AX835"/>
      <c r="AY835"/>
    </row>
    <row r="836" spans="1:51" x14ac:dyDescent="0.25">
      <c r="A836" t="s">
        <v>964</v>
      </c>
      <c r="B836" t="s">
        <v>141</v>
      </c>
      <c r="C836" t="s">
        <v>1151</v>
      </c>
      <c r="D836" t="s">
        <v>1015</v>
      </c>
      <c r="E836" s="4">
        <v>48.304347826086953</v>
      </c>
      <c r="F836" s="4">
        <v>135.03173913043477</v>
      </c>
      <c r="G836" s="4">
        <v>40.387717391304349</v>
      </c>
      <c r="H836" s="10">
        <v>0.29909795764602848</v>
      </c>
      <c r="I836" s="4">
        <v>123.98826086956524</v>
      </c>
      <c r="J836" s="4">
        <v>40.387717391304349</v>
      </c>
      <c r="K836" s="10">
        <v>0.32573823608826918</v>
      </c>
      <c r="L836" s="4">
        <v>23.785326086956523</v>
      </c>
      <c r="M836" s="4">
        <v>0</v>
      </c>
      <c r="N836" s="10">
        <v>0</v>
      </c>
      <c r="O836" s="4">
        <v>18.600543478260871</v>
      </c>
      <c r="P836" s="4">
        <v>0</v>
      </c>
      <c r="Q836" s="8">
        <v>0</v>
      </c>
      <c r="R836" s="4">
        <v>0</v>
      </c>
      <c r="S836" s="4">
        <v>0</v>
      </c>
      <c r="T836" s="10" t="s">
        <v>1473</v>
      </c>
      <c r="U836" s="4">
        <v>5.1847826086956523</v>
      </c>
      <c r="V836" s="4">
        <v>0</v>
      </c>
      <c r="W836" s="10">
        <v>0</v>
      </c>
      <c r="X836" s="4">
        <v>33.228260869565219</v>
      </c>
      <c r="Y836" s="4">
        <v>0</v>
      </c>
      <c r="Z836" s="10">
        <v>0</v>
      </c>
      <c r="AA836" s="4">
        <v>5.8586956521739131</v>
      </c>
      <c r="AB836" s="4">
        <v>0</v>
      </c>
      <c r="AC836" s="10">
        <v>0</v>
      </c>
      <c r="AD836" s="4">
        <v>69.151304347826098</v>
      </c>
      <c r="AE836" s="4">
        <v>40.387717391304349</v>
      </c>
      <c r="AF836" s="10">
        <v>0.58404852623107484</v>
      </c>
      <c r="AG836" s="4">
        <v>3.0081521739130435</v>
      </c>
      <c r="AH836" s="4">
        <v>0</v>
      </c>
      <c r="AI836" s="10">
        <v>0</v>
      </c>
      <c r="AJ836" s="4">
        <v>0</v>
      </c>
      <c r="AK836" s="4">
        <v>0</v>
      </c>
      <c r="AL836" s="10" t="s">
        <v>1473</v>
      </c>
      <c r="AM836" s="1">
        <v>365365</v>
      </c>
      <c r="AN836" s="1">
        <v>5</v>
      </c>
      <c r="AX836"/>
      <c r="AY836"/>
    </row>
    <row r="837" spans="1:51" x14ac:dyDescent="0.25">
      <c r="A837" t="s">
        <v>964</v>
      </c>
      <c r="B837" t="s">
        <v>771</v>
      </c>
      <c r="C837" t="s">
        <v>1403</v>
      </c>
      <c r="D837" t="s">
        <v>1064</v>
      </c>
      <c r="E837" s="4">
        <v>46.456521739130437</v>
      </c>
      <c r="F837" s="4">
        <v>161.8478260869565</v>
      </c>
      <c r="G837" s="4">
        <v>0</v>
      </c>
      <c r="H837" s="10">
        <v>0</v>
      </c>
      <c r="I837" s="4">
        <v>149.47010869565219</v>
      </c>
      <c r="J837" s="4">
        <v>0</v>
      </c>
      <c r="K837" s="10">
        <v>0</v>
      </c>
      <c r="L837" s="4">
        <v>24.71467391304348</v>
      </c>
      <c r="M837" s="4">
        <v>0</v>
      </c>
      <c r="N837" s="10">
        <v>0</v>
      </c>
      <c r="O837" s="4">
        <v>13.171195652173912</v>
      </c>
      <c r="P837" s="4">
        <v>0</v>
      </c>
      <c r="Q837" s="8">
        <v>0</v>
      </c>
      <c r="R837" s="4">
        <v>6.2445652173913047</v>
      </c>
      <c r="S837" s="4">
        <v>0</v>
      </c>
      <c r="T837" s="10">
        <v>0</v>
      </c>
      <c r="U837" s="4">
        <v>5.2989130434782608</v>
      </c>
      <c r="V837" s="4">
        <v>0</v>
      </c>
      <c r="W837" s="10">
        <v>0</v>
      </c>
      <c r="X837" s="4">
        <v>44.413043478260867</v>
      </c>
      <c r="Y837" s="4">
        <v>0</v>
      </c>
      <c r="Z837" s="10">
        <v>0</v>
      </c>
      <c r="AA837" s="4">
        <v>0.83423913043478259</v>
      </c>
      <c r="AB837" s="4">
        <v>0</v>
      </c>
      <c r="AC837" s="10">
        <v>0</v>
      </c>
      <c r="AD837" s="4">
        <v>91.885869565217391</v>
      </c>
      <c r="AE837" s="4">
        <v>0</v>
      </c>
      <c r="AF837" s="10">
        <v>0</v>
      </c>
      <c r="AG837" s="4">
        <v>0</v>
      </c>
      <c r="AH837" s="4">
        <v>0</v>
      </c>
      <c r="AI837" s="10" t="s">
        <v>1473</v>
      </c>
      <c r="AJ837" s="4">
        <v>0</v>
      </c>
      <c r="AK837" s="4">
        <v>0</v>
      </c>
      <c r="AL837" s="10" t="s">
        <v>1473</v>
      </c>
      <c r="AM837" s="1">
        <v>366306</v>
      </c>
      <c r="AN837" s="1">
        <v>5</v>
      </c>
      <c r="AX837"/>
      <c r="AY837"/>
    </row>
    <row r="838" spans="1:51" x14ac:dyDescent="0.25">
      <c r="A838" t="s">
        <v>964</v>
      </c>
      <c r="B838" t="s">
        <v>455</v>
      </c>
      <c r="C838" t="s">
        <v>1085</v>
      </c>
      <c r="D838" t="s">
        <v>1038</v>
      </c>
      <c r="E838" s="4">
        <v>56.304347826086953</v>
      </c>
      <c r="F838" s="4">
        <v>173.17554347826098</v>
      </c>
      <c r="G838" s="4">
        <v>0</v>
      </c>
      <c r="H838" s="10">
        <v>0</v>
      </c>
      <c r="I838" s="4">
        <v>151.2226086956523</v>
      </c>
      <c r="J838" s="4">
        <v>0</v>
      </c>
      <c r="K838" s="10">
        <v>0</v>
      </c>
      <c r="L838" s="4">
        <v>43.528152173913035</v>
      </c>
      <c r="M838" s="4">
        <v>0</v>
      </c>
      <c r="N838" s="10">
        <v>0</v>
      </c>
      <c r="O838" s="4">
        <v>24.522826086956517</v>
      </c>
      <c r="P838" s="4">
        <v>0</v>
      </c>
      <c r="Q838" s="8">
        <v>0</v>
      </c>
      <c r="R838" s="4">
        <v>13.99445652173913</v>
      </c>
      <c r="S838" s="4">
        <v>0</v>
      </c>
      <c r="T838" s="10">
        <v>0</v>
      </c>
      <c r="U838" s="4">
        <v>5.0108695652173916</v>
      </c>
      <c r="V838" s="4">
        <v>0</v>
      </c>
      <c r="W838" s="10">
        <v>0</v>
      </c>
      <c r="X838" s="4">
        <v>39.720108695652193</v>
      </c>
      <c r="Y838" s="4">
        <v>0</v>
      </c>
      <c r="Z838" s="10">
        <v>0</v>
      </c>
      <c r="AA838" s="4">
        <v>2.9476086956521739</v>
      </c>
      <c r="AB838" s="4">
        <v>0</v>
      </c>
      <c r="AC838" s="10">
        <v>0</v>
      </c>
      <c r="AD838" s="4">
        <v>79.667500000000103</v>
      </c>
      <c r="AE838" s="4">
        <v>0</v>
      </c>
      <c r="AF838" s="10">
        <v>0</v>
      </c>
      <c r="AG838" s="4">
        <v>0</v>
      </c>
      <c r="AH838" s="4">
        <v>0</v>
      </c>
      <c r="AI838" s="10" t="s">
        <v>1473</v>
      </c>
      <c r="AJ838" s="4">
        <v>7.3121739130434733</v>
      </c>
      <c r="AK838" s="4">
        <v>0</v>
      </c>
      <c r="AL838" s="10" t="s">
        <v>1473</v>
      </c>
      <c r="AM838" s="1">
        <v>365841</v>
      </c>
      <c r="AN838" s="1">
        <v>5</v>
      </c>
      <c r="AX838"/>
      <c r="AY838"/>
    </row>
    <row r="839" spans="1:51" x14ac:dyDescent="0.25">
      <c r="A839" t="s">
        <v>964</v>
      </c>
      <c r="B839" t="s">
        <v>73</v>
      </c>
      <c r="C839" t="s">
        <v>1231</v>
      </c>
      <c r="D839" t="s">
        <v>1044</v>
      </c>
      <c r="E839" s="4">
        <v>45.112676056338032</v>
      </c>
      <c r="F839" s="4">
        <v>171.74225352112674</v>
      </c>
      <c r="G839" s="4">
        <v>0.73943661971830987</v>
      </c>
      <c r="H839" s="10">
        <v>4.3055020215357117E-3</v>
      </c>
      <c r="I839" s="4">
        <v>152.22816901408447</v>
      </c>
      <c r="J839" s="4">
        <v>0</v>
      </c>
      <c r="K839" s="10">
        <v>0</v>
      </c>
      <c r="L839" s="4">
        <v>39.175352112676059</v>
      </c>
      <c r="M839" s="4">
        <v>0.73943661971830987</v>
      </c>
      <c r="N839" s="10">
        <v>1.8875047187617969E-2</v>
      </c>
      <c r="O839" s="4">
        <v>19.661267605633807</v>
      </c>
      <c r="P839" s="4">
        <v>0</v>
      </c>
      <c r="Q839" s="8">
        <v>0</v>
      </c>
      <c r="R839" s="4">
        <v>14.105633802816902</v>
      </c>
      <c r="S839" s="4">
        <v>0.73943661971830987</v>
      </c>
      <c r="T839" s="10">
        <v>5.2421367948077884E-2</v>
      </c>
      <c r="U839" s="4">
        <v>5.408450704225352</v>
      </c>
      <c r="V839" s="4">
        <v>0</v>
      </c>
      <c r="W839" s="10">
        <v>0</v>
      </c>
      <c r="X839" s="4">
        <v>41.107746478873246</v>
      </c>
      <c r="Y839" s="4">
        <v>0</v>
      </c>
      <c r="Z839" s="10">
        <v>0</v>
      </c>
      <c r="AA839" s="4">
        <v>0</v>
      </c>
      <c r="AB839" s="4">
        <v>0</v>
      </c>
      <c r="AC839" s="10" t="s">
        <v>1473</v>
      </c>
      <c r="AD839" s="4">
        <v>91.459154929577437</v>
      </c>
      <c r="AE839" s="4">
        <v>0</v>
      </c>
      <c r="AF839" s="10">
        <v>0</v>
      </c>
      <c r="AG839" s="4">
        <v>0</v>
      </c>
      <c r="AH839" s="4">
        <v>0</v>
      </c>
      <c r="AI839" s="10" t="s">
        <v>1473</v>
      </c>
      <c r="AJ839" s="4">
        <v>0</v>
      </c>
      <c r="AK839" s="4">
        <v>0</v>
      </c>
      <c r="AL839" s="10" t="s">
        <v>1473</v>
      </c>
      <c r="AM839" s="1">
        <v>365246</v>
      </c>
      <c r="AN839" s="1">
        <v>5</v>
      </c>
      <c r="AX839"/>
      <c r="AY839"/>
    </row>
    <row r="840" spans="1:51" x14ac:dyDescent="0.25">
      <c r="A840" t="s">
        <v>964</v>
      </c>
      <c r="B840" t="s">
        <v>75</v>
      </c>
      <c r="C840" t="s">
        <v>1231</v>
      </c>
      <c r="D840" t="s">
        <v>1044</v>
      </c>
      <c r="E840" s="4">
        <v>52.597826086956523</v>
      </c>
      <c r="F840" s="4">
        <v>177.62445652173909</v>
      </c>
      <c r="G840" s="4">
        <v>0</v>
      </c>
      <c r="H840" s="10">
        <v>0</v>
      </c>
      <c r="I840" s="4">
        <v>156.97391304347821</v>
      </c>
      <c r="J840" s="4">
        <v>0</v>
      </c>
      <c r="K840" s="10">
        <v>0</v>
      </c>
      <c r="L840" s="4">
        <v>18.937065217391304</v>
      </c>
      <c r="M840" s="4">
        <v>0</v>
      </c>
      <c r="N840" s="10">
        <v>0</v>
      </c>
      <c r="O840" s="4">
        <v>4.2308695652173913</v>
      </c>
      <c r="P840" s="4">
        <v>0</v>
      </c>
      <c r="Q840" s="8">
        <v>0</v>
      </c>
      <c r="R840" s="4">
        <v>12.010543478260869</v>
      </c>
      <c r="S840" s="4">
        <v>0</v>
      </c>
      <c r="T840" s="10">
        <v>0</v>
      </c>
      <c r="U840" s="4">
        <v>2.6956521739130435</v>
      </c>
      <c r="V840" s="4">
        <v>0</v>
      </c>
      <c r="W840" s="10">
        <v>0</v>
      </c>
      <c r="X840" s="4">
        <v>43.5378260869565</v>
      </c>
      <c r="Y840" s="4">
        <v>0</v>
      </c>
      <c r="Z840" s="10">
        <v>0</v>
      </c>
      <c r="AA840" s="4">
        <v>5.9443478260869567</v>
      </c>
      <c r="AB840" s="4">
        <v>0</v>
      </c>
      <c r="AC840" s="10">
        <v>0</v>
      </c>
      <c r="AD840" s="4">
        <v>109.20521739130432</v>
      </c>
      <c r="AE840" s="4">
        <v>0</v>
      </c>
      <c r="AF840" s="10">
        <v>0</v>
      </c>
      <c r="AG840" s="4">
        <v>0</v>
      </c>
      <c r="AH840" s="4">
        <v>0</v>
      </c>
      <c r="AI840" s="10" t="s">
        <v>1473</v>
      </c>
      <c r="AJ840" s="4">
        <v>0</v>
      </c>
      <c r="AK840" s="4">
        <v>0</v>
      </c>
      <c r="AL840" s="10" t="s">
        <v>1473</v>
      </c>
      <c r="AM840" s="1">
        <v>365254</v>
      </c>
      <c r="AN840" s="1">
        <v>5</v>
      </c>
      <c r="AX840"/>
      <c r="AY840"/>
    </row>
    <row r="841" spans="1:51" x14ac:dyDescent="0.25">
      <c r="A841" t="s">
        <v>964</v>
      </c>
      <c r="B841" t="s">
        <v>602</v>
      </c>
      <c r="C841" t="s">
        <v>1290</v>
      </c>
      <c r="D841" t="s">
        <v>1059</v>
      </c>
      <c r="E841" s="4">
        <v>51.478260869565219</v>
      </c>
      <c r="F841" s="4">
        <v>161.24282608695648</v>
      </c>
      <c r="G841" s="4">
        <v>0</v>
      </c>
      <c r="H841" s="10">
        <v>0</v>
      </c>
      <c r="I841" s="4">
        <v>150.49467391304344</v>
      </c>
      <c r="J841" s="4">
        <v>0</v>
      </c>
      <c r="K841" s="10">
        <v>0</v>
      </c>
      <c r="L841" s="4">
        <v>37.464456521739123</v>
      </c>
      <c r="M841" s="4">
        <v>0</v>
      </c>
      <c r="N841" s="10">
        <v>0</v>
      </c>
      <c r="O841" s="4">
        <v>26.716304347826078</v>
      </c>
      <c r="P841" s="4">
        <v>0</v>
      </c>
      <c r="Q841" s="8">
        <v>0</v>
      </c>
      <c r="R841" s="4">
        <v>6.0524999999999993</v>
      </c>
      <c r="S841" s="4">
        <v>0</v>
      </c>
      <c r="T841" s="10">
        <v>0</v>
      </c>
      <c r="U841" s="4">
        <v>4.6956521739130439</v>
      </c>
      <c r="V841" s="4">
        <v>0</v>
      </c>
      <c r="W841" s="10">
        <v>0</v>
      </c>
      <c r="X841" s="4">
        <v>42.768478260869571</v>
      </c>
      <c r="Y841" s="4">
        <v>0</v>
      </c>
      <c r="Z841" s="10">
        <v>0</v>
      </c>
      <c r="AA841" s="4">
        <v>0</v>
      </c>
      <c r="AB841" s="4">
        <v>0</v>
      </c>
      <c r="AC841" s="10" t="s">
        <v>1473</v>
      </c>
      <c r="AD841" s="4">
        <v>81.009891304347789</v>
      </c>
      <c r="AE841" s="4">
        <v>0</v>
      </c>
      <c r="AF841" s="10">
        <v>0</v>
      </c>
      <c r="AG841" s="4">
        <v>0</v>
      </c>
      <c r="AH841" s="4">
        <v>0</v>
      </c>
      <c r="AI841" s="10" t="s">
        <v>1473</v>
      </c>
      <c r="AJ841" s="4">
        <v>0</v>
      </c>
      <c r="AK841" s="4">
        <v>0</v>
      </c>
      <c r="AL841" s="10" t="s">
        <v>1473</v>
      </c>
      <c r="AM841" s="1">
        <v>366084</v>
      </c>
      <c r="AN841" s="1">
        <v>5</v>
      </c>
      <c r="AX841"/>
      <c r="AY841"/>
    </row>
    <row r="842" spans="1:51" x14ac:dyDescent="0.25">
      <c r="A842" t="s">
        <v>964</v>
      </c>
      <c r="B842" t="s">
        <v>730</v>
      </c>
      <c r="C842" t="s">
        <v>1391</v>
      </c>
      <c r="D842" t="s">
        <v>995</v>
      </c>
      <c r="E842" s="4">
        <v>45.826086956521742</v>
      </c>
      <c r="F842" s="4">
        <v>164.3986956521739</v>
      </c>
      <c r="G842" s="4">
        <v>0</v>
      </c>
      <c r="H842" s="10">
        <v>0</v>
      </c>
      <c r="I842" s="4">
        <v>150.87434782608693</v>
      </c>
      <c r="J842" s="4">
        <v>0</v>
      </c>
      <c r="K842" s="10">
        <v>0</v>
      </c>
      <c r="L842" s="4">
        <v>21.962499999999995</v>
      </c>
      <c r="M842" s="4">
        <v>0</v>
      </c>
      <c r="N842" s="10">
        <v>0</v>
      </c>
      <c r="O842" s="4">
        <v>8.438152173913041</v>
      </c>
      <c r="P842" s="4">
        <v>0</v>
      </c>
      <c r="Q842" s="8">
        <v>0</v>
      </c>
      <c r="R842" s="4">
        <v>10.133043478260868</v>
      </c>
      <c r="S842" s="4">
        <v>0</v>
      </c>
      <c r="T842" s="10">
        <v>0</v>
      </c>
      <c r="U842" s="4">
        <v>3.3913043478260869</v>
      </c>
      <c r="V842" s="4">
        <v>0</v>
      </c>
      <c r="W842" s="10">
        <v>0</v>
      </c>
      <c r="X842" s="4">
        <v>43.387608695652169</v>
      </c>
      <c r="Y842" s="4">
        <v>0</v>
      </c>
      <c r="Z842" s="10">
        <v>0</v>
      </c>
      <c r="AA842" s="4">
        <v>0</v>
      </c>
      <c r="AB842" s="4">
        <v>0</v>
      </c>
      <c r="AC842" s="10" t="s">
        <v>1473</v>
      </c>
      <c r="AD842" s="4">
        <v>99.048586956521731</v>
      </c>
      <c r="AE842" s="4">
        <v>0</v>
      </c>
      <c r="AF842" s="10">
        <v>0</v>
      </c>
      <c r="AG842" s="4">
        <v>0</v>
      </c>
      <c r="AH842" s="4">
        <v>0</v>
      </c>
      <c r="AI842" s="10" t="s">
        <v>1473</v>
      </c>
      <c r="AJ842" s="4">
        <v>0</v>
      </c>
      <c r="AK842" s="4">
        <v>0</v>
      </c>
      <c r="AL842" s="10" t="s">
        <v>1473</v>
      </c>
      <c r="AM842" s="1">
        <v>366255</v>
      </c>
      <c r="AN842" s="1">
        <v>5</v>
      </c>
      <c r="AX842"/>
      <c r="AY842"/>
    </row>
    <row r="843" spans="1:51" x14ac:dyDescent="0.25">
      <c r="A843" t="s">
        <v>964</v>
      </c>
      <c r="B843" t="s">
        <v>886</v>
      </c>
      <c r="C843" t="s">
        <v>1194</v>
      </c>
      <c r="D843" t="s">
        <v>1018</v>
      </c>
      <c r="E843" s="4">
        <v>48.836956521739133</v>
      </c>
      <c r="F843" s="4">
        <v>196.87543478260869</v>
      </c>
      <c r="G843" s="4">
        <v>0</v>
      </c>
      <c r="H843" s="10">
        <v>0</v>
      </c>
      <c r="I843" s="4">
        <v>176.46869565217389</v>
      </c>
      <c r="J843" s="4">
        <v>0</v>
      </c>
      <c r="K843" s="10">
        <v>0</v>
      </c>
      <c r="L843" s="4">
        <v>35.925760869565224</v>
      </c>
      <c r="M843" s="4">
        <v>0</v>
      </c>
      <c r="N843" s="10">
        <v>0</v>
      </c>
      <c r="O843" s="4">
        <v>15.519021739130435</v>
      </c>
      <c r="P843" s="4">
        <v>0</v>
      </c>
      <c r="Q843" s="8">
        <v>0</v>
      </c>
      <c r="R843" s="4">
        <v>14.667608695652179</v>
      </c>
      <c r="S843" s="4">
        <v>0</v>
      </c>
      <c r="T843" s="10">
        <v>0</v>
      </c>
      <c r="U843" s="4">
        <v>5.7391304347826084</v>
      </c>
      <c r="V843" s="4">
        <v>0</v>
      </c>
      <c r="W843" s="10">
        <v>0</v>
      </c>
      <c r="X843" s="4">
        <v>41.614021739130429</v>
      </c>
      <c r="Y843" s="4">
        <v>0</v>
      </c>
      <c r="Z843" s="10">
        <v>0</v>
      </c>
      <c r="AA843" s="4">
        <v>0</v>
      </c>
      <c r="AB843" s="4">
        <v>0</v>
      </c>
      <c r="AC843" s="10" t="s">
        <v>1473</v>
      </c>
      <c r="AD843" s="4">
        <v>119.33565217391303</v>
      </c>
      <c r="AE843" s="4">
        <v>0</v>
      </c>
      <c r="AF843" s="10">
        <v>0</v>
      </c>
      <c r="AG843" s="4">
        <v>0</v>
      </c>
      <c r="AH843" s="4">
        <v>0</v>
      </c>
      <c r="AI843" s="10" t="s">
        <v>1473</v>
      </c>
      <c r="AJ843" s="4">
        <v>0</v>
      </c>
      <c r="AK843" s="4">
        <v>0</v>
      </c>
      <c r="AL843" s="10" t="s">
        <v>1473</v>
      </c>
      <c r="AM843" s="1">
        <v>366444</v>
      </c>
      <c r="AN843" s="1">
        <v>5</v>
      </c>
      <c r="AX843"/>
      <c r="AY843"/>
    </row>
    <row r="844" spans="1:51" x14ac:dyDescent="0.25">
      <c r="A844" t="s">
        <v>964</v>
      </c>
      <c r="B844" t="s">
        <v>680</v>
      </c>
      <c r="C844" t="s">
        <v>1263</v>
      </c>
      <c r="D844" t="s">
        <v>1023</v>
      </c>
      <c r="E844" s="4">
        <v>72.826086956521735</v>
      </c>
      <c r="F844" s="4">
        <v>267.52413043478259</v>
      </c>
      <c r="G844" s="4">
        <v>0</v>
      </c>
      <c r="H844" s="10">
        <v>0</v>
      </c>
      <c r="I844" s="4">
        <v>247.84880434782607</v>
      </c>
      <c r="J844" s="4">
        <v>0</v>
      </c>
      <c r="K844" s="10">
        <v>0</v>
      </c>
      <c r="L844" s="4">
        <v>47.674239130434785</v>
      </c>
      <c r="M844" s="4">
        <v>0</v>
      </c>
      <c r="N844" s="10">
        <v>0</v>
      </c>
      <c r="O844" s="4">
        <v>27.998913043478257</v>
      </c>
      <c r="P844" s="4">
        <v>0</v>
      </c>
      <c r="Q844" s="8">
        <v>0</v>
      </c>
      <c r="R844" s="4">
        <v>13.990543478260872</v>
      </c>
      <c r="S844" s="4">
        <v>0</v>
      </c>
      <c r="T844" s="10">
        <v>0</v>
      </c>
      <c r="U844" s="4">
        <v>5.6847826086956523</v>
      </c>
      <c r="V844" s="4">
        <v>0</v>
      </c>
      <c r="W844" s="10">
        <v>0</v>
      </c>
      <c r="X844" s="4">
        <v>62.656086956521747</v>
      </c>
      <c r="Y844" s="4">
        <v>0</v>
      </c>
      <c r="Z844" s="10">
        <v>0</v>
      </c>
      <c r="AA844" s="4">
        <v>0</v>
      </c>
      <c r="AB844" s="4">
        <v>0</v>
      </c>
      <c r="AC844" s="10" t="s">
        <v>1473</v>
      </c>
      <c r="AD844" s="4">
        <v>157.19380434782607</v>
      </c>
      <c r="AE844" s="4">
        <v>0</v>
      </c>
      <c r="AF844" s="10">
        <v>0</v>
      </c>
      <c r="AG844" s="4">
        <v>0</v>
      </c>
      <c r="AH844" s="4">
        <v>0</v>
      </c>
      <c r="AI844" s="10" t="s">
        <v>1473</v>
      </c>
      <c r="AJ844" s="4">
        <v>0</v>
      </c>
      <c r="AK844" s="4">
        <v>0</v>
      </c>
      <c r="AL844" s="10" t="s">
        <v>1473</v>
      </c>
      <c r="AM844" s="1">
        <v>366189</v>
      </c>
      <c r="AN844" s="1">
        <v>5</v>
      </c>
      <c r="AX844"/>
      <c r="AY844"/>
    </row>
    <row r="845" spans="1:51" x14ac:dyDescent="0.25">
      <c r="A845" t="s">
        <v>964</v>
      </c>
      <c r="B845" t="s">
        <v>343</v>
      </c>
      <c r="C845" t="s">
        <v>1317</v>
      </c>
      <c r="D845" t="s">
        <v>1051</v>
      </c>
      <c r="E845" s="4">
        <v>42.760869565217391</v>
      </c>
      <c r="F845" s="4">
        <v>135.21673913043477</v>
      </c>
      <c r="G845" s="4">
        <v>0</v>
      </c>
      <c r="H845" s="10">
        <v>0</v>
      </c>
      <c r="I845" s="4">
        <v>122.63782608695651</v>
      </c>
      <c r="J845" s="4">
        <v>0</v>
      </c>
      <c r="K845" s="10">
        <v>0</v>
      </c>
      <c r="L845" s="4">
        <v>21.945217391304347</v>
      </c>
      <c r="M845" s="4">
        <v>0</v>
      </c>
      <c r="N845" s="10">
        <v>0</v>
      </c>
      <c r="O845" s="4">
        <v>9.3663043478260839</v>
      </c>
      <c r="P845" s="4">
        <v>0</v>
      </c>
      <c r="Q845" s="8">
        <v>0</v>
      </c>
      <c r="R845" s="4">
        <v>6.578913043478261</v>
      </c>
      <c r="S845" s="4">
        <v>0</v>
      </c>
      <c r="T845" s="10">
        <v>0</v>
      </c>
      <c r="U845" s="4">
        <v>6</v>
      </c>
      <c r="V845" s="4">
        <v>0</v>
      </c>
      <c r="W845" s="10">
        <v>0</v>
      </c>
      <c r="X845" s="4">
        <v>31.856630434782602</v>
      </c>
      <c r="Y845" s="4">
        <v>0</v>
      </c>
      <c r="Z845" s="10">
        <v>0</v>
      </c>
      <c r="AA845" s="4">
        <v>0</v>
      </c>
      <c r="AB845" s="4">
        <v>0</v>
      </c>
      <c r="AC845" s="10" t="s">
        <v>1473</v>
      </c>
      <c r="AD845" s="4">
        <v>81.414891304347819</v>
      </c>
      <c r="AE845" s="4">
        <v>0</v>
      </c>
      <c r="AF845" s="10">
        <v>0</v>
      </c>
      <c r="AG845" s="4">
        <v>0</v>
      </c>
      <c r="AH845" s="4">
        <v>0</v>
      </c>
      <c r="AI845" s="10" t="s">
        <v>1473</v>
      </c>
      <c r="AJ845" s="4">
        <v>0</v>
      </c>
      <c r="AK845" s="4">
        <v>0</v>
      </c>
      <c r="AL845" s="10" t="s">
        <v>1473</v>
      </c>
      <c r="AM845" s="1">
        <v>365680</v>
      </c>
      <c r="AN845" s="1">
        <v>5</v>
      </c>
      <c r="AX845"/>
      <c r="AY845"/>
    </row>
    <row r="846" spans="1:51" x14ac:dyDescent="0.25">
      <c r="A846" t="s">
        <v>964</v>
      </c>
      <c r="B846" t="s">
        <v>909</v>
      </c>
      <c r="C846" t="s">
        <v>1423</v>
      </c>
      <c r="D846" t="s">
        <v>1009</v>
      </c>
      <c r="E846" s="4">
        <v>25.478260869565219</v>
      </c>
      <c r="F846" s="4">
        <v>98.97695652173914</v>
      </c>
      <c r="G846" s="4">
        <v>0</v>
      </c>
      <c r="H846" s="10">
        <v>0</v>
      </c>
      <c r="I846" s="4">
        <v>88.900869565217405</v>
      </c>
      <c r="J846" s="4">
        <v>0</v>
      </c>
      <c r="K846" s="10">
        <v>0</v>
      </c>
      <c r="L846" s="4">
        <v>18.664891304347826</v>
      </c>
      <c r="M846" s="4">
        <v>0</v>
      </c>
      <c r="N846" s="10">
        <v>0</v>
      </c>
      <c r="O846" s="4">
        <v>8.5888043478260858</v>
      </c>
      <c r="P846" s="4">
        <v>0</v>
      </c>
      <c r="Q846" s="8">
        <v>0</v>
      </c>
      <c r="R846" s="4">
        <v>5.7391304347826084</v>
      </c>
      <c r="S846" s="4">
        <v>0</v>
      </c>
      <c r="T846" s="10">
        <v>0</v>
      </c>
      <c r="U846" s="4">
        <v>4.3369565217391308</v>
      </c>
      <c r="V846" s="4">
        <v>0</v>
      </c>
      <c r="W846" s="10">
        <v>0</v>
      </c>
      <c r="X846" s="4">
        <v>17.837391304347829</v>
      </c>
      <c r="Y846" s="4">
        <v>0</v>
      </c>
      <c r="Z846" s="10">
        <v>0</v>
      </c>
      <c r="AA846" s="4">
        <v>0</v>
      </c>
      <c r="AB846" s="4">
        <v>0</v>
      </c>
      <c r="AC846" s="10" t="s">
        <v>1473</v>
      </c>
      <c r="AD846" s="4">
        <v>62.474673913043489</v>
      </c>
      <c r="AE846" s="4">
        <v>0</v>
      </c>
      <c r="AF846" s="10">
        <v>0</v>
      </c>
      <c r="AG846" s="4">
        <v>0</v>
      </c>
      <c r="AH846" s="4">
        <v>0</v>
      </c>
      <c r="AI846" s="10" t="s">
        <v>1473</v>
      </c>
      <c r="AJ846" s="4">
        <v>0</v>
      </c>
      <c r="AK846" s="4">
        <v>0</v>
      </c>
      <c r="AL846" s="10" t="s">
        <v>1473</v>
      </c>
      <c r="AM846" s="1">
        <v>366468</v>
      </c>
      <c r="AN846" s="1">
        <v>5</v>
      </c>
      <c r="AX846"/>
      <c r="AY846"/>
    </row>
    <row r="847" spans="1:51" x14ac:dyDescent="0.25">
      <c r="A847" t="s">
        <v>964</v>
      </c>
      <c r="B847" t="s">
        <v>69</v>
      </c>
      <c r="C847" t="s">
        <v>1170</v>
      </c>
      <c r="D847" t="s">
        <v>1043</v>
      </c>
      <c r="E847" s="4">
        <v>43.967391304347828</v>
      </c>
      <c r="F847" s="4">
        <v>123.92500000000003</v>
      </c>
      <c r="G847" s="4">
        <v>0</v>
      </c>
      <c r="H847" s="10">
        <v>0</v>
      </c>
      <c r="I847" s="4">
        <v>106.6288043478261</v>
      </c>
      <c r="J847" s="4">
        <v>0</v>
      </c>
      <c r="K847" s="10">
        <v>0</v>
      </c>
      <c r="L847" s="4">
        <v>28.126086956521739</v>
      </c>
      <c r="M847" s="4">
        <v>0</v>
      </c>
      <c r="N847" s="10">
        <v>0</v>
      </c>
      <c r="O847" s="4">
        <v>10.829891304347823</v>
      </c>
      <c r="P847" s="4">
        <v>0</v>
      </c>
      <c r="Q847" s="8">
        <v>0</v>
      </c>
      <c r="R847" s="4">
        <v>11.557065217391306</v>
      </c>
      <c r="S847" s="4">
        <v>0</v>
      </c>
      <c r="T847" s="10">
        <v>0</v>
      </c>
      <c r="U847" s="4">
        <v>5.7391304347826084</v>
      </c>
      <c r="V847" s="4">
        <v>0</v>
      </c>
      <c r="W847" s="10">
        <v>0</v>
      </c>
      <c r="X847" s="4">
        <v>29.958695652173926</v>
      </c>
      <c r="Y847" s="4">
        <v>0</v>
      </c>
      <c r="Z847" s="10">
        <v>0</v>
      </c>
      <c r="AA847" s="4">
        <v>0</v>
      </c>
      <c r="AB847" s="4">
        <v>0</v>
      </c>
      <c r="AC847" s="10" t="s">
        <v>1473</v>
      </c>
      <c r="AD847" s="4">
        <v>65.840217391304364</v>
      </c>
      <c r="AE847" s="4">
        <v>0</v>
      </c>
      <c r="AF847" s="10">
        <v>0</v>
      </c>
      <c r="AG847" s="4">
        <v>0</v>
      </c>
      <c r="AH847" s="4">
        <v>0</v>
      </c>
      <c r="AI847" s="10" t="s">
        <v>1473</v>
      </c>
      <c r="AJ847" s="4">
        <v>0</v>
      </c>
      <c r="AK847" s="4">
        <v>0</v>
      </c>
      <c r="AL847" s="10" t="s">
        <v>1473</v>
      </c>
      <c r="AM847" s="1">
        <v>365232</v>
      </c>
      <c r="AN847" s="1">
        <v>5</v>
      </c>
      <c r="AX847"/>
      <c r="AY847"/>
    </row>
    <row r="848" spans="1:51" x14ac:dyDescent="0.25">
      <c r="A848" t="s">
        <v>964</v>
      </c>
      <c r="B848" t="s">
        <v>186</v>
      </c>
      <c r="C848" t="s">
        <v>1151</v>
      </c>
      <c r="D848" t="s">
        <v>1015</v>
      </c>
      <c r="E848" s="4">
        <v>76.380434782608702</v>
      </c>
      <c r="F848" s="4">
        <v>164.58880434782606</v>
      </c>
      <c r="G848" s="4">
        <v>21.286956521739132</v>
      </c>
      <c r="H848" s="10">
        <v>0.12933417072982278</v>
      </c>
      <c r="I848" s="4">
        <v>156.90402173913043</v>
      </c>
      <c r="J848" s="4">
        <v>19.341304347826089</v>
      </c>
      <c r="K848" s="10">
        <v>0.12326837855044313</v>
      </c>
      <c r="L848" s="4">
        <v>20.98402173913043</v>
      </c>
      <c r="M848" s="4">
        <v>2.1304347826086958</v>
      </c>
      <c r="N848" s="10">
        <v>0.10152652380434392</v>
      </c>
      <c r="O848" s="4">
        <v>13.299239130434778</v>
      </c>
      <c r="P848" s="4">
        <v>0.18478260869565216</v>
      </c>
      <c r="Q848" s="8">
        <v>1.3894224089315345E-2</v>
      </c>
      <c r="R848" s="4">
        <v>0</v>
      </c>
      <c r="S848" s="4">
        <v>0</v>
      </c>
      <c r="T848" s="10" t="s">
        <v>1473</v>
      </c>
      <c r="U848" s="4">
        <v>7.6847826086956523</v>
      </c>
      <c r="V848" s="4">
        <v>1.9456521739130435</v>
      </c>
      <c r="W848" s="10">
        <v>0.25318246110325315</v>
      </c>
      <c r="X848" s="4">
        <v>37.524456521739147</v>
      </c>
      <c r="Y848" s="4">
        <v>2.8818478260869567</v>
      </c>
      <c r="Z848" s="10">
        <v>7.6799188934752669E-2</v>
      </c>
      <c r="AA848" s="4">
        <v>0</v>
      </c>
      <c r="AB848" s="4">
        <v>0</v>
      </c>
      <c r="AC848" s="10" t="s">
        <v>1473</v>
      </c>
      <c r="AD848" s="4">
        <v>106.08032608695649</v>
      </c>
      <c r="AE848" s="4">
        <v>16.274673913043479</v>
      </c>
      <c r="AF848" s="10">
        <v>0.15341840012541774</v>
      </c>
      <c r="AG848" s="4">
        <v>0</v>
      </c>
      <c r="AH848" s="4">
        <v>0</v>
      </c>
      <c r="AI848" s="10" t="s">
        <v>1473</v>
      </c>
      <c r="AJ848" s="4">
        <v>0</v>
      </c>
      <c r="AK848" s="4">
        <v>0</v>
      </c>
      <c r="AL848" s="10" t="s">
        <v>1473</v>
      </c>
      <c r="AM848" s="1">
        <v>365437</v>
      </c>
      <c r="AN848" s="1">
        <v>5</v>
      </c>
      <c r="AX848"/>
      <c r="AY848"/>
    </row>
    <row r="849" spans="1:51" x14ac:dyDescent="0.25">
      <c r="A849" t="s">
        <v>964</v>
      </c>
      <c r="B849" t="s">
        <v>800</v>
      </c>
      <c r="C849" t="s">
        <v>1095</v>
      </c>
      <c r="D849" t="s">
        <v>1056</v>
      </c>
      <c r="E849" s="4">
        <v>80.945652173913047</v>
      </c>
      <c r="F849" s="4">
        <v>292.70326086956516</v>
      </c>
      <c r="G849" s="4">
        <v>0</v>
      </c>
      <c r="H849" s="10">
        <v>0</v>
      </c>
      <c r="I849" s="4">
        <v>262.86358695652166</v>
      </c>
      <c r="J849" s="4">
        <v>0</v>
      </c>
      <c r="K849" s="10">
        <v>0</v>
      </c>
      <c r="L849" s="4">
        <v>30.203804347826086</v>
      </c>
      <c r="M849" s="4">
        <v>0</v>
      </c>
      <c r="N849" s="10">
        <v>0</v>
      </c>
      <c r="O849" s="4">
        <v>16.663043478260871</v>
      </c>
      <c r="P849" s="4">
        <v>0</v>
      </c>
      <c r="Q849" s="8">
        <v>0</v>
      </c>
      <c r="R849" s="4">
        <v>8.008152173913043</v>
      </c>
      <c r="S849" s="4">
        <v>0</v>
      </c>
      <c r="T849" s="10">
        <v>0</v>
      </c>
      <c r="U849" s="4">
        <v>5.5326086956521738</v>
      </c>
      <c r="V849" s="4">
        <v>0</v>
      </c>
      <c r="W849" s="10">
        <v>0</v>
      </c>
      <c r="X849" s="4">
        <v>56.875</v>
      </c>
      <c r="Y849" s="4">
        <v>0</v>
      </c>
      <c r="Z849" s="10">
        <v>0</v>
      </c>
      <c r="AA849" s="4">
        <v>16.298913043478262</v>
      </c>
      <c r="AB849" s="4">
        <v>0</v>
      </c>
      <c r="AC849" s="10">
        <v>0</v>
      </c>
      <c r="AD849" s="4">
        <v>184.64076086956518</v>
      </c>
      <c r="AE849" s="4">
        <v>0</v>
      </c>
      <c r="AF849" s="10">
        <v>0</v>
      </c>
      <c r="AG849" s="4">
        <v>4.6847826086956523</v>
      </c>
      <c r="AH849" s="4">
        <v>0</v>
      </c>
      <c r="AI849" s="10">
        <v>0</v>
      </c>
      <c r="AJ849" s="4">
        <v>0</v>
      </c>
      <c r="AK849" s="4">
        <v>0</v>
      </c>
      <c r="AL849" s="10" t="s">
        <v>1473</v>
      </c>
      <c r="AM849" s="1">
        <v>366348</v>
      </c>
      <c r="AN849" s="1">
        <v>5</v>
      </c>
      <c r="AX849"/>
      <c r="AY849"/>
    </row>
    <row r="850" spans="1:51" x14ac:dyDescent="0.25">
      <c r="A850" t="s">
        <v>964</v>
      </c>
      <c r="B850" t="s">
        <v>799</v>
      </c>
      <c r="C850" t="s">
        <v>1213</v>
      </c>
      <c r="D850" t="s">
        <v>1008</v>
      </c>
      <c r="E850" s="4">
        <v>82.391304347826093</v>
      </c>
      <c r="F850" s="4">
        <v>248.38500000000002</v>
      </c>
      <c r="G850" s="4">
        <v>19.094782608695652</v>
      </c>
      <c r="H850" s="10">
        <v>7.6875747765346739E-2</v>
      </c>
      <c r="I850" s="4">
        <v>228.51815217391302</v>
      </c>
      <c r="J850" s="4">
        <v>19.094782608695652</v>
      </c>
      <c r="K850" s="10">
        <v>8.3559150233998167E-2</v>
      </c>
      <c r="L850" s="4">
        <v>38.124456521739127</v>
      </c>
      <c r="M850" s="4">
        <v>0</v>
      </c>
      <c r="N850" s="10">
        <v>0</v>
      </c>
      <c r="O850" s="4">
        <v>24.724999999999998</v>
      </c>
      <c r="P850" s="4">
        <v>0</v>
      </c>
      <c r="Q850" s="8">
        <v>0</v>
      </c>
      <c r="R850" s="4">
        <v>7.7798913043478262</v>
      </c>
      <c r="S850" s="4">
        <v>0</v>
      </c>
      <c r="T850" s="10">
        <v>0</v>
      </c>
      <c r="U850" s="4">
        <v>5.6195652173913047</v>
      </c>
      <c r="V850" s="4">
        <v>0</v>
      </c>
      <c r="W850" s="10">
        <v>0</v>
      </c>
      <c r="X850" s="4">
        <v>69.706195652173918</v>
      </c>
      <c r="Y850" s="4">
        <v>18.312173913043477</v>
      </c>
      <c r="Z850" s="10">
        <v>0.2627051116721269</v>
      </c>
      <c r="AA850" s="4">
        <v>6.4673913043478262</v>
      </c>
      <c r="AB850" s="4">
        <v>0</v>
      </c>
      <c r="AC850" s="10">
        <v>0</v>
      </c>
      <c r="AD850" s="4">
        <v>116.80978260869566</v>
      </c>
      <c r="AE850" s="4">
        <v>0.78260869565217395</v>
      </c>
      <c r="AF850" s="10">
        <v>6.6998557669939052E-3</v>
      </c>
      <c r="AG850" s="4">
        <v>17.277173913043477</v>
      </c>
      <c r="AH850" s="4">
        <v>0</v>
      </c>
      <c r="AI850" s="10">
        <v>0</v>
      </c>
      <c r="AJ850" s="4">
        <v>0</v>
      </c>
      <c r="AK850" s="4">
        <v>0</v>
      </c>
      <c r="AL850" s="10" t="s">
        <v>1473</v>
      </c>
      <c r="AM850" s="1">
        <v>366347</v>
      </c>
      <c r="AN850" s="1">
        <v>5</v>
      </c>
      <c r="AX850"/>
      <c r="AY850"/>
    </row>
    <row r="851" spans="1:51" x14ac:dyDescent="0.25">
      <c r="A851" t="s">
        <v>964</v>
      </c>
      <c r="B851" t="s">
        <v>494</v>
      </c>
      <c r="C851" t="s">
        <v>1166</v>
      </c>
      <c r="D851" t="s">
        <v>1033</v>
      </c>
      <c r="E851" s="4">
        <v>69.478260869565219</v>
      </c>
      <c r="F851" s="4">
        <v>206.0897826086956</v>
      </c>
      <c r="G851" s="4">
        <v>4.2782608695652176</v>
      </c>
      <c r="H851" s="10">
        <v>2.0759208998188849E-2</v>
      </c>
      <c r="I851" s="4">
        <v>194.8239130434782</v>
      </c>
      <c r="J851" s="4">
        <v>4.2782608695652176</v>
      </c>
      <c r="K851" s="10">
        <v>2.1959629096508559E-2</v>
      </c>
      <c r="L851" s="4">
        <v>24.436304347826081</v>
      </c>
      <c r="M851" s="4">
        <v>0.30793478260869561</v>
      </c>
      <c r="N851" s="10">
        <v>1.2601528374567421E-2</v>
      </c>
      <c r="O851" s="4">
        <v>13.170434782608691</v>
      </c>
      <c r="P851" s="4">
        <v>0.30793478260869561</v>
      </c>
      <c r="Q851" s="8">
        <v>2.3380760596857262E-2</v>
      </c>
      <c r="R851" s="4">
        <v>5.476413043478261</v>
      </c>
      <c r="S851" s="4">
        <v>0</v>
      </c>
      <c r="T851" s="10">
        <v>0</v>
      </c>
      <c r="U851" s="4">
        <v>5.7894565217391305</v>
      </c>
      <c r="V851" s="4">
        <v>0</v>
      </c>
      <c r="W851" s="10">
        <v>0</v>
      </c>
      <c r="X851" s="4">
        <v>64.515434782608651</v>
      </c>
      <c r="Y851" s="4">
        <v>2.4418478260869563</v>
      </c>
      <c r="Z851" s="10">
        <v>3.7849048593022926E-2</v>
      </c>
      <c r="AA851" s="4">
        <v>0</v>
      </c>
      <c r="AB851" s="4">
        <v>0</v>
      </c>
      <c r="AC851" s="10" t="s">
        <v>1473</v>
      </c>
      <c r="AD851" s="4">
        <v>104.46358695652174</v>
      </c>
      <c r="AE851" s="4">
        <v>1.5284782608695653</v>
      </c>
      <c r="AF851" s="10">
        <v>1.4631684641517484E-2</v>
      </c>
      <c r="AG851" s="4">
        <v>12.674456521739133</v>
      </c>
      <c r="AH851" s="4">
        <v>0</v>
      </c>
      <c r="AI851" s="10">
        <v>0</v>
      </c>
      <c r="AJ851" s="4">
        <v>0</v>
      </c>
      <c r="AK851" s="4">
        <v>0</v>
      </c>
      <c r="AL851" s="10" t="s">
        <v>1473</v>
      </c>
      <c r="AM851" s="1">
        <v>365900</v>
      </c>
      <c r="AN851" s="1">
        <v>5</v>
      </c>
      <c r="AX851"/>
      <c r="AY851"/>
    </row>
    <row r="852" spans="1:51" x14ac:dyDescent="0.25">
      <c r="A852" t="s">
        <v>964</v>
      </c>
      <c r="B852" t="s">
        <v>419</v>
      </c>
      <c r="C852" t="s">
        <v>1110</v>
      </c>
      <c r="D852" t="s">
        <v>1019</v>
      </c>
      <c r="E852" s="4">
        <v>81.869565217391298</v>
      </c>
      <c r="F852" s="4">
        <v>254.47543478260872</v>
      </c>
      <c r="G852" s="4">
        <v>0</v>
      </c>
      <c r="H852" s="10">
        <v>0</v>
      </c>
      <c r="I852" s="4">
        <v>234.0992391304348</v>
      </c>
      <c r="J852" s="4">
        <v>0</v>
      </c>
      <c r="K852" s="10">
        <v>0</v>
      </c>
      <c r="L852" s="4">
        <v>49.071956521739118</v>
      </c>
      <c r="M852" s="4">
        <v>0</v>
      </c>
      <c r="N852" s="10">
        <v>0</v>
      </c>
      <c r="O852" s="4">
        <v>32.09663043478259</v>
      </c>
      <c r="P852" s="4">
        <v>0</v>
      </c>
      <c r="Q852" s="8">
        <v>0</v>
      </c>
      <c r="R852" s="4">
        <v>10.634021739130436</v>
      </c>
      <c r="S852" s="4">
        <v>0</v>
      </c>
      <c r="T852" s="10">
        <v>0</v>
      </c>
      <c r="U852" s="4">
        <v>6.3413043478260871</v>
      </c>
      <c r="V852" s="4">
        <v>0</v>
      </c>
      <c r="W852" s="10">
        <v>0</v>
      </c>
      <c r="X852" s="4">
        <v>54.471739130434777</v>
      </c>
      <c r="Y852" s="4">
        <v>0</v>
      </c>
      <c r="Z852" s="10">
        <v>0</v>
      </c>
      <c r="AA852" s="4">
        <v>3.4008695652173917</v>
      </c>
      <c r="AB852" s="4">
        <v>0</v>
      </c>
      <c r="AC852" s="10">
        <v>0</v>
      </c>
      <c r="AD852" s="4">
        <v>139.18858695652176</v>
      </c>
      <c r="AE852" s="4">
        <v>0</v>
      </c>
      <c r="AF852" s="10">
        <v>0</v>
      </c>
      <c r="AG852" s="4">
        <v>8.342282608695653</v>
      </c>
      <c r="AH852" s="4">
        <v>0</v>
      </c>
      <c r="AI852" s="10">
        <v>0</v>
      </c>
      <c r="AJ852" s="4">
        <v>0</v>
      </c>
      <c r="AK852" s="4">
        <v>0</v>
      </c>
      <c r="AL852" s="10" t="s">
        <v>1473</v>
      </c>
      <c r="AM852" s="1">
        <v>365786</v>
      </c>
      <c r="AN852" s="1">
        <v>5</v>
      </c>
      <c r="AX852"/>
      <c r="AY852"/>
    </row>
    <row r="853" spans="1:51" x14ac:dyDescent="0.25">
      <c r="A853" t="s">
        <v>964</v>
      </c>
      <c r="B853" t="s">
        <v>445</v>
      </c>
      <c r="C853" t="s">
        <v>1098</v>
      </c>
      <c r="D853" t="s">
        <v>999</v>
      </c>
      <c r="E853" s="4">
        <v>73.923913043478265</v>
      </c>
      <c r="F853" s="4">
        <v>224.60619565217391</v>
      </c>
      <c r="G853" s="4">
        <v>3.2274999999999996</v>
      </c>
      <c r="H853" s="10">
        <v>1.4369594706096708E-2</v>
      </c>
      <c r="I853" s="4">
        <v>201.40478260869565</v>
      </c>
      <c r="J853" s="4">
        <v>3.2274999999999996</v>
      </c>
      <c r="K853" s="10">
        <v>1.6024942199464196E-2</v>
      </c>
      <c r="L853" s="4">
        <v>34.792173913043477</v>
      </c>
      <c r="M853" s="4">
        <v>8.3695652173913046E-2</v>
      </c>
      <c r="N853" s="10">
        <v>2.4055884631726276E-3</v>
      </c>
      <c r="O853" s="4">
        <v>24.198369565217391</v>
      </c>
      <c r="P853" s="4">
        <v>8.3695652173913046E-2</v>
      </c>
      <c r="Q853" s="8">
        <v>3.4587310499719259E-3</v>
      </c>
      <c r="R853" s="4">
        <v>5.5503260869565221</v>
      </c>
      <c r="S853" s="4">
        <v>0</v>
      </c>
      <c r="T853" s="10">
        <v>0</v>
      </c>
      <c r="U853" s="4">
        <v>5.0434782608695654</v>
      </c>
      <c r="V853" s="4">
        <v>0</v>
      </c>
      <c r="W853" s="10">
        <v>0</v>
      </c>
      <c r="X853" s="4">
        <v>55.851304347826094</v>
      </c>
      <c r="Y853" s="4">
        <v>1.0967391304347827</v>
      </c>
      <c r="Z853" s="10">
        <v>1.9636768437933019E-2</v>
      </c>
      <c r="AA853" s="4">
        <v>12.60760869565217</v>
      </c>
      <c r="AB853" s="4">
        <v>0</v>
      </c>
      <c r="AC853" s="10">
        <v>0</v>
      </c>
      <c r="AD853" s="4">
        <v>119.55445652173913</v>
      </c>
      <c r="AE853" s="4">
        <v>2.047065217391304</v>
      </c>
      <c r="AF853" s="10">
        <v>1.7122450111419114E-2</v>
      </c>
      <c r="AG853" s="4">
        <v>1.8006521739130437</v>
      </c>
      <c r="AH853" s="4">
        <v>0</v>
      </c>
      <c r="AI853" s="10">
        <v>0</v>
      </c>
      <c r="AJ853" s="4">
        <v>0</v>
      </c>
      <c r="AK853" s="4">
        <v>0</v>
      </c>
      <c r="AL853" s="10" t="s">
        <v>1473</v>
      </c>
      <c r="AM853" s="1">
        <v>365829</v>
      </c>
      <c r="AN853" s="1">
        <v>5</v>
      </c>
      <c r="AX853"/>
      <c r="AY853"/>
    </row>
    <row r="854" spans="1:51" x14ac:dyDescent="0.25">
      <c r="A854" t="s">
        <v>964</v>
      </c>
      <c r="B854" t="s">
        <v>10</v>
      </c>
      <c r="C854" t="s">
        <v>1368</v>
      </c>
      <c r="D854" t="s">
        <v>1032</v>
      </c>
      <c r="E854" s="4">
        <v>95.826086956521735</v>
      </c>
      <c r="F854" s="4">
        <v>439.21902173913043</v>
      </c>
      <c r="G854" s="4">
        <v>92.560869565217388</v>
      </c>
      <c r="H854" s="10">
        <v>0.21073966514180925</v>
      </c>
      <c r="I854" s="4">
        <v>400.34130434782611</v>
      </c>
      <c r="J854" s="4">
        <v>92.560869565217388</v>
      </c>
      <c r="K854" s="10">
        <v>0.23120489582258613</v>
      </c>
      <c r="L854" s="4">
        <v>117.98097826086958</v>
      </c>
      <c r="M854" s="4">
        <v>14.315217391304348</v>
      </c>
      <c r="N854" s="10">
        <v>0.12133496095999262</v>
      </c>
      <c r="O854" s="4">
        <v>83.953804347826093</v>
      </c>
      <c r="P854" s="4">
        <v>14.315217391304348</v>
      </c>
      <c r="Q854" s="8">
        <v>0.17051302799805793</v>
      </c>
      <c r="R854" s="4">
        <v>28.722826086956523</v>
      </c>
      <c r="S854" s="4">
        <v>0</v>
      </c>
      <c r="T854" s="10">
        <v>0</v>
      </c>
      <c r="U854" s="4">
        <v>5.3043478260869561</v>
      </c>
      <c r="V854" s="4">
        <v>0</v>
      </c>
      <c r="W854" s="10">
        <v>0</v>
      </c>
      <c r="X854" s="4">
        <v>108.78152173913043</v>
      </c>
      <c r="Y854" s="4">
        <v>18.819565217391304</v>
      </c>
      <c r="Z854" s="10">
        <v>0.17300332737137664</v>
      </c>
      <c r="AA854" s="4">
        <v>4.8505434782608692</v>
      </c>
      <c r="AB854" s="4">
        <v>0</v>
      </c>
      <c r="AC854" s="10">
        <v>0</v>
      </c>
      <c r="AD854" s="4">
        <v>207.60597826086959</v>
      </c>
      <c r="AE854" s="4">
        <v>59.426086956521736</v>
      </c>
      <c r="AF854" s="10">
        <v>0.28624458435319827</v>
      </c>
      <c r="AG854" s="4">
        <v>0</v>
      </c>
      <c r="AH854" s="4">
        <v>0</v>
      </c>
      <c r="AI854" s="10" t="s">
        <v>1473</v>
      </c>
      <c r="AJ854" s="4">
        <v>0</v>
      </c>
      <c r="AK854" s="4">
        <v>0</v>
      </c>
      <c r="AL854" s="10" t="s">
        <v>1473</v>
      </c>
      <c r="AM854" s="1">
        <v>366335</v>
      </c>
      <c r="AN854" s="1">
        <v>5</v>
      </c>
      <c r="AX854"/>
      <c r="AY854"/>
    </row>
    <row r="855" spans="1:51" x14ac:dyDescent="0.25">
      <c r="A855" t="s">
        <v>964</v>
      </c>
      <c r="B855" t="s">
        <v>859</v>
      </c>
      <c r="C855" t="s">
        <v>1235</v>
      </c>
      <c r="D855" t="s">
        <v>981</v>
      </c>
      <c r="E855" s="4">
        <v>40.217391304347828</v>
      </c>
      <c r="F855" s="4">
        <v>158.9483695652174</v>
      </c>
      <c r="G855" s="4">
        <v>0</v>
      </c>
      <c r="H855" s="10">
        <v>0</v>
      </c>
      <c r="I855" s="4">
        <v>147.36141304347825</v>
      </c>
      <c r="J855" s="4">
        <v>0</v>
      </c>
      <c r="K855" s="10">
        <v>0</v>
      </c>
      <c r="L855" s="4">
        <v>19.190217391304348</v>
      </c>
      <c r="M855" s="4">
        <v>0</v>
      </c>
      <c r="N855" s="10">
        <v>0</v>
      </c>
      <c r="O855" s="4">
        <v>7.6032608695652177</v>
      </c>
      <c r="P855" s="4">
        <v>0</v>
      </c>
      <c r="Q855" s="8">
        <v>0</v>
      </c>
      <c r="R855" s="4">
        <v>5.7608695652173916</v>
      </c>
      <c r="S855" s="4">
        <v>0</v>
      </c>
      <c r="T855" s="10">
        <v>0</v>
      </c>
      <c r="U855" s="4">
        <v>5.8260869565217392</v>
      </c>
      <c r="V855" s="4">
        <v>0</v>
      </c>
      <c r="W855" s="10">
        <v>0</v>
      </c>
      <c r="X855" s="4">
        <v>49.032608695652172</v>
      </c>
      <c r="Y855" s="4">
        <v>0</v>
      </c>
      <c r="Z855" s="10">
        <v>0</v>
      </c>
      <c r="AA855" s="4">
        <v>0</v>
      </c>
      <c r="AB855" s="4">
        <v>0</v>
      </c>
      <c r="AC855" s="10" t="s">
        <v>1473</v>
      </c>
      <c r="AD855" s="4">
        <v>63.790760869565219</v>
      </c>
      <c r="AE855" s="4">
        <v>0</v>
      </c>
      <c r="AF855" s="10">
        <v>0</v>
      </c>
      <c r="AG855" s="4">
        <v>26.934782608695652</v>
      </c>
      <c r="AH855" s="4">
        <v>0</v>
      </c>
      <c r="AI855" s="10">
        <v>0</v>
      </c>
      <c r="AJ855" s="4">
        <v>0</v>
      </c>
      <c r="AK855" s="4">
        <v>0</v>
      </c>
      <c r="AL855" s="10" t="s">
        <v>1473</v>
      </c>
      <c r="AM855" s="1">
        <v>366416</v>
      </c>
      <c r="AN855" s="1">
        <v>5</v>
      </c>
      <c r="AX855"/>
      <c r="AY855"/>
    </row>
    <row r="856" spans="1:51" x14ac:dyDescent="0.25">
      <c r="A856" t="s">
        <v>964</v>
      </c>
      <c r="B856" t="s">
        <v>451</v>
      </c>
      <c r="C856" t="s">
        <v>1208</v>
      </c>
      <c r="D856" t="s">
        <v>1034</v>
      </c>
      <c r="E856" s="4">
        <v>76.75</v>
      </c>
      <c r="F856" s="4">
        <v>281.92108695652178</v>
      </c>
      <c r="G856" s="4">
        <v>0</v>
      </c>
      <c r="H856" s="10">
        <v>0</v>
      </c>
      <c r="I856" s="4">
        <v>257.05695652173915</v>
      </c>
      <c r="J856" s="4">
        <v>0</v>
      </c>
      <c r="K856" s="10">
        <v>0</v>
      </c>
      <c r="L856" s="4">
        <v>39.926630434782609</v>
      </c>
      <c r="M856" s="4">
        <v>0</v>
      </c>
      <c r="N856" s="10">
        <v>0</v>
      </c>
      <c r="O856" s="4">
        <v>29.980978260869566</v>
      </c>
      <c r="P856" s="4">
        <v>0</v>
      </c>
      <c r="Q856" s="8">
        <v>0</v>
      </c>
      <c r="R856" s="4">
        <v>4.8913043478260869</v>
      </c>
      <c r="S856" s="4">
        <v>0</v>
      </c>
      <c r="T856" s="10">
        <v>0</v>
      </c>
      <c r="U856" s="4">
        <v>5.0543478260869561</v>
      </c>
      <c r="V856" s="4">
        <v>0</v>
      </c>
      <c r="W856" s="10">
        <v>0</v>
      </c>
      <c r="X856" s="4">
        <v>57.546195652173914</v>
      </c>
      <c r="Y856" s="4">
        <v>0</v>
      </c>
      <c r="Z856" s="10">
        <v>0</v>
      </c>
      <c r="AA856" s="4">
        <v>14.918478260869565</v>
      </c>
      <c r="AB856" s="4">
        <v>0</v>
      </c>
      <c r="AC856" s="10">
        <v>0</v>
      </c>
      <c r="AD856" s="4">
        <v>169.52978260869565</v>
      </c>
      <c r="AE856" s="4">
        <v>0</v>
      </c>
      <c r="AF856" s="10">
        <v>0</v>
      </c>
      <c r="AG856" s="4">
        <v>0</v>
      </c>
      <c r="AH856" s="4">
        <v>0</v>
      </c>
      <c r="AI856" s="10" t="s">
        <v>1473</v>
      </c>
      <c r="AJ856" s="4">
        <v>0</v>
      </c>
      <c r="AK856" s="4">
        <v>0</v>
      </c>
      <c r="AL856" s="10" t="s">
        <v>1473</v>
      </c>
      <c r="AM856" s="1">
        <v>365836</v>
      </c>
      <c r="AN856" s="1">
        <v>5</v>
      </c>
      <c r="AX856"/>
      <c r="AY856"/>
    </row>
    <row r="857" spans="1:51" x14ac:dyDescent="0.25">
      <c r="A857" t="s">
        <v>964</v>
      </c>
      <c r="B857" t="s">
        <v>225</v>
      </c>
      <c r="C857" t="s">
        <v>1131</v>
      </c>
      <c r="D857" t="s">
        <v>997</v>
      </c>
      <c r="E857" s="4">
        <v>84.661971830985919</v>
      </c>
      <c r="F857" s="4">
        <v>269.43746478873243</v>
      </c>
      <c r="G857" s="4">
        <v>53.158732394366211</v>
      </c>
      <c r="H857" s="10">
        <v>0.19729525155697372</v>
      </c>
      <c r="I857" s="4">
        <v>258.01070422535213</v>
      </c>
      <c r="J857" s="4">
        <v>49.039014084507052</v>
      </c>
      <c r="K857" s="10">
        <v>0.19006581231480735</v>
      </c>
      <c r="L857" s="4">
        <v>46.180281690140845</v>
      </c>
      <c r="M857" s="4">
        <v>11.078873239436621</v>
      </c>
      <c r="N857" s="10">
        <v>0.23990484323533004</v>
      </c>
      <c r="O857" s="4">
        <v>34.75352112676056</v>
      </c>
      <c r="P857" s="4">
        <v>6.9591549295774655</v>
      </c>
      <c r="Q857" s="8">
        <v>0.20024316109422496</v>
      </c>
      <c r="R857" s="4">
        <v>6.0183098591549307</v>
      </c>
      <c r="S857" s="4">
        <v>4.119718309859155</v>
      </c>
      <c r="T857" s="10">
        <v>0.68453077463140644</v>
      </c>
      <c r="U857" s="4">
        <v>5.408450704225352</v>
      </c>
      <c r="V857" s="4">
        <v>0</v>
      </c>
      <c r="W857" s="10">
        <v>0</v>
      </c>
      <c r="X857" s="4">
        <v>60.064788732394355</v>
      </c>
      <c r="Y857" s="4">
        <v>34.133802816901415</v>
      </c>
      <c r="Z857" s="10">
        <v>0.56828307461426653</v>
      </c>
      <c r="AA857" s="4">
        <v>0</v>
      </c>
      <c r="AB857" s="4">
        <v>0</v>
      </c>
      <c r="AC857" s="10" t="s">
        <v>1473</v>
      </c>
      <c r="AD857" s="4">
        <v>163.19239436619722</v>
      </c>
      <c r="AE857" s="4">
        <v>7.9460563380281704</v>
      </c>
      <c r="AF857" s="10">
        <v>4.8691339868434907E-2</v>
      </c>
      <c r="AG857" s="4">
        <v>0</v>
      </c>
      <c r="AH857" s="4">
        <v>0</v>
      </c>
      <c r="AI857" s="10" t="s">
        <v>1473</v>
      </c>
      <c r="AJ857" s="4">
        <v>0</v>
      </c>
      <c r="AK857" s="4">
        <v>0</v>
      </c>
      <c r="AL857" s="10" t="s">
        <v>1473</v>
      </c>
      <c r="AM857" s="1">
        <v>365497</v>
      </c>
      <c r="AN857" s="1">
        <v>5</v>
      </c>
      <c r="AX857"/>
      <c r="AY857"/>
    </row>
    <row r="858" spans="1:51" x14ac:dyDescent="0.25">
      <c r="A858" t="s">
        <v>964</v>
      </c>
      <c r="B858" t="s">
        <v>229</v>
      </c>
      <c r="C858" t="s">
        <v>1075</v>
      </c>
      <c r="D858" t="s">
        <v>1033</v>
      </c>
      <c r="E858" s="4">
        <v>42.695652173913047</v>
      </c>
      <c r="F858" s="4">
        <v>151.09706521739139</v>
      </c>
      <c r="G858" s="4">
        <v>0</v>
      </c>
      <c r="H858" s="10">
        <v>0</v>
      </c>
      <c r="I858" s="4">
        <v>134.15434782608705</v>
      </c>
      <c r="J858" s="4">
        <v>0</v>
      </c>
      <c r="K858" s="10">
        <v>0</v>
      </c>
      <c r="L858" s="4">
        <v>22.073695652173914</v>
      </c>
      <c r="M858" s="4">
        <v>0</v>
      </c>
      <c r="N858" s="10">
        <v>0</v>
      </c>
      <c r="O858" s="4">
        <v>8.0474999999999994</v>
      </c>
      <c r="P858" s="4">
        <v>0</v>
      </c>
      <c r="Q858" s="8">
        <v>0</v>
      </c>
      <c r="R858" s="4">
        <v>9.2979347826086958</v>
      </c>
      <c r="S858" s="4">
        <v>0</v>
      </c>
      <c r="T858" s="10">
        <v>0</v>
      </c>
      <c r="U858" s="4">
        <v>4.7282608695652177</v>
      </c>
      <c r="V858" s="4">
        <v>0</v>
      </c>
      <c r="W858" s="10">
        <v>0</v>
      </c>
      <c r="X858" s="4">
        <v>43.26956521739131</v>
      </c>
      <c r="Y858" s="4">
        <v>0</v>
      </c>
      <c r="Z858" s="10">
        <v>0</v>
      </c>
      <c r="AA858" s="4">
        <v>2.9165217391304346</v>
      </c>
      <c r="AB858" s="4">
        <v>0</v>
      </c>
      <c r="AC858" s="10">
        <v>0</v>
      </c>
      <c r="AD858" s="4">
        <v>79.099782608695719</v>
      </c>
      <c r="AE858" s="4">
        <v>0</v>
      </c>
      <c r="AF858" s="10">
        <v>0</v>
      </c>
      <c r="AG858" s="4">
        <v>3.7374999999999998</v>
      </c>
      <c r="AH858" s="4">
        <v>0</v>
      </c>
      <c r="AI858" s="10">
        <v>0</v>
      </c>
      <c r="AJ858" s="4">
        <v>0</v>
      </c>
      <c r="AK858" s="4">
        <v>0</v>
      </c>
      <c r="AL858" s="10" t="s">
        <v>1473</v>
      </c>
      <c r="AM858" s="1">
        <v>365505</v>
      </c>
      <c r="AN858" s="1">
        <v>5</v>
      </c>
      <c r="AX858"/>
      <c r="AY858"/>
    </row>
    <row r="859" spans="1:51" x14ac:dyDescent="0.25">
      <c r="A859" t="s">
        <v>964</v>
      </c>
      <c r="B859" t="s">
        <v>809</v>
      </c>
      <c r="C859" t="s">
        <v>1158</v>
      </c>
      <c r="D859" t="s">
        <v>1061</v>
      </c>
      <c r="E859" s="4">
        <v>23.445652173913043</v>
      </c>
      <c r="F859" s="4">
        <v>88.500326086956534</v>
      </c>
      <c r="G859" s="4">
        <v>0</v>
      </c>
      <c r="H859" s="10">
        <v>0</v>
      </c>
      <c r="I859" s="4">
        <v>78.102500000000006</v>
      </c>
      <c r="J859" s="4">
        <v>0</v>
      </c>
      <c r="K859" s="10">
        <v>0</v>
      </c>
      <c r="L859" s="4">
        <v>16.669565217391302</v>
      </c>
      <c r="M859" s="4">
        <v>0</v>
      </c>
      <c r="N859" s="10">
        <v>0</v>
      </c>
      <c r="O859" s="4">
        <v>12.010869565217391</v>
      </c>
      <c r="P859" s="4">
        <v>0</v>
      </c>
      <c r="Q859" s="8">
        <v>0</v>
      </c>
      <c r="R859" s="4">
        <v>0</v>
      </c>
      <c r="S859" s="4">
        <v>0</v>
      </c>
      <c r="T859" s="10" t="s">
        <v>1473</v>
      </c>
      <c r="U859" s="4">
        <v>4.6586956521739129</v>
      </c>
      <c r="V859" s="4">
        <v>0</v>
      </c>
      <c r="W859" s="10">
        <v>0</v>
      </c>
      <c r="X859" s="4">
        <v>12.821739130434782</v>
      </c>
      <c r="Y859" s="4">
        <v>0</v>
      </c>
      <c r="Z859" s="10">
        <v>0</v>
      </c>
      <c r="AA859" s="4">
        <v>5.7391304347826084</v>
      </c>
      <c r="AB859" s="4">
        <v>0</v>
      </c>
      <c r="AC859" s="10">
        <v>0</v>
      </c>
      <c r="AD859" s="4">
        <v>53.269891304347837</v>
      </c>
      <c r="AE859" s="4">
        <v>0</v>
      </c>
      <c r="AF859" s="10">
        <v>0</v>
      </c>
      <c r="AG859" s="4">
        <v>0</v>
      </c>
      <c r="AH859" s="4">
        <v>0</v>
      </c>
      <c r="AI859" s="10" t="s">
        <v>1473</v>
      </c>
      <c r="AJ859" s="4">
        <v>0</v>
      </c>
      <c r="AK859" s="4">
        <v>0</v>
      </c>
      <c r="AL859" s="10" t="s">
        <v>1473</v>
      </c>
      <c r="AM859" s="1">
        <v>366360</v>
      </c>
      <c r="AN859" s="1">
        <v>5</v>
      </c>
      <c r="AX859"/>
      <c r="AY859"/>
    </row>
    <row r="860" spans="1:51" x14ac:dyDescent="0.25">
      <c r="A860" t="s">
        <v>964</v>
      </c>
      <c r="B860" t="s">
        <v>915</v>
      </c>
      <c r="C860" t="s">
        <v>1310</v>
      </c>
      <c r="D860" t="s">
        <v>1005</v>
      </c>
      <c r="E860" s="4">
        <v>45.586956521739133</v>
      </c>
      <c r="F860" s="4">
        <v>189.14641304347833</v>
      </c>
      <c r="G860" s="4">
        <v>0</v>
      </c>
      <c r="H860" s="10">
        <v>0</v>
      </c>
      <c r="I860" s="4">
        <v>166.66173913043485</v>
      </c>
      <c r="J860" s="4">
        <v>0</v>
      </c>
      <c r="K860" s="10">
        <v>0</v>
      </c>
      <c r="L860" s="4">
        <v>54.001195652173941</v>
      </c>
      <c r="M860" s="4">
        <v>0</v>
      </c>
      <c r="N860" s="10">
        <v>0</v>
      </c>
      <c r="O860" s="4">
        <v>35.085326086956542</v>
      </c>
      <c r="P860" s="4">
        <v>0</v>
      </c>
      <c r="Q860" s="8">
        <v>0</v>
      </c>
      <c r="R860" s="4">
        <v>15.1604347826087</v>
      </c>
      <c r="S860" s="4">
        <v>0</v>
      </c>
      <c r="T860" s="10">
        <v>0</v>
      </c>
      <c r="U860" s="4">
        <v>3.7554347826086958</v>
      </c>
      <c r="V860" s="4">
        <v>0</v>
      </c>
      <c r="W860" s="10">
        <v>0</v>
      </c>
      <c r="X860" s="4">
        <v>47.268369565217398</v>
      </c>
      <c r="Y860" s="4">
        <v>0</v>
      </c>
      <c r="Z860" s="10">
        <v>0</v>
      </c>
      <c r="AA860" s="4">
        <v>3.5688043478260867</v>
      </c>
      <c r="AB860" s="4">
        <v>0</v>
      </c>
      <c r="AC860" s="10">
        <v>0</v>
      </c>
      <c r="AD860" s="4">
        <v>73.37956521739136</v>
      </c>
      <c r="AE860" s="4">
        <v>0</v>
      </c>
      <c r="AF860" s="10">
        <v>0</v>
      </c>
      <c r="AG860" s="4">
        <v>5.4141304347826091</v>
      </c>
      <c r="AH860" s="4">
        <v>0</v>
      </c>
      <c r="AI860" s="10">
        <v>0</v>
      </c>
      <c r="AJ860" s="4">
        <v>5.5143478260869578</v>
      </c>
      <c r="AK860" s="4">
        <v>0</v>
      </c>
      <c r="AL860" s="10" t="s">
        <v>1473</v>
      </c>
      <c r="AM860" s="1">
        <v>366474</v>
      </c>
      <c r="AN860" s="1">
        <v>5</v>
      </c>
      <c r="AX860"/>
      <c r="AY860"/>
    </row>
    <row r="861" spans="1:51" x14ac:dyDescent="0.25">
      <c r="A861" t="s">
        <v>964</v>
      </c>
      <c r="B861" t="s">
        <v>401</v>
      </c>
      <c r="C861" t="s">
        <v>1336</v>
      </c>
      <c r="D861" t="s">
        <v>1039</v>
      </c>
      <c r="E861" s="4">
        <v>48.369565217391305</v>
      </c>
      <c r="F861" s="4">
        <v>105.89065217391305</v>
      </c>
      <c r="G861" s="4">
        <v>0</v>
      </c>
      <c r="H861" s="10">
        <v>0</v>
      </c>
      <c r="I861" s="4">
        <v>93.356956521739136</v>
      </c>
      <c r="J861" s="4">
        <v>0</v>
      </c>
      <c r="K861" s="10">
        <v>0</v>
      </c>
      <c r="L861" s="4">
        <v>22.766086956521747</v>
      </c>
      <c r="M861" s="4">
        <v>0</v>
      </c>
      <c r="N861" s="10">
        <v>0</v>
      </c>
      <c r="O861" s="4">
        <v>15.46173913043479</v>
      </c>
      <c r="P861" s="4">
        <v>0</v>
      </c>
      <c r="Q861" s="8">
        <v>0</v>
      </c>
      <c r="R861" s="4">
        <v>1.6521739130434783</v>
      </c>
      <c r="S861" s="4">
        <v>0</v>
      </c>
      <c r="T861" s="10">
        <v>0</v>
      </c>
      <c r="U861" s="4">
        <v>5.6521739130434785</v>
      </c>
      <c r="V861" s="4">
        <v>0</v>
      </c>
      <c r="W861" s="10">
        <v>0</v>
      </c>
      <c r="X861" s="4">
        <v>24.89108695652174</v>
      </c>
      <c r="Y861" s="4">
        <v>0</v>
      </c>
      <c r="Z861" s="10">
        <v>0</v>
      </c>
      <c r="AA861" s="4">
        <v>5.2293478260869559</v>
      </c>
      <c r="AB861" s="4">
        <v>0</v>
      </c>
      <c r="AC861" s="10">
        <v>0</v>
      </c>
      <c r="AD861" s="4">
        <v>53.004130434782617</v>
      </c>
      <c r="AE861" s="4">
        <v>0</v>
      </c>
      <c r="AF861" s="10">
        <v>0</v>
      </c>
      <c r="AG861" s="4">
        <v>0</v>
      </c>
      <c r="AH861" s="4">
        <v>0</v>
      </c>
      <c r="AI861" s="10" t="s">
        <v>1473</v>
      </c>
      <c r="AJ861" s="4">
        <v>0</v>
      </c>
      <c r="AK861" s="4">
        <v>0</v>
      </c>
      <c r="AL861" s="10" t="s">
        <v>1473</v>
      </c>
      <c r="AM861" s="1">
        <v>365760</v>
      </c>
      <c r="AN861" s="1">
        <v>5</v>
      </c>
      <c r="AX861"/>
      <c r="AY861"/>
    </row>
    <row r="862" spans="1:51" x14ac:dyDescent="0.25">
      <c r="A862" t="s">
        <v>964</v>
      </c>
      <c r="B862" t="s">
        <v>604</v>
      </c>
      <c r="C862" t="s">
        <v>1145</v>
      </c>
      <c r="D862" t="s">
        <v>1064</v>
      </c>
      <c r="E862" s="4">
        <v>39.804347826086953</v>
      </c>
      <c r="F862" s="4">
        <v>141.94728260869567</v>
      </c>
      <c r="G862" s="4">
        <v>0</v>
      </c>
      <c r="H862" s="10">
        <v>0</v>
      </c>
      <c r="I862" s="4">
        <v>129.38760869565218</v>
      </c>
      <c r="J862" s="4">
        <v>0</v>
      </c>
      <c r="K862" s="10">
        <v>0</v>
      </c>
      <c r="L862" s="4">
        <v>17.306086956521742</v>
      </c>
      <c r="M862" s="4">
        <v>0</v>
      </c>
      <c r="N862" s="10">
        <v>0</v>
      </c>
      <c r="O862" s="4">
        <v>11.35739130434783</v>
      </c>
      <c r="P862" s="4">
        <v>0</v>
      </c>
      <c r="Q862" s="8">
        <v>0</v>
      </c>
      <c r="R862" s="4">
        <v>0</v>
      </c>
      <c r="S862" s="4">
        <v>0</v>
      </c>
      <c r="T862" s="10" t="s">
        <v>1473</v>
      </c>
      <c r="U862" s="4">
        <v>5.9486956521739129</v>
      </c>
      <c r="V862" s="4">
        <v>0</v>
      </c>
      <c r="W862" s="10">
        <v>0</v>
      </c>
      <c r="X862" s="4">
        <v>32.116304347826095</v>
      </c>
      <c r="Y862" s="4">
        <v>0</v>
      </c>
      <c r="Z862" s="10">
        <v>0</v>
      </c>
      <c r="AA862" s="4">
        <v>6.6109782608695653</v>
      </c>
      <c r="AB862" s="4">
        <v>0</v>
      </c>
      <c r="AC862" s="10">
        <v>0</v>
      </c>
      <c r="AD862" s="4">
        <v>76.534456521739116</v>
      </c>
      <c r="AE862" s="4">
        <v>0</v>
      </c>
      <c r="AF862" s="10">
        <v>0</v>
      </c>
      <c r="AG862" s="4">
        <v>9.379456521739133</v>
      </c>
      <c r="AH862" s="4">
        <v>0</v>
      </c>
      <c r="AI862" s="10">
        <v>0</v>
      </c>
      <c r="AJ862" s="4">
        <v>0</v>
      </c>
      <c r="AK862" s="4">
        <v>0</v>
      </c>
      <c r="AL862" s="10" t="s">
        <v>1473</v>
      </c>
      <c r="AM862" s="1">
        <v>366087</v>
      </c>
      <c r="AN862" s="1">
        <v>5</v>
      </c>
      <c r="AX862"/>
      <c r="AY862"/>
    </row>
    <row r="863" spans="1:51" x14ac:dyDescent="0.25">
      <c r="A863" t="s">
        <v>964</v>
      </c>
      <c r="B863" t="s">
        <v>715</v>
      </c>
      <c r="C863" t="s">
        <v>1234</v>
      </c>
      <c r="D863" t="s">
        <v>1036</v>
      </c>
      <c r="E863" s="4">
        <v>51.380434782608695</v>
      </c>
      <c r="F863" s="4">
        <v>156.16706521739133</v>
      </c>
      <c r="G863" s="4">
        <v>12.781195652173912</v>
      </c>
      <c r="H863" s="10">
        <v>8.1843093064353445E-2</v>
      </c>
      <c r="I863" s="4">
        <v>142.16163043478264</v>
      </c>
      <c r="J863" s="4">
        <v>12.781195652173912</v>
      </c>
      <c r="K863" s="10">
        <v>8.9906085158733107E-2</v>
      </c>
      <c r="L863" s="4">
        <v>26.790760869565219</v>
      </c>
      <c r="M863" s="4">
        <v>0</v>
      </c>
      <c r="N863" s="10">
        <v>0</v>
      </c>
      <c r="O863" s="4">
        <v>15.744565217391305</v>
      </c>
      <c r="P863" s="4">
        <v>0</v>
      </c>
      <c r="Q863" s="8">
        <v>0</v>
      </c>
      <c r="R863" s="4">
        <v>7.3070652173913047</v>
      </c>
      <c r="S863" s="4">
        <v>0</v>
      </c>
      <c r="T863" s="10">
        <v>0</v>
      </c>
      <c r="U863" s="4">
        <v>3.7391304347826089</v>
      </c>
      <c r="V863" s="4">
        <v>0</v>
      </c>
      <c r="W863" s="10">
        <v>0</v>
      </c>
      <c r="X863" s="4">
        <v>39.264565217391308</v>
      </c>
      <c r="Y863" s="4">
        <v>0.76999999999999991</v>
      </c>
      <c r="Z863" s="10">
        <v>1.9610557145783615E-2</v>
      </c>
      <c r="AA863" s="4">
        <v>2.9592391304347827</v>
      </c>
      <c r="AB863" s="4">
        <v>0</v>
      </c>
      <c r="AC863" s="10">
        <v>0</v>
      </c>
      <c r="AD863" s="4">
        <v>85.695978260869595</v>
      </c>
      <c r="AE863" s="4">
        <v>12.011195652173912</v>
      </c>
      <c r="AF863" s="10">
        <v>0.14016055240784211</v>
      </c>
      <c r="AG863" s="4">
        <v>1.4565217391304348</v>
      </c>
      <c r="AH863" s="4">
        <v>0</v>
      </c>
      <c r="AI863" s="10">
        <v>0</v>
      </c>
      <c r="AJ863" s="4">
        <v>0</v>
      </c>
      <c r="AK863" s="4">
        <v>0</v>
      </c>
      <c r="AL863" s="10" t="s">
        <v>1473</v>
      </c>
      <c r="AM863" s="1">
        <v>366237</v>
      </c>
      <c r="AN863" s="1">
        <v>5</v>
      </c>
      <c r="AX863"/>
      <c r="AY863"/>
    </row>
    <row r="864" spans="1:51" x14ac:dyDescent="0.25">
      <c r="A864" t="s">
        <v>964</v>
      </c>
      <c r="B864" t="s">
        <v>440</v>
      </c>
      <c r="C864" t="s">
        <v>1247</v>
      </c>
      <c r="D864" t="s">
        <v>982</v>
      </c>
      <c r="E864" s="4">
        <v>84.532608695652172</v>
      </c>
      <c r="F864" s="4">
        <v>189.81206521739128</v>
      </c>
      <c r="G864" s="4">
        <v>32.971195652173911</v>
      </c>
      <c r="H864" s="10">
        <v>0.17370442502910488</v>
      </c>
      <c r="I864" s="4">
        <v>180.19793478260868</v>
      </c>
      <c r="J864" s="4">
        <v>32.39782608695652</v>
      </c>
      <c r="K864" s="10">
        <v>0.17979021860623071</v>
      </c>
      <c r="L864" s="4">
        <v>20.833695652173912</v>
      </c>
      <c r="M864" s="4">
        <v>1.8880434782608697</v>
      </c>
      <c r="N864" s="10">
        <v>9.0624510878071704E-2</v>
      </c>
      <c r="O864" s="4">
        <v>11.219565217391304</v>
      </c>
      <c r="P864" s="4">
        <v>1.3146739130434784</v>
      </c>
      <c r="Q864" s="8">
        <v>0.11717690370083318</v>
      </c>
      <c r="R864" s="4">
        <v>0.57336956521739135</v>
      </c>
      <c r="S864" s="4">
        <v>0.57336956521739135</v>
      </c>
      <c r="T864" s="10">
        <v>1</v>
      </c>
      <c r="U864" s="4">
        <v>9.0407608695652169</v>
      </c>
      <c r="V864" s="4">
        <v>0</v>
      </c>
      <c r="W864" s="10">
        <v>0</v>
      </c>
      <c r="X864" s="4">
        <v>36.865652173913034</v>
      </c>
      <c r="Y864" s="4">
        <v>9.8596739130434781</v>
      </c>
      <c r="Z864" s="10">
        <v>0.26744878583811965</v>
      </c>
      <c r="AA864" s="4">
        <v>0</v>
      </c>
      <c r="AB864" s="4">
        <v>0</v>
      </c>
      <c r="AC864" s="10" t="s">
        <v>1473</v>
      </c>
      <c r="AD864" s="4">
        <v>132.11271739130433</v>
      </c>
      <c r="AE864" s="4">
        <v>21.223478260869562</v>
      </c>
      <c r="AF864" s="10">
        <v>0.16064674680793822</v>
      </c>
      <c r="AG864" s="4">
        <v>0</v>
      </c>
      <c r="AH864" s="4">
        <v>0</v>
      </c>
      <c r="AI864" s="10" t="s">
        <v>1473</v>
      </c>
      <c r="AJ864" s="4">
        <v>0</v>
      </c>
      <c r="AK864" s="4">
        <v>0</v>
      </c>
      <c r="AL864" s="10" t="s">
        <v>1473</v>
      </c>
      <c r="AM864" s="1">
        <v>365821</v>
      </c>
      <c r="AN864" s="1">
        <v>5</v>
      </c>
      <c r="AX864"/>
      <c r="AY864"/>
    </row>
    <row r="865" spans="1:51" x14ac:dyDescent="0.25">
      <c r="A865" t="s">
        <v>964</v>
      </c>
      <c r="B865" t="s">
        <v>740</v>
      </c>
      <c r="C865" t="s">
        <v>1089</v>
      </c>
      <c r="D865" t="s">
        <v>1006</v>
      </c>
      <c r="E865" s="4">
        <v>47.315217391304351</v>
      </c>
      <c r="F865" s="4">
        <v>177.99456521739131</v>
      </c>
      <c r="G865" s="4">
        <v>15.419673913043479</v>
      </c>
      <c r="H865" s="10">
        <v>8.6630026564074383E-2</v>
      </c>
      <c r="I865" s="4">
        <v>151.54554347826087</v>
      </c>
      <c r="J865" s="4">
        <v>15.419673913043479</v>
      </c>
      <c r="K865" s="10">
        <v>0.10174943821594742</v>
      </c>
      <c r="L865" s="4">
        <v>49.329673913043457</v>
      </c>
      <c r="M865" s="4">
        <v>1.5326086956521738</v>
      </c>
      <c r="N865" s="10">
        <v>3.1068697075796615E-2</v>
      </c>
      <c r="O865" s="4">
        <v>27.991413043478246</v>
      </c>
      <c r="P865" s="4">
        <v>1.5326086956521738</v>
      </c>
      <c r="Q865" s="8">
        <v>5.4752816275177585E-2</v>
      </c>
      <c r="R865" s="4">
        <v>16.197065217391302</v>
      </c>
      <c r="S865" s="4">
        <v>0</v>
      </c>
      <c r="T865" s="10">
        <v>0</v>
      </c>
      <c r="U865" s="4">
        <v>5.1411956521739128</v>
      </c>
      <c r="V865" s="4">
        <v>0</v>
      </c>
      <c r="W865" s="10">
        <v>0</v>
      </c>
      <c r="X865" s="4">
        <v>34.554999999999993</v>
      </c>
      <c r="Y865" s="4">
        <v>3.5190217391304346</v>
      </c>
      <c r="Z865" s="10">
        <v>0.1018382792397753</v>
      </c>
      <c r="AA865" s="4">
        <v>5.110760869565218</v>
      </c>
      <c r="AB865" s="4">
        <v>0</v>
      </c>
      <c r="AC865" s="10">
        <v>0</v>
      </c>
      <c r="AD865" s="4">
        <v>88.999130434782629</v>
      </c>
      <c r="AE865" s="4">
        <v>10.368043478260869</v>
      </c>
      <c r="AF865" s="10">
        <v>0.11649600875436006</v>
      </c>
      <c r="AG865" s="4">
        <v>0</v>
      </c>
      <c r="AH865" s="4">
        <v>0</v>
      </c>
      <c r="AI865" s="10" t="s">
        <v>1473</v>
      </c>
      <c r="AJ865" s="4">
        <v>0</v>
      </c>
      <c r="AK865" s="4">
        <v>0</v>
      </c>
      <c r="AL865" s="10" t="s">
        <v>1473</v>
      </c>
      <c r="AM865" s="1">
        <v>366268</v>
      </c>
      <c r="AN865" s="1">
        <v>5</v>
      </c>
      <c r="AX865"/>
      <c r="AY865"/>
    </row>
    <row r="866" spans="1:51" x14ac:dyDescent="0.25">
      <c r="A866" t="s">
        <v>964</v>
      </c>
      <c r="B866" t="s">
        <v>358</v>
      </c>
      <c r="C866" t="s">
        <v>1322</v>
      </c>
      <c r="D866" t="s">
        <v>1032</v>
      </c>
      <c r="E866" s="4">
        <v>57.695652173913047</v>
      </c>
      <c r="F866" s="4">
        <v>168.91804347826087</v>
      </c>
      <c r="G866" s="4">
        <v>18.703369565217393</v>
      </c>
      <c r="H866" s="10">
        <v>0.11072452166795578</v>
      </c>
      <c r="I866" s="4">
        <v>160.13543478260868</v>
      </c>
      <c r="J866" s="4">
        <v>18.703369565217393</v>
      </c>
      <c r="K866" s="10">
        <v>0.1167971947658436</v>
      </c>
      <c r="L866" s="4">
        <v>26.456521739130434</v>
      </c>
      <c r="M866" s="4">
        <v>0</v>
      </c>
      <c r="N866" s="10">
        <v>0</v>
      </c>
      <c r="O866" s="4">
        <v>18.1875</v>
      </c>
      <c r="P866" s="4">
        <v>0</v>
      </c>
      <c r="Q866" s="8">
        <v>0</v>
      </c>
      <c r="R866" s="4">
        <v>2.7038043478260869</v>
      </c>
      <c r="S866" s="4">
        <v>0</v>
      </c>
      <c r="T866" s="10">
        <v>0</v>
      </c>
      <c r="U866" s="4">
        <v>5.5652173913043477</v>
      </c>
      <c r="V866" s="4">
        <v>0</v>
      </c>
      <c r="W866" s="10">
        <v>0</v>
      </c>
      <c r="X866" s="4">
        <v>37.872282608695649</v>
      </c>
      <c r="Y866" s="4">
        <v>10.247282608695652</v>
      </c>
      <c r="Z866" s="10">
        <v>0.27057472913826508</v>
      </c>
      <c r="AA866" s="4">
        <v>0.51358695652173914</v>
      </c>
      <c r="AB866" s="4">
        <v>0</v>
      </c>
      <c r="AC866" s="10">
        <v>0</v>
      </c>
      <c r="AD866" s="4">
        <v>98.749565217391293</v>
      </c>
      <c r="AE866" s="4">
        <v>8.4560869565217391</v>
      </c>
      <c r="AF866" s="10">
        <v>8.5631637343477576E-2</v>
      </c>
      <c r="AG866" s="4">
        <v>5.3260869565217392</v>
      </c>
      <c r="AH866" s="4">
        <v>0</v>
      </c>
      <c r="AI866" s="10">
        <v>0</v>
      </c>
      <c r="AJ866" s="4">
        <v>0</v>
      </c>
      <c r="AK866" s="4">
        <v>0</v>
      </c>
      <c r="AL866" s="10" t="s">
        <v>1473</v>
      </c>
      <c r="AM866" s="1">
        <v>365705</v>
      </c>
      <c r="AN866" s="1">
        <v>5</v>
      </c>
      <c r="AX866"/>
      <c r="AY866"/>
    </row>
    <row r="867" spans="1:51" x14ac:dyDescent="0.25">
      <c r="A867" t="s">
        <v>964</v>
      </c>
      <c r="B867" t="s">
        <v>71</v>
      </c>
      <c r="C867" t="s">
        <v>1230</v>
      </c>
      <c r="D867" t="s">
        <v>1043</v>
      </c>
      <c r="E867" s="4">
        <v>47.225352112676056</v>
      </c>
      <c r="F867" s="4">
        <v>173.12704225352115</v>
      </c>
      <c r="G867" s="4">
        <v>41.775633802816898</v>
      </c>
      <c r="H867" s="10">
        <v>0.24130045346493084</v>
      </c>
      <c r="I867" s="4">
        <v>142.17915492957746</v>
      </c>
      <c r="J867" s="4">
        <v>39.233380281690131</v>
      </c>
      <c r="K867" s="10">
        <v>0.27594326539022374</v>
      </c>
      <c r="L867" s="4">
        <v>30.923943661971833</v>
      </c>
      <c r="M867" s="4">
        <v>2.5422535211267605</v>
      </c>
      <c r="N867" s="10">
        <v>8.2209874294042626E-2</v>
      </c>
      <c r="O867" s="4">
        <v>13.138028169014088</v>
      </c>
      <c r="P867" s="4">
        <v>0</v>
      </c>
      <c r="Q867" s="8">
        <v>0</v>
      </c>
      <c r="R867" s="4">
        <v>14.630985915492957</v>
      </c>
      <c r="S867" s="4">
        <v>2.5422535211267605</v>
      </c>
      <c r="T867" s="10">
        <v>0.17375818251829034</v>
      </c>
      <c r="U867" s="4">
        <v>3.1549295774647885</v>
      </c>
      <c r="V867" s="4">
        <v>0</v>
      </c>
      <c r="W867" s="10">
        <v>0</v>
      </c>
      <c r="X867" s="4">
        <v>35.863661971830993</v>
      </c>
      <c r="Y867" s="4">
        <v>13.592535211267604</v>
      </c>
      <c r="Z867" s="10">
        <v>0.37900578089163961</v>
      </c>
      <c r="AA867" s="4">
        <v>13.161971830985916</v>
      </c>
      <c r="AB867" s="4">
        <v>0</v>
      </c>
      <c r="AC867" s="10">
        <v>0</v>
      </c>
      <c r="AD867" s="4">
        <v>84.388732394366187</v>
      </c>
      <c r="AE867" s="4">
        <v>25.640845070422529</v>
      </c>
      <c r="AF867" s="10">
        <v>0.30384204553040922</v>
      </c>
      <c r="AG867" s="4">
        <v>8.7887323943661997</v>
      </c>
      <c r="AH867" s="4">
        <v>0</v>
      </c>
      <c r="AI867" s="10">
        <v>0</v>
      </c>
      <c r="AJ867" s="4">
        <v>0</v>
      </c>
      <c r="AK867" s="4">
        <v>0</v>
      </c>
      <c r="AL867" s="10" t="s">
        <v>1473</v>
      </c>
      <c r="AM867" s="1">
        <v>365238</v>
      </c>
      <c r="AN867" s="1">
        <v>5</v>
      </c>
      <c r="AX867"/>
      <c r="AY867"/>
    </row>
    <row r="868" spans="1:51" x14ac:dyDescent="0.25">
      <c r="A868" t="s">
        <v>964</v>
      </c>
      <c r="B868" t="s">
        <v>248</v>
      </c>
      <c r="C868" t="s">
        <v>1080</v>
      </c>
      <c r="D868" t="s">
        <v>1047</v>
      </c>
      <c r="E868" s="4">
        <v>65.434782608695656</v>
      </c>
      <c r="F868" s="4">
        <v>249.61119565217393</v>
      </c>
      <c r="G868" s="4">
        <v>74.476739130434765</v>
      </c>
      <c r="H868" s="10">
        <v>0.29837098827175995</v>
      </c>
      <c r="I868" s="4">
        <v>237.35923913043482</v>
      </c>
      <c r="J868" s="4">
        <v>71.519565217391289</v>
      </c>
      <c r="K868" s="10">
        <v>0.30131359318222917</v>
      </c>
      <c r="L868" s="4">
        <v>32.402608695652177</v>
      </c>
      <c r="M868" s="4">
        <v>11.765760869565218</v>
      </c>
      <c r="N868" s="10">
        <v>0.36311153154603765</v>
      </c>
      <c r="O868" s="4">
        <v>23.107826086956521</v>
      </c>
      <c r="P868" s="4">
        <v>11.765760869565218</v>
      </c>
      <c r="Q868" s="8">
        <v>0.50916779558967418</v>
      </c>
      <c r="R868" s="4">
        <v>9.2947826086956518</v>
      </c>
      <c r="S868" s="4">
        <v>0</v>
      </c>
      <c r="T868" s="10">
        <v>0</v>
      </c>
      <c r="U868" s="4">
        <v>0</v>
      </c>
      <c r="V868" s="4">
        <v>0</v>
      </c>
      <c r="W868" s="10" t="s">
        <v>1473</v>
      </c>
      <c r="X868" s="4">
        <v>60.223695652173944</v>
      </c>
      <c r="Y868" s="4">
        <v>20.102826086956519</v>
      </c>
      <c r="Z868" s="10">
        <v>0.33380259828393394</v>
      </c>
      <c r="AA868" s="4">
        <v>2.9571739130434778</v>
      </c>
      <c r="AB868" s="4">
        <v>2.9571739130434778</v>
      </c>
      <c r="AC868" s="10">
        <v>1</v>
      </c>
      <c r="AD868" s="4">
        <v>154.02771739130435</v>
      </c>
      <c r="AE868" s="4">
        <v>39.65097826086955</v>
      </c>
      <c r="AF868" s="10">
        <v>0.25742755221215824</v>
      </c>
      <c r="AG868" s="4">
        <v>0</v>
      </c>
      <c r="AH868" s="4">
        <v>0</v>
      </c>
      <c r="AI868" s="10" t="s">
        <v>1473</v>
      </c>
      <c r="AJ868" s="4">
        <v>0</v>
      </c>
      <c r="AK868" s="4">
        <v>0</v>
      </c>
      <c r="AL868" s="10" t="s">
        <v>1473</v>
      </c>
      <c r="AM868" s="1">
        <v>365539</v>
      </c>
      <c r="AN868" s="1">
        <v>5</v>
      </c>
      <c r="AX868"/>
      <c r="AY868"/>
    </row>
    <row r="869" spans="1:51" x14ac:dyDescent="0.25">
      <c r="A869" t="s">
        <v>964</v>
      </c>
      <c r="B869" t="s">
        <v>417</v>
      </c>
      <c r="C869" t="s">
        <v>1080</v>
      </c>
      <c r="D869" t="s">
        <v>1047</v>
      </c>
      <c r="E869" s="4">
        <v>62.75</v>
      </c>
      <c r="F869" s="4">
        <v>171.45739130434788</v>
      </c>
      <c r="G869" s="4">
        <v>92.169347826086977</v>
      </c>
      <c r="H869" s="10">
        <v>0.53756415588104023</v>
      </c>
      <c r="I869" s="4">
        <v>160.80793478260873</v>
      </c>
      <c r="J869" s="4">
        <v>92.169347826086977</v>
      </c>
      <c r="K869" s="10">
        <v>0.57316417843863154</v>
      </c>
      <c r="L869" s="4">
        <v>36.257500000000007</v>
      </c>
      <c r="M869" s="4">
        <v>15.879782608695651</v>
      </c>
      <c r="N869" s="10">
        <v>0.4379723535460428</v>
      </c>
      <c r="O869" s="4">
        <v>25.608043478260875</v>
      </c>
      <c r="P869" s="4">
        <v>15.879782608695651</v>
      </c>
      <c r="Q869" s="8">
        <v>0.62010917086173656</v>
      </c>
      <c r="R869" s="4">
        <v>4.9320652173913047</v>
      </c>
      <c r="S869" s="4">
        <v>0</v>
      </c>
      <c r="T869" s="10">
        <v>0</v>
      </c>
      <c r="U869" s="4">
        <v>5.7173913043478262</v>
      </c>
      <c r="V869" s="4">
        <v>0</v>
      </c>
      <c r="W869" s="10">
        <v>0</v>
      </c>
      <c r="X869" s="4">
        <v>35.753478260869578</v>
      </c>
      <c r="Y869" s="4">
        <v>13.161086956521741</v>
      </c>
      <c r="Z869" s="10">
        <v>0.36810647793464901</v>
      </c>
      <c r="AA869" s="4">
        <v>0</v>
      </c>
      <c r="AB869" s="4">
        <v>0</v>
      </c>
      <c r="AC869" s="10" t="s">
        <v>1473</v>
      </c>
      <c r="AD869" s="4">
        <v>99.065978260869585</v>
      </c>
      <c r="AE869" s="4">
        <v>63.128478260869592</v>
      </c>
      <c r="AF869" s="10">
        <v>0.63723671202876442</v>
      </c>
      <c r="AG869" s="4">
        <v>0.38043478260869568</v>
      </c>
      <c r="AH869" s="4">
        <v>0</v>
      </c>
      <c r="AI869" s="10">
        <v>0</v>
      </c>
      <c r="AJ869" s="4">
        <v>0</v>
      </c>
      <c r="AK869" s="4">
        <v>0</v>
      </c>
      <c r="AL869" s="10" t="s">
        <v>1473</v>
      </c>
      <c r="AM869" s="1">
        <v>365784</v>
      </c>
      <c r="AN869" s="1">
        <v>5</v>
      </c>
      <c r="AX869"/>
      <c r="AY869"/>
    </row>
    <row r="870" spans="1:51" x14ac:dyDescent="0.25">
      <c r="A870" t="s">
        <v>964</v>
      </c>
      <c r="B870" t="s">
        <v>918</v>
      </c>
      <c r="C870" t="s">
        <v>1117</v>
      </c>
      <c r="D870" t="s">
        <v>986</v>
      </c>
      <c r="E870" s="4">
        <v>71.673913043478265</v>
      </c>
      <c r="F870" s="4">
        <v>247.10347826086957</v>
      </c>
      <c r="G870" s="4">
        <v>1.277391304347826</v>
      </c>
      <c r="H870" s="10">
        <v>5.1694590191048283E-3</v>
      </c>
      <c r="I870" s="4">
        <v>233.72304347826088</v>
      </c>
      <c r="J870" s="4">
        <v>1.277391304347826</v>
      </c>
      <c r="K870" s="10">
        <v>5.4654059152136579E-3</v>
      </c>
      <c r="L870" s="4">
        <v>32.271956521739128</v>
      </c>
      <c r="M870" s="4">
        <v>0.72847826086956513</v>
      </c>
      <c r="N870" s="10">
        <v>2.2573104930246342E-2</v>
      </c>
      <c r="O870" s="4">
        <v>22.934999999999999</v>
      </c>
      <c r="P870" s="4">
        <v>0.72847826086956513</v>
      </c>
      <c r="Q870" s="8">
        <v>3.1762732106804671E-2</v>
      </c>
      <c r="R870" s="4">
        <v>5.4239130434782608</v>
      </c>
      <c r="S870" s="4">
        <v>0</v>
      </c>
      <c r="T870" s="10">
        <v>0</v>
      </c>
      <c r="U870" s="4">
        <v>3.9130434782608696</v>
      </c>
      <c r="V870" s="4">
        <v>0</v>
      </c>
      <c r="W870" s="10">
        <v>0</v>
      </c>
      <c r="X870" s="4">
        <v>58.081521739130437</v>
      </c>
      <c r="Y870" s="4">
        <v>0.54891304347826086</v>
      </c>
      <c r="Z870" s="10">
        <v>9.4507345372882943E-3</v>
      </c>
      <c r="AA870" s="4">
        <v>4.0434782608695654</v>
      </c>
      <c r="AB870" s="4">
        <v>0</v>
      </c>
      <c r="AC870" s="10">
        <v>0</v>
      </c>
      <c r="AD870" s="4">
        <v>152.70652173913044</v>
      </c>
      <c r="AE870" s="4">
        <v>0</v>
      </c>
      <c r="AF870" s="10">
        <v>0</v>
      </c>
      <c r="AG870" s="4">
        <v>0</v>
      </c>
      <c r="AH870" s="4">
        <v>0</v>
      </c>
      <c r="AI870" s="10" t="s">
        <v>1473</v>
      </c>
      <c r="AJ870" s="4">
        <v>0</v>
      </c>
      <c r="AK870" s="4">
        <v>0</v>
      </c>
      <c r="AL870" s="10" t="s">
        <v>1473</v>
      </c>
      <c r="AM870" s="1">
        <v>366478</v>
      </c>
      <c r="AN870" s="1">
        <v>5</v>
      </c>
      <c r="AX870"/>
      <c r="AY870"/>
    </row>
    <row r="871" spans="1:51" x14ac:dyDescent="0.25">
      <c r="A871" t="s">
        <v>964</v>
      </c>
      <c r="B871" t="s">
        <v>300</v>
      </c>
      <c r="C871" t="s">
        <v>1185</v>
      </c>
      <c r="D871" t="s">
        <v>1026</v>
      </c>
      <c r="E871" s="4">
        <v>59.793478260869563</v>
      </c>
      <c r="F871" s="4">
        <v>230.2071739130435</v>
      </c>
      <c r="G871" s="4">
        <v>0.1358695652173913</v>
      </c>
      <c r="H871" s="10">
        <v>5.9020560874750803E-4</v>
      </c>
      <c r="I871" s="4">
        <v>212.9354347826087</v>
      </c>
      <c r="J871" s="4">
        <v>0</v>
      </c>
      <c r="K871" s="10">
        <v>0</v>
      </c>
      <c r="L871" s="4">
        <v>39.584673913043481</v>
      </c>
      <c r="M871" s="4">
        <v>0.1358695652173913</v>
      </c>
      <c r="N871" s="10">
        <v>3.4323780338789437E-3</v>
      </c>
      <c r="O871" s="4">
        <v>22.312934782608696</v>
      </c>
      <c r="P871" s="4">
        <v>0</v>
      </c>
      <c r="Q871" s="8">
        <v>0</v>
      </c>
      <c r="R871" s="4">
        <v>11.532608695652174</v>
      </c>
      <c r="S871" s="4">
        <v>0.1358695652173913</v>
      </c>
      <c r="T871" s="10">
        <v>1.17813383600377E-2</v>
      </c>
      <c r="U871" s="4">
        <v>5.7391304347826084</v>
      </c>
      <c r="V871" s="4">
        <v>0</v>
      </c>
      <c r="W871" s="10">
        <v>0</v>
      </c>
      <c r="X871" s="4">
        <v>58.488586956521729</v>
      </c>
      <c r="Y871" s="4">
        <v>0</v>
      </c>
      <c r="Z871" s="10">
        <v>0</v>
      </c>
      <c r="AA871" s="4">
        <v>0</v>
      </c>
      <c r="AB871" s="4">
        <v>0</v>
      </c>
      <c r="AC871" s="10" t="s">
        <v>1473</v>
      </c>
      <c r="AD871" s="4">
        <v>132.13391304347829</v>
      </c>
      <c r="AE871" s="4">
        <v>0</v>
      </c>
      <c r="AF871" s="10">
        <v>0</v>
      </c>
      <c r="AG871" s="4">
        <v>0</v>
      </c>
      <c r="AH871" s="4">
        <v>0</v>
      </c>
      <c r="AI871" s="10" t="s">
        <v>1473</v>
      </c>
      <c r="AJ871" s="4">
        <v>0</v>
      </c>
      <c r="AK871" s="4">
        <v>0</v>
      </c>
      <c r="AL871" s="10" t="s">
        <v>1473</v>
      </c>
      <c r="AM871" s="1">
        <v>365617</v>
      </c>
      <c r="AN871" s="1">
        <v>5</v>
      </c>
      <c r="AX871"/>
      <c r="AY871"/>
    </row>
    <row r="872" spans="1:51" x14ac:dyDescent="0.25">
      <c r="A872" t="s">
        <v>964</v>
      </c>
      <c r="B872" t="s">
        <v>118</v>
      </c>
      <c r="C872" t="s">
        <v>1248</v>
      </c>
      <c r="D872" t="s">
        <v>1001</v>
      </c>
      <c r="E872" s="4">
        <v>29.141304347826086</v>
      </c>
      <c r="F872" s="4">
        <v>123.13641304347823</v>
      </c>
      <c r="G872" s="4">
        <v>0.15217391304347827</v>
      </c>
      <c r="H872" s="10">
        <v>1.235815704569429E-3</v>
      </c>
      <c r="I872" s="4">
        <v>111.59293478260867</v>
      </c>
      <c r="J872" s="4">
        <v>0</v>
      </c>
      <c r="K872" s="10">
        <v>0</v>
      </c>
      <c r="L872" s="4">
        <v>12.715652173913044</v>
      </c>
      <c r="M872" s="4">
        <v>0.15217391304347827</v>
      </c>
      <c r="N872" s="10">
        <v>1.1967448539971278E-2</v>
      </c>
      <c r="O872" s="4">
        <v>6.9113043478260874</v>
      </c>
      <c r="P872" s="4">
        <v>0</v>
      </c>
      <c r="Q872" s="8">
        <v>0</v>
      </c>
      <c r="R872" s="4">
        <v>0.15217391304347827</v>
      </c>
      <c r="S872" s="4">
        <v>0.15217391304347827</v>
      </c>
      <c r="T872" s="10">
        <v>1</v>
      </c>
      <c r="U872" s="4">
        <v>5.6521739130434785</v>
      </c>
      <c r="V872" s="4">
        <v>0</v>
      </c>
      <c r="W872" s="10">
        <v>0</v>
      </c>
      <c r="X872" s="4">
        <v>43.01521739130434</v>
      </c>
      <c r="Y872" s="4">
        <v>0</v>
      </c>
      <c r="Z872" s="10">
        <v>0</v>
      </c>
      <c r="AA872" s="4">
        <v>5.7391304347826084</v>
      </c>
      <c r="AB872" s="4">
        <v>0</v>
      </c>
      <c r="AC872" s="10">
        <v>0</v>
      </c>
      <c r="AD872" s="4">
        <v>61.666413043478236</v>
      </c>
      <c r="AE872" s="4">
        <v>0</v>
      </c>
      <c r="AF872" s="10">
        <v>0</v>
      </c>
      <c r="AG872" s="4">
        <v>0</v>
      </c>
      <c r="AH872" s="4">
        <v>0</v>
      </c>
      <c r="AI872" s="10" t="s">
        <v>1473</v>
      </c>
      <c r="AJ872" s="4">
        <v>0</v>
      </c>
      <c r="AK872" s="4">
        <v>0</v>
      </c>
      <c r="AL872" s="10" t="s">
        <v>1473</v>
      </c>
      <c r="AM872" s="1">
        <v>365330</v>
      </c>
      <c r="AN872" s="1">
        <v>5</v>
      </c>
      <c r="AX872"/>
      <c r="AY872"/>
    </row>
    <row r="873" spans="1:51" x14ac:dyDescent="0.25">
      <c r="A873" t="s">
        <v>964</v>
      </c>
      <c r="B873" t="s">
        <v>795</v>
      </c>
      <c r="C873" t="s">
        <v>1245</v>
      </c>
      <c r="D873" t="s">
        <v>1012</v>
      </c>
      <c r="E873" s="4">
        <v>33.804347826086953</v>
      </c>
      <c r="F873" s="4">
        <v>157.16847826086953</v>
      </c>
      <c r="G873" s="4">
        <v>13.9375</v>
      </c>
      <c r="H873" s="10">
        <v>8.8678723330682274E-2</v>
      </c>
      <c r="I873" s="4">
        <v>130.34510869565219</v>
      </c>
      <c r="J873" s="4">
        <v>13.9375</v>
      </c>
      <c r="K873" s="10">
        <v>0.10692767944628598</v>
      </c>
      <c r="L873" s="4">
        <v>39.317934782608695</v>
      </c>
      <c r="M873" s="4">
        <v>0</v>
      </c>
      <c r="N873" s="10">
        <v>0</v>
      </c>
      <c r="O873" s="4">
        <v>16.236413043478262</v>
      </c>
      <c r="P873" s="4">
        <v>0</v>
      </c>
      <c r="Q873" s="8">
        <v>0</v>
      </c>
      <c r="R873" s="4">
        <v>18.236413043478262</v>
      </c>
      <c r="S873" s="4">
        <v>0</v>
      </c>
      <c r="T873" s="10">
        <v>0</v>
      </c>
      <c r="U873" s="4">
        <v>4.8451086956521738</v>
      </c>
      <c r="V873" s="4">
        <v>0</v>
      </c>
      <c r="W873" s="10">
        <v>0</v>
      </c>
      <c r="X873" s="4">
        <v>37.8125</v>
      </c>
      <c r="Y873" s="4">
        <v>0</v>
      </c>
      <c r="Z873" s="10">
        <v>0</v>
      </c>
      <c r="AA873" s="4">
        <v>3.7418478260869565</v>
      </c>
      <c r="AB873" s="4">
        <v>0</v>
      </c>
      <c r="AC873" s="10">
        <v>0</v>
      </c>
      <c r="AD873" s="4">
        <v>67.711956521739125</v>
      </c>
      <c r="AE873" s="4">
        <v>13.9375</v>
      </c>
      <c r="AF873" s="10">
        <v>0.2058351392567622</v>
      </c>
      <c r="AG873" s="4">
        <v>8.5842391304347831</v>
      </c>
      <c r="AH873" s="4">
        <v>0</v>
      </c>
      <c r="AI873" s="10">
        <v>0</v>
      </c>
      <c r="AJ873" s="4">
        <v>0</v>
      </c>
      <c r="AK873" s="4">
        <v>0</v>
      </c>
      <c r="AL873" s="10" t="s">
        <v>1473</v>
      </c>
      <c r="AM873" s="1">
        <v>366341</v>
      </c>
      <c r="AN873" s="1">
        <v>5</v>
      </c>
      <c r="AX873"/>
      <c r="AY873"/>
    </row>
    <row r="874" spans="1:51" x14ac:dyDescent="0.25">
      <c r="A874" t="s">
        <v>964</v>
      </c>
      <c r="B874" t="s">
        <v>782</v>
      </c>
      <c r="C874" t="s">
        <v>1404</v>
      </c>
      <c r="D874" t="s">
        <v>1034</v>
      </c>
      <c r="E874" s="4">
        <v>94.195652173913047</v>
      </c>
      <c r="F874" s="4">
        <v>285.7479347826087</v>
      </c>
      <c r="G874" s="4">
        <v>4.8541304347826095</v>
      </c>
      <c r="H874" s="10">
        <v>1.6987455879516802E-2</v>
      </c>
      <c r="I874" s="4">
        <v>268.59847826086957</v>
      </c>
      <c r="J874" s="4">
        <v>4.8541304347826095</v>
      </c>
      <c r="K874" s="10">
        <v>1.8072069753381687E-2</v>
      </c>
      <c r="L874" s="4">
        <v>42.979021739130431</v>
      </c>
      <c r="M874" s="4">
        <v>8.5000000000000006E-2</v>
      </c>
      <c r="N874" s="10">
        <v>1.9777090440988654E-3</v>
      </c>
      <c r="O874" s="4">
        <v>36.623043478260868</v>
      </c>
      <c r="P874" s="4">
        <v>8.5000000000000006E-2</v>
      </c>
      <c r="Q874" s="8">
        <v>2.3209430983106385E-3</v>
      </c>
      <c r="R874" s="4">
        <v>0</v>
      </c>
      <c r="S874" s="4">
        <v>0</v>
      </c>
      <c r="T874" s="10" t="s">
        <v>1473</v>
      </c>
      <c r="U874" s="4">
        <v>6.3559782608695654</v>
      </c>
      <c r="V874" s="4">
        <v>0</v>
      </c>
      <c r="W874" s="10">
        <v>0</v>
      </c>
      <c r="X874" s="4">
        <v>92.496739130434776</v>
      </c>
      <c r="Y874" s="4">
        <v>0.97554347826086951</v>
      </c>
      <c r="Z874" s="10">
        <v>1.0546787783353115E-2</v>
      </c>
      <c r="AA874" s="4">
        <v>10.793478260869565</v>
      </c>
      <c r="AB874" s="4">
        <v>0</v>
      </c>
      <c r="AC874" s="10">
        <v>0</v>
      </c>
      <c r="AD874" s="4">
        <v>139.47869565217391</v>
      </c>
      <c r="AE874" s="4">
        <v>3.7935869565217395</v>
      </c>
      <c r="AF874" s="10">
        <v>2.7198325441628927E-2</v>
      </c>
      <c r="AG874" s="4">
        <v>0</v>
      </c>
      <c r="AH874" s="4">
        <v>0</v>
      </c>
      <c r="AI874" s="10" t="s">
        <v>1473</v>
      </c>
      <c r="AJ874" s="4">
        <v>0</v>
      </c>
      <c r="AK874" s="4">
        <v>0</v>
      </c>
      <c r="AL874" s="10" t="s">
        <v>1473</v>
      </c>
      <c r="AM874" s="1">
        <v>366323</v>
      </c>
      <c r="AN874" s="1">
        <v>5</v>
      </c>
      <c r="AX874"/>
      <c r="AY874"/>
    </row>
    <row r="875" spans="1:51" x14ac:dyDescent="0.25">
      <c r="A875" t="s">
        <v>964</v>
      </c>
      <c r="B875" t="s">
        <v>232</v>
      </c>
      <c r="C875" t="s">
        <v>1168</v>
      </c>
      <c r="D875" t="s">
        <v>1041</v>
      </c>
      <c r="E875" s="4">
        <v>74.684782608695656</v>
      </c>
      <c r="F875" s="4">
        <v>299.16282608695656</v>
      </c>
      <c r="G875" s="4">
        <v>0</v>
      </c>
      <c r="H875" s="10">
        <v>0</v>
      </c>
      <c r="I875" s="4">
        <v>274.98804347826086</v>
      </c>
      <c r="J875" s="4">
        <v>0</v>
      </c>
      <c r="K875" s="10">
        <v>0</v>
      </c>
      <c r="L875" s="4">
        <v>40.067717391304342</v>
      </c>
      <c r="M875" s="4">
        <v>0</v>
      </c>
      <c r="N875" s="10">
        <v>0</v>
      </c>
      <c r="O875" s="4">
        <v>15.892934782608695</v>
      </c>
      <c r="P875" s="4">
        <v>0</v>
      </c>
      <c r="Q875" s="8">
        <v>0</v>
      </c>
      <c r="R875" s="4">
        <v>17.483043478260864</v>
      </c>
      <c r="S875" s="4">
        <v>0</v>
      </c>
      <c r="T875" s="10">
        <v>0</v>
      </c>
      <c r="U875" s="4">
        <v>6.691739130434784</v>
      </c>
      <c r="V875" s="4">
        <v>0</v>
      </c>
      <c r="W875" s="10">
        <v>0</v>
      </c>
      <c r="X875" s="4">
        <v>89.853260869565219</v>
      </c>
      <c r="Y875" s="4">
        <v>0</v>
      </c>
      <c r="Z875" s="10">
        <v>0</v>
      </c>
      <c r="AA875" s="4">
        <v>0</v>
      </c>
      <c r="AB875" s="4">
        <v>0</v>
      </c>
      <c r="AC875" s="10" t="s">
        <v>1473</v>
      </c>
      <c r="AD875" s="4">
        <v>165.4891304347826</v>
      </c>
      <c r="AE875" s="4">
        <v>0</v>
      </c>
      <c r="AF875" s="10">
        <v>0</v>
      </c>
      <c r="AG875" s="4">
        <v>3.7527173913043477</v>
      </c>
      <c r="AH875" s="4">
        <v>0</v>
      </c>
      <c r="AI875" s="10">
        <v>0</v>
      </c>
      <c r="AJ875" s="4">
        <v>0</v>
      </c>
      <c r="AK875" s="4">
        <v>0</v>
      </c>
      <c r="AL875" s="10" t="s">
        <v>1473</v>
      </c>
      <c r="AM875" s="1">
        <v>365508</v>
      </c>
      <c r="AN875" s="1">
        <v>5</v>
      </c>
      <c r="AX875"/>
      <c r="AY875"/>
    </row>
    <row r="876" spans="1:51" x14ac:dyDescent="0.25">
      <c r="A876" t="s">
        <v>964</v>
      </c>
      <c r="B876" t="s">
        <v>433</v>
      </c>
      <c r="C876" t="s">
        <v>1213</v>
      </c>
      <c r="D876" t="s">
        <v>1008</v>
      </c>
      <c r="E876" s="4">
        <v>55.152173913043477</v>
      </c>
      <c r="F876" s="4">
        <v>197.9692391304348</v>
      </c>
      <c r="G876" s="4">
        <v>14.246413043478258</v>
      </c>
      <c r="H876" s="10">
        <v>7.1962761013047133E-2</v>
      </c>
      <c r="I876" s="4">
        <v>175.08065217391305</v>
      </c>
      <c r="J876" s="4">
        <v>14.246413043478258</v>
      </c>
      <c r="K876" s="10">
        <v>8.137057331341703E-2</v>
      </c>
      <c r="L876" s="4">
        <v>49.107934782608694</v>
      </c>
      <c r="M876" s="4">
        <v>0.17304347826086958</v>
      </c>
      <c r="N876" s="10">
        <v>3.5237376409107714E-3</v>
      </c>
      <c r="O876" s="4">
        <v>26.300869565217393</v>
      </c>
      <c r="P876" s="4">
        <v>0.17304347826086958</v>
      </c>
      <c r="Q876" s="8">
        <v>6.5793823976724192E-3</v>
      </c>
      <c r="R876" s="4">
        <v>18.567934782608695</v>
      </c>
      <c r="S876" s="4">
        <v>0</v>
      </c>
      <c r="T876" s="10">
        <v>0</v>
      </c>
      <c r="U876" s="4">
        <v>4.2391304347826084</v>
      </c>
      <c r="V876" s="4">
        <v>0</v>
      </c>
      <c r="W876" s="10">
        <v>0</v>
      </c>
      <c r="X876" s="4">
        <v>28.556956521739131</v>
      </c>
      <c r="Y876" s="4">
        <v>9.2689130434782587</v>
      </c>
      <c r="Z876" s="10">
        <v>0.32457636150484909</v>
      </c>
      <c r="AA876" s="4">
        <v>8.1521739130434784E-2</v>
      </c>
      <c r="AB876" s="4">
        <v>0</v>
      </c>
      <c r="AC876" s="10">
        <v>0</v>
      </c>
      <c r="AD876" s="4">
        <v>119.71739130434783</v>
      </c>
      <c r="AE876" s="4">
        <v>4.8044565217391302</v>
      </c>
      <c r="AF876" s="10">
        <v>4.013165062647539E-2</v>
      </c>
      <c r="AG876" s="4">
        <v>0.50543478260869568</v>
      </c>
      <c r="AH876" s="4">
        <v>0</v>
      </c>
      <c r="AI876" s="10">
        <v>0</v>
      </c>
      <c r="AJ876" s="4">
        <v>0</v>
      </c>
      <c r="AK876" s="4">
        <v>0</v>
      </c>
      <c r="AL876" s="10" t="s">
        <v>1473</v>
      </c>
      <c r="AM876" s="1">
        <v>365812</v>
      </c>
      <c r="AN876" s="1">
        <v>5</v>
      </c>
      <c r="AX876"/>
      <c r="AY876"/>
    </row>
    <row r="877" spans="1:51" x14ac:dyDescent="0.25">
      <c r="A877" t="s">
        <v>964</v>
      </c>
      <c r="B877" t="s">
        <v>618</v>
      </c>
      <c r="C877" t="s">
        <v>1353</v>
      </c>
      <c r="D877" t="s">
        <v>1032</v>
      </c>
      <c r="E877" s="4">
        <v>70.206521739130437</v>
      </c>
      <c r="F877" s="4">
        <v>297.89695652173918</v>
      </c>
      <c r="G877" s="4">
        <v>17.883043478260866</v>
      </c>
      <c r="H877" s="10">
        <v>6.0030970732511804E-2</v>
      </c>
      <c r="I877" s="4">
        <v>291.71239130434788</v>
      </c>
      <c r="J877" s="4">
        <v>17.883043478260866</v>
      </c>
      <c r="K877" s="10">
        <v>6.1303681335919735E-2</v>
      </c>
      <c r="L877" s="4">
        <v>47.509456521739132</v>
      </c>
      <c r="M877" s="4">
        <v>8.152173913043478E-3</v>
      </c>
      <c r="N877" s="10">
        <v>1.7159055291051894E-4</v>
      </c>
      <c r="O877" s="4">
        <v>41.324891304347823</v>
      </c>
      <c r="P877" s="4">
        <v>8.152173913043478E-3</v>
      </c>
      <c r="Q877" s="8">
        <v>1.97270305032497E-4</v>
      </c>
      <c r="R877" s="4">
        <v>1.4889130434782611</v>
      </c>
      <c r="S877" s="4">
        <v>0</v>
      </c>
      <c r="T877" s="10">
        <v>0</v>
      </c>
      <c r="U877" s="4">
        <v>4.6956521739130439</v>
      </c>
      <c r="V877" s="4">
        <v>0</v>
      </c>
      <c r="W877" s="10">
        <v>0</v>
      </c>
      <c r="X877" s="4">
        <v>49.409021739130445</v>
      </c>
      <c r="Y877" s="4">
        <v>2.1739130434782608E-2</v>
      </c>
      <c r="Z877" s="10">
        <v>4.39983016655557E-4</v>
      </c>
      <c r="AA877" s="4">
        <v>0</v>
      </c>
      <c r="AB877" s="4">
        <v>0</v>
      </c>
      <c r="AC877" s="10" t="s">
        <v>1473</v>
      </c>
      <c r="AD877" s="4">
        <v>200.97847826086962</v>
      </c>
      <c r="AE877" s="4">
        <v>17.853152173913042</v>
      </c>
      <c r="AF877" s="10">
        <v>8.8831164054987463E-2</v>
      </c>
      <c r="AG877" s="4">
        <v>0</v>
      </c>
      <c r="AH877" s="4">
        <v>0</v>
      </c>
      <c r="AI877" s="10" t="s">
        <v>1473</v>
      </c>
      <c r="AJ877" s="4">
        <v>0</v>
      </c>
      <c r="AK877" s="4">
        <v>0</v>
      </c>
      <c r="AL877" s="10" t="s">
        <v>1473</v>
      </c>
      <c r="AM877" s="1">
        <v>366103</v>
      </c>
      <c r="AN877" s="1">
        <v>5</v>
      </c>
      <c r="AX877"/>
      <c r="AY877"/>
    </row>
    <row r="878" spans="1:51" x14ac:dyDescent="0.25">
      <c r="A878" t="s">
        <v>964</v>
      </c>
      <c r="B878" t="s">
        <v>228</v>
      </c>
      <c r="C878" t="s">
        <v>1116</v>
      </c>
      <c r="D878" t="s">
        <v>980</v>
      </c>
      <c r="E878" s="4">
        <v>47.119565217391305</v>
      </c>
      <c r="F878" s="4">
        <v>199.96869565217395</v>
      </c>
      <c r="G878" s="4">
        <v>15.201086956521738</v>
      </c>
      <c r="H878" s="10">
        <v>7.6017333147797031E-2</v>
      </c>
      <c r="I878" s="4">
        <v>183.84619565217395</v>
      </c>
      <c r="J878" s="4">
        <v>15.201086956521738</v>
      </c>
      <c r="K878" s="10">
        <v>8.2683717781581345E-2</v>
      </c>
      <c r="L878" s="4">
        <v>42.647500000000001</v>
      </c>
      <c r="M878" s="4">
        <v>3.375</v>
      </c>
      <c r="N878" s="10">
        <v>7.9137112374699572E-2</v>
      </c>
      <c r="O878" s="4">
        <v>26.525000000000002</v>
      </c>
      <c r="P878" s="4">
        <v>3.375</v>
      </c>
      <c r="Q878" s="8">
        <v>0.12723845428840716</v>
      </c>
      <c r="R878" s="4">
        <v>10.777391304347827</v>
      </c>
      <c r="S878" s="4">
        <v>0</v>
      </c>
      <c r="T878" s="10">
        <v>0</v>
      </c>
      <c r="U878" s="4">
        <v>5.3451086956521738</v>
      </c>
      <c r="V878" s="4">
        <v>0</v>
      </c>
      <c r="W878" s="10">
        <v>0</v>
      </c>
      <c r="X878" s="4">
        <v>39.307065217391305</v>
      </c>
      <c r="Y878" s="4">
        <v>3.5760869565217392</v>
      </c>
      <c r="Z878" s="10">
        <v>9.097822329761493E-2</v>
      </c>
      <c r="AA878" s="4">
        <v>0</v>
      </c>
      <c r="AB878" s="4">
        <v>0</v>
      </c>
      <c r="AC878" s="10" t="s">
        <v>1473</v>
      </c>
      <c r="AD878" s="4">
        <v>118.01413043478264</v>
      </c>
      <c r="AE878" s="4">
        <v>8.25</v>
      </c>
      <c r="AF878" s="10">
        <v>6.9906882926694461E-2</v>
      </c>
      <c r="AG878" s="4">
        <v>0</v>
      </c>
      <c r="AH878" s="4">
        <v>0</v>
      </c>
      <c r="AI878" s="10" t="s">
        <v>1473</v>
      </c>
      <c r="AJ878" s="4">
        <v>0</v>
      </c>
      <c r="AK878" s="4">
        <v>0</v>
      </c>
      <c r="AL878" s="10" t="s">
        <v>1473</v>
      </c>
      <c r="AM878" s="1">
        <v>365504</v>
      </c>
      <c r="AN878" s="1">
        <v>5</v>
      </c>
      <c r="AX878"/>
      <c r="AY878"/>
    </row>
    <row r="879" spans="1:51" x14ac:dyDescent="0.25">
      <c r="A879" t="s">
        <v>964</v>
      </c>
      <c r="B879" t="s">
        <v>911</v>
      </c>
      <c r="C879" t="s">
        <v>1159</v>
      </c>
      <c r="D879" t="s">
        <v>980</v>
      </c>
      <c r="E879" s="4">
        <v>17.847826086956523</v>
      </c>
      <c r="F879" s="4">
        <v>69.852173913043487</v>
      </c>
      <c r="G879" s="4">
        <v>7.5951086956521738</v>
      </c>
      <c r="H879" s="10">
        <v>0.10873117141790115</v>
      </c>
      <c r="I879" s="4">
        <v>60.868478260869573</v>
      </c>
      <c r="J879" s="4">
        <v>7.5951086956521738</v>
      </c>
      <c r="K879" s="10">
        <v>0.12477901391096267</v>
      </c>
      <c r="L879" s="4">
        <v>16.262500000000003</v>
      </c>
      <c r="M879" s="4">
        <v>0.88858695652173914</v>
      </c>
      <c r="N879" s="10">
        <v>5.4640243291113846E-2</v>
      </c>
      <c r="O879" s="4">
        <v>12.41467391304348</v>
      </c>
      <c r="P879" s="4">
        <v>0.88858695652173914</v>
      </c>
      <c r="Q879" s="8">
        <v>7.1575537363743807E-2</v>
      </c>
      <c r="R879" s="4">
        <v>1.861413043478261</v>
      </c>
      <c r="S879" s="4">
        <v>0</v>
      </c>
      <c r="T879" s="10">
        <v>0</v>
      </c>
      <c r="U879" s="4">
        <v>1.986413043478261</v>
      </c>
      <c r="V879" s="4">
        <v>0</v>
      </c>
      <c r="W879" s="10">
        <v>0</v>
      </c>
      <c r="X879" s="4">
        <v>11.106521739130434</v>
      </c>
      <c r="Y879" s="4">
        <v>2.0489130434782608</v>
      </c>
      <c r="Z879" s="10">
        <v>0.18447837150127228</v>
      </c>
      <c r="AA879" s="4">
        <v>5.1358695652173916</v>
      </c>
      <c r="AB879" s="4">
        <v>0</v>
      </c>
      <c r="AC879" s="10">
        <v>0</v>
      </c>
      <c r="AD879" s="4">
        <v>37.347282608695657</v>
      </c>
      <c r="AE879" s="4">
        <v>4.6576086956521738</v>
      </c>
      <c r="AF879" s="10">
        <v>0.12471077867838587</v>
      </c>
      <c r="AG879" s="4">
        <v>0</v>
      </c>
      <c r="AH879" s="4">
        <v>0</v>
      </c>
      <c r="AI879" s="10" t="s">
        <v>1473</v>
      </c>
      <c r="AJ879" s="4">
        <v>0</v>
      </c>
      <c r="AK879" s="4">
        <v>0</v>
      </c>
      <c r="AL879" s="10" t="s">
        <v>1473</v>
      </c>
      <c r="AM879" s="1">
        <v>366470</v>
      </c>
      <c r="AN879" s="1">
        <v>5</v>
      </c>
      <c r="AX879"/>
      <c r="AY879"/>
    </row>
    <row r="880" spans="1:51" x14ac:dyDescent="0.25">
      <c r="A880" t="s">
        <v>964</v>
      </c>
      <c r="B880" t="s">
        <v>52</v>
      </c>
      <c r="C880" t="s">
        <v>1225</v>
      </c>
      <c r="D880" t="s">
        <v>1041</v>
      </c>
      <c r="E880" s="4">
        <v>81.576086956521735</v>
      </c>
      <c r="F880" s="4">
        <v>394.08152173913044</v>
      </c>
      <c r="G880" s="4">
        <v>111.48641304347825</v>
      </c>
      <c r="H880" s="10">
        <v>0.28290190453862168</v>
      </c>
      <c r="I880" s="4">
        <v>364.366847826087</v>
      </c>
      <c r="J880" s="4">
        <v>111.48641304347825</v>
      </c>
      <c r="K880" s="10">
        <v>0.30597298768709863</v>
      </c>
      <c r="L880" s="4">
        <v>95.032608695652186</v>
      </c>
      <c r="M880" s="4">
        <v>13.282608695652174</v>
      </c>
      <c r="N880" s="10">
        <v>0.13976895802356168</v>
      </c>
      <c r="O880" s="4">
        <v>65.317934782608702</v>
      </c>
      <c r="P880" s="4">
        <v>13.282608695652174</v>
      </c>
      <c r="Q880" s="8">
        <v>0.20335316387236341</v>
      </c>
      <c r="R880" s="4">
        <v>15.769021739130435</v>
      </c>
      <c r="S880" s="4">
        <v>0</v>
      </c>
      <c r="T880" s="10">
        <v>0</v>
      </c>
      <c r="U880" s="4">
        <v>13.945652173913043</v>
      </c>
      <c r="V880" s="4">
        <v>0</v>
      </c>
      <c r="W880" s="10">
        <v>0</v>
      </c>
      <c r="X880" s="4">
        <v>100.2554347826087</v>
      </c>
      <c r="Y880" s="4">
        <v>37.679347826086953</v>
      </c>
      <c r="Z880" s="10">
        <v>0.37583346885672464</v>
      </c>
      <c r="AA880" s="4">
        <v>0</v>
      </c>
      <c r="AB880" s="4">
        <v>0</v>
      </c>
      <c r="AC880" s="10" t="s">
        <v>1473</v>
      </c>
      <c r="AD880" s="4">
        <v>186.41032608695653</v>
      </c>
      <c r="AE880" s="4">
        <v>60.524456521739133</v>
      </c>
      <c r="AF880" s="10">
        <v>0.324684033294946</v>
      </c>
      <c r="AG880" s="4">
        <v>0</v>
      </c>
      <c r="AH880" s="4">
        <v>0</v>
      </c>
      <c r="AI880" s="10" t="s">
        <v>1473</v>
      </c>
      <c r="AJ880" s="4">
        <v>12.383152173913043</v>
      </c>
      <c r="AK880" s="4">
        <v>0</v>
      </c>
      <c r="AL880" s="10" t="s">
        <v>1473</v>
      </c>
      <c r="AM880" s="1">
        <v>365162</v>
      </c>
      <c r="AN880" s="1">
        <v>5</v>
      </c>
      <c r="AX880"/>
      <c r="AY880"/>
    </row>
    <row r="881" spans="1:51" x14ac:dyDescent="0.25">
      <c r="A881" t="s">
        <v>964</v>
      </c>
      <c r="B881" t="s">
        <v>427</v>
      </c>
      <c r="C881" t="s">
        <v>1116</v>
      </c>
      <c r="D881" t="s">
        <v>980</v>
      </c>
      <c r="E881" s="4">
        <v>71.260869565217391</v>
      </c>
      <c r="F881" s="4">
        <v>227.87684782608696</v>
      </c>
      <c r="G881" s="4">
        <v>62.347826086956523</v>
      </c>
      <c r="H881" s="10">
        <v>0.27360316189093364</v>
      </c>
      <c r="I881" s="4">
        <v>203.34967391304346</v>
      </c>
      <c r="J881" s="4">
        <v>62.347826086956523</v>
      </c>
      <c r="K881" s="10">
        <v>0.30660401311298757</v>
      </c>
      <c r="L881" s="4">
        <v>29.358695652173914</v>
      </c>
      <c r="M881" s="4">
        <v>2.5217391304347827</v>
      </c>
      <c r="N881" s="10">
        <v>8.5894113291373572E-2</v>
      </c>
      <c r="O881" s="4">
        <v>22.798913043478262</v>
      </c>
      <c r="P881" s="4">
        <v>2.5217391304347827</v>
      </c>
      <c r="Q881" s="8">
        <v>0.11060786650774732</v>
      </c>
      <c r="R881" s="4">
        <v>0.90760869565217395</v>
      </c>
      <c r="S881" s="4">
        <v>0</v>
      </c>
      <c r="T881" s="10">
        <v>0</v>
      </c>
      <c r="U881" s="4">
        <v>5.6521739130434785</v>
      </c>
      <c r="V881" s="4">
        <v>0</v>
      </c>
      <c r="W881" s="10">
        <v>0</v>
      </c>
      <c r="X881" s="4">
        <v>43.247282608695649</v>
      </c>
      <c r="Y881" s="4">
        <v>10.923913043478262</v>
      </c>
      <c r="Z881" s="10">
        <v>0.25259189443920832</v>
      </c>
      <c r="AA881" s="4">
        <v>17.967391304347824</v>
      </c>
      <c r="AB881" s="4">
        <v>0</v>
      </c>
      <c r="AC881" s="10">
        <v>0</v>
      </c>
      <c r="AD881" s="4">
        <v>137.29619565217391</v>
      </c>
      <c r="AE881" s="4">
        <v>48.902173913043477</v>
      </c>
      <c r="AF881" s="10">
        <v>0.35618010885700147</v>
      </c>
      <c r="AG881" s="4">
        <v>7.2826086956521742E-3</v>
      </c>
      <c r="AH881" s="4">
        <v>0</v>
      </c>
      <c r="AI881" s="10">
        <v>0</v>
      </c>
      <c r="AJ881" s="4">
        <v>0</v>
      </c>
      <c r="AK881" s="4">
        <v>0</v>
      </c>
      <c r="AL881" s="10" t="s">
        <v>1473</v>
      </c>
      <c r="AM881" s="1">
        <v>365799</v>
      </c>
      <c r="AN881" s="1">
        <v>5</v>
      </c>
      <c r="AX881"/>
      <c r="AY881"/>
    </row>
    <row r="882" spans="1:51" x14ac:dyDescent="0.25">
      <c r="A882" t="s">
        <v>964</v>
      </c>
      <c r="B882" t="s">
        <v>653</v>
      </c>
      <c r="C882" t="s">
        <v>1245</v>
      </c>
      <c r="D882" t="s">
        <v>1012</v>
      </c>
      <c r="E882" s="4">
        <v>62.271739130434781</v>
      </c>
      <c r="F882" s="4">
        <v>298.43173913043483</v>
      </c>
      <c r="G882" s="4">
        <v>5.4223913043478262</v>
      </c>
      <c r="H882" s="10">
        <v>1.8169620028176275E-2</v>
      </c>
      <c r="I882" s="4">
        <v>264.60565217391309</v>
      </c>
      <c r="J882" s="4">
        <v>5.4223913043478262</v>
      </c>
      <c r="K882" s="10">
        <v>2.0492348745384845E-2</v>
      </c>
      <c r="L882" s="4">
        <v>39.003804347826083</v>
      </c>
      <c r="M882" s="4">
        <v>2.9684782608695648</v>
      </c>
      <c r="N882" s="10">
        <v>7.6107403123998496E-2</v>
      </c>
      <c r="O882" s="4">
        <v>19.460326086956517</v>
      </c>
      <c r="P882" s="4">
        <v>2.9684782608695648</v>
      </c>
      <c r="Q882" s="8">
        <v>0.15254000614405006</v>
      </c>
      <c r="R882" s="4">
        <v>14.586956521739131</v>
      </c>
      <c r="S882" s="4">
        <v>0</v>
      </c>
      <c r="T882" s="10">
        <v>0</v>
      </c>
      <c r="U882" s="4">
        <v>4.9565217391304346</v>
      </c>
      <c r="V882" s="4">
        <v>0</v>
      </c>
      <c r="W882" s="10">
        <v>0</v>
      </c>
      <c r="X882" s="4">
        <v>71.70728260869565</v>
      </c>
      <c r="Y882" s="4">
        <v>0.67195652173913056</v>
      </c>
      <c r="Z882" s="10">
        <v>9.3708267458129154E-3</v>
      </c>
      <c r="AA882" s="4">
        <v>14.282608695652174</v>
      </c>
      <c r="AB882" s="4">
        <v>0</v>
      </c>
      <c r="AC882" s="10">
        <v>0</v>
      </c>
      <c r="AD882" s="4">
        <v>167.98423913043484</v>
      </c>
      <c r="AE882" s="4">
        <v>1.7819565217391307</v>
      </c>
      <c r="AF882" s="10">
        <v>1.0607879232976694E-2</v>
      </c>
      <c r="AG882" s="4">
        <v>5.4538043478260869</v>
      </c>
      <c r="AH882" s="4">
        <v>0</v>
      </c>
      <c r="AI882" s="10">
        <v>0</v>
      </c>
      <c r="AJ882" s="4">
        <v>0</v>
      </c>
      <c r="AK882" s="4">
        <v>0</v>
      </c>
      <c r="AL882" s="10" t="s">
        <v>1473</v>
      </c>
      <c r="AM882" s="1">
        <v>366152</v>
      </c>
      <c r="AN882" s="1">
        <v>5</v>
      </c>
      <c r="AX882"/>
      <c r="AY882"/>
    </row>
    <row r="883" spans="1:51" x14ac:dyDescent="0.25">
      <c r="A883" t="s">
        <v>964</v>
      </c>
      <c r="B883" t="s">
        <v>196</v>
      </c>
      <c r="C883" t="s">
        <v>1214</v>
      </c>
      <c r="D883" t="s">
        <v>1032</v>
      </c>
      <c r="E883" s="4">
        <v>100.78260869565217</v>
      </c>
      <c r="F883" s="4">
        <v>261.49978260869568</v>
      </c>
      <c r="G883" s="4">
        <v>17.215</v>
      </c>
      <c r="H883" s="10">
        <v>6.583179468932969E-2</v>
      </c>
      <c r="I883" s="4">
        <v>248.03239130434787</v>
      </c>
      <c r="J883" s="4">
        <v>17.215</v>
      </c>
      <c r="K883" s="10">
        <v>6.9406257422549106E-2</v>
      </c>
      <c r="L883" s="4">
        <v>29.480978260869566</v>
      </c>
      <c r="M883" s="4">
        <v>1.0027173913043479</v>
      </c>
      <c r="N883" s="10">
        <v>3.4012351368789752E-2</v>
      </c>
      <c r="O883" s="4">
        <v>19.355978260869566</v>
      </c>
      <c r="P883" s="4">
        <v>1.0027173913043479</v>
      </c>
      <c r="Q883" s="8">
        <v>5.1804015162150781E-2</v>
      </c>
      <c r="R883" s="4">
        <v>6.9456521739130439</v>
      </c>
      <c r="S883" s="4">
        <v>0</v>
      </c>
      <c r="T883" s="10">
        <v>0</v>
      </c>
      <c r="U883" s="4">
        <v>3.1793478260869565</v>
      </c>
      <c r="V883" s="4">
        <v>0</v>
      </c>
      <c r="W883" s="10">
        <v>0</v>
      </c>
      <c r="X883" s="4">
        <v>78.230978260869577</v>
      </c>
      <c r="Y883" s="4">
        <v>11.399456521739131</v>
      </c>
      <c r="Z883" s="10">
        <v>0.14571537740109067</v>
      </c>
      <c r="AA883" s="4">
        <v>3.3423913043478262</v>
      </c>
      <c r="AB883" s="4">
        <v>0</v>
      </c>
      <c r="AC883" s="10">
        <v>0</v>
      </c>
      <c r="AD883" s="4">
        <v>150.44543478260874</v>
      </c>
      <c r="AE883" s="4">
        <v>4.8128260869565214</v>
      </c>
      <c r="AF883" s="10">
        <v>3.199050934254654E-2</v>
      </c>
      <c r="AG883" s="4">
        <v>0</v>
      </c>
      <c r="AH883" s="4">
        <v>0</v>
      </c>
      <c r="AI883" s="10" t="s">
        <v>1473</v>
      </c>
      <c r="AJ883" s="4">
        <v>0</v>
      </c>
      <c r="AK883" s="4">
        <v>0</v>
      </c>
      <c r="AL883" s="10" t="s">
        <v>1473</v>
      </c>
      <c r="AM883" s="1">
        <v>365451</v>
      </c>
      <c r="AN883" s="1">
        <v>5</v>
      </c>
      <c r="AX883"/>
      <c r="AY883"/>
    </row>
    <row r="884" spans="1:51" x14ac:dyDescent="0.25">
      <c r="A884" t="s">
        <v>964</v>
      </c>
      <c r="B884" t="s">
        <v>351</v>
      </c>
      <c r="C884" t="s">
        <v>1213</v>
      </c>
      <c r="D884" t="s">
        <v>1008</v>
      </c>
      <c r="E884" s="4">
        <v>92.663043478260875</v>
      </c>
      <c r="F884" s="4">
        <v>324.95815217391288</v>
      </c>
      <c r="G884" s="4">
        <v>92.593586956521762</v>
      </c>
      <c r="H884" s="10">
        <v>0.28494003408465662</v>
      </c>
      <c r="I884" s="4">
        <v>319.51467391304334</v>
      </c>
      <c r="J884" s="4">
        <v>92.454456521739147</v>
      </c>
      <c r="K884" s="10">
        <v>0.28935903127535495</v>
      </c>
      <c r="L884" s="4">
        <v>42.68336956521739</v>
      </c>
      <c r="M884" s="4">
        <v>0.23554347826086958</v>
      </c>
      <c r="N884" s="10">
        <v>5.5183899645264555E-3</v>
      </c>
      <c r="O884" s="4">
        <v>37.379021739130437</v>
      </c>
      <c r="P884" s="4">
        <v>0.23554347826086958</v>
      </c>
      <c r="Q884" s="8">
        <v>6.3014885703734074E-3</v>
      </c>
      <c r="R884" s="4">
        <v>0</v>
      </c>
      <c r="S884" s="4">
        <v>0</v>
      </c>
      <c r="T884" s="10" t="s">
        <v>1473</v>
      </c>
      <c r="U884" s="4">
        <v>5.3043478260869561</v>
      </c>
      <c r="V884" s="4">
        <v>0</v>
      </c>
      <c r="W884" s="10">
        <v>0</v>
      </c>
      <c r="X884" s="4">
        <v>109.57880434782606</v>
      </c>
      <c r="Y884" s="4">
        <v>20.036413043478259</v>
      </c>
      <c r="Z884" s="10">
        <v>0.18284934903905767</v>
      </c>
      <c r="AA884" s="4">
        <v>0.1391304347826087</v>
      </c>
      <c r="AB884" s="4">
        <v>0.1391304347826087</v>
      </c>
      <c r="AC884" s="10">
        <v>1</v>
      </c>
      <c r="AD884" s="4">
        <v>172.55684782608682</v>
      </c>
      <c r="AE884" s="4">
        <v>72.182500000000019</v>
      </c>
      <c r="AF884" s="10">
        <v>0.41831141974006086</v>
      </c>
      <c r="AG884" s="4">
        <v>0</v>
      </c>
      <c r="AH884" s="4">
        <v>0</v>
      </c>
      <c r="AI884" s="10" t="s">
        <v>1473</v>
      </c>
      <c r="AJ884" s="4">
        <v>0</v>
      </c>
      <c r="AK884" s="4">
        <v>0</v>
      </c>
      <c r="AL884" s="10" t="s">
        <v>1473</v>
      </c>
      <c r="AM884" s="1">
        <v>365693</v>
      </c>
      <c r="AN884" s="1">
        <v>5</v>
      </c>
      <c r="AX884"/>
      <c r="AY884"/>
    </row>
    <row r="885" spans="1:51" x14ac:dyDescent="0.25">
      <c r="A885" t="s">
        <v>964</v>
      </c>
      <c r="B885" t="s">
        <v>718</v>
      </c>
      <c r="C885" t="s">
        <v>1210</v>
      </c>
      <c r="D885" t="s">
        <v>1036</v>
      </c>
      <c r="E885" s="4">
        <v>30.788732394366196</v>
      </c>
      <c r="F885" s="4">
        <v>120.75887323943661</v>
      </c>
      <c r="G885" s="4">
        <v>7.9314084507042253</v>
      </c>
      <c r="H885" s="10">
        <v>6.5679715601338021E-2</v>
      </c>
      <c r="I885" s="4">
        <v>104.42084507042253</v>
      </c>
      <c r="J885" s="4">
        <v>7.9314084507042253</v>
      </c>
      <c r="K885" s="10">
        <v>7.595617949036132E-2</v>
      </c>
      <c r="L885" s="4">
        <v>29.809859154929576</v>
      </c>
      <c r="M885" s="4">
        <v>0</v>
      </c>
      <c r="N885" s="10">
        <v>0</v>
      </c>
      <c r="O885" s="4">
        <v>24.176056338028168</v>
      </c>
      <c r="P885" s="4">
        <v>0</v>
      </c>
      <c r="Q885" s="8">
        <v>0</v>
      </c>
      <c r="R885" s="4">
        <v>0</v>
      </c>
      <c r="S885" s="4">
        <v>0</v>
      </c>
      <c r="T885" s="10" t="s">
        <v>1473</v>
      </c>
      <c r="U885" s="4">
        <v>5.6338028169014081</v>
      </c>
      <c r="V885" s="4">
        <v>0</v>
      </c>
      <c r="W885" s="10">
        <v>0</v>
      </c>
      <c r="X885" s="4">
        <v>19.625070422535213</v>
      </c>
      <c r="Y885" s="4">
        <v>2.8187323943661973</v>
      </c>
      <c r="Z885" s="10">
        <v>0.14362916074581233</v>
      </c>
      <c r="AA885" s="4">
        <v>10.704225352112676</v>
      </c>
      <c r="AB885" s="4">
        <v>0</v>
      </c>
      <c r="AC885" s="10">
        <v>0</v>
      </c>
      <c r="AD885" s="4">
        <v>60.619718309859152</v>
      </c>
      <c r="AE885" s="4">
        <v>5.112676056338028</v>
      </c>
      <c r="AF885" s="10">
        <v>8.4340148698884759E-2</v>
      </c>
      <c r="AG885" s="4">
        <v>0</v>
      </c>
      <c r="AH885" s="4">
        <v>0</v>
      </c>
      <c r="AI885" s="10" t="s">
        <v>1473</v>
      </c>
      <c r="AJ885" s="4">
        <v>0</v>
      </c>
      <c r="AK885" s="4">
        <v>0</v>
      </c>
      <c r="AL885" s="10" t="s">
        <v>1473</v>
      </c>
      <c r="AM885" s="1">
        <v>366240</v>
      </c>
      <c r="AN885" s="1">
        <v>5</v>
      </c>
      <c r="AX885"/>
      <c r="AY885"/>
    </row>
    <row r="886" spans="1:51" x14ac:dyDescent="0.25">
      <c r="A886" t="s">
        <v>964</v>
      </c>
      <c r="B886" t="s">
        <v>160</v>
      </c>
      <c r="C886" t="s">
        <v>1116</v>
      </c>
      <c r="D886" t="s">
        <v>980</v>
      </c>
      <c r="E886" s="4">
        <v>59.467391304347828</v>
      </c>
      <c r="F886" s="4">
        <v>238.60054347826087</v>
      </c>
      <c r="G886" s="4">
        <v>1.6141304347826086</v>
      </c>
      <c r="H886" s="10">
        <v>6.764990604179716E-3</v>
      </c>
      <c r="I886" s="4">
        <v>215.35054347826085</v>
      </c>
      <c r="J886" s="4">
        <v>1.6141304347826086</v>
      </c>
      <c r="K886" s="10">
        <v>7.4953627175106318E-3</v>
      </c>
      <c r="L886" s="4">
        <v>43.366847826086961</v>
      </c>
      <c r="M886" s="4">
        <v>1.6141304347826086</v>
      </c>
      <c r="N886" s="10">
        <v>3.7220377216617577E-2</v>
      </c>
      <c r="O886" s="4">
        <v>20.116847826086957</v>
      </c>
      <c r="P886" s="4">
        <v>1.6141304347826086</v>
      </c>
      <c r="Q886" s="8">
        <v>8.0237741456166412E-2</v>
      </c>
      <c r="R886" s="4">
        <v>18.293478260869566</v>
      </c>
      <c r="S886" s="4">
        <v>0</v>
      </c>
      <c r="T886" s="10">
        <v>0</v>
      </c>
      <c r="U886" s="4">
        <v>4.9565217391304346</v>
      </c>
      <c r="V886" s="4">
        <v>0</v>
      </c>
      <c r="W886" s="10">
        <v>0</v>
      </c>
      <c r="X886" s="4">
        <v>54.334239130434781</v>
      </c>
      <c r="Y886" s="4">
        <v>0</v>
      </c>
      <c r="Z886" s="10">
        <v>0</v>
      </c>
      <c r="AA886" s="4">
        <v>0</v>
      </c>
      <c r="AB886" s="4">
        <v>0</v>
      </c>
      <c r="AC886" s="10" t="s">
        <v>1473</v>
      </c>
      <c r="AD886" s="4">
        <v>138.19021739130434</v>
      </c>
      <c r="AE886" s="4">
        <v>0</v>
      </c>
      <c r="AF886" s="10">
        <v>0</v>
      </c>
      <c r="AG886" s="4">
        <v>2.7092391304347827</v>
      </c>
      <c r="AH886" s="4">
        <v>0</v>
      </c>
      <c r="AI886" s="10">
        <v>0</v>
      </c>
      <c r="AJ886" s="4">
        <v>0</v>
      </c>
      <c r="AK886" s="4">
        <v>0</v>
      </c>
      <c r="AL886" s="10" t="s">
        <v>1473</v>
      </c>
      <c r="AM886" s="1">
        <v>365399</v>
      </c>
      <c r="AN886" s="1">
        <v>5</v>
      </c>
      <c r="AX886"/>
      <c r="AY886"/>
    </row>
    <row r="887" spans="1:51" x14ac:dyDescent="0.25">
      <c r="A887" t="s">
        <v>964</v>
      </c>
      <c r="B887" t="s">
        <v>430</v>
      </c>
      <c r="C887" t="s">
        <v>1214</v>
      </c>
      <c r="D887" t="s">
        <v>1032</v>
      </c>
      <c r="E887" s="4">
        <v>72.934782608695656</v>
      </c>
      <c r="F887" s="4">
        <v>219.85065217391303</v>
      </c>
      <c r="G887" s="4">
        <v>23.232500000000002</v>
      </c>
      <c r="H887" s="10">
        <v>0.10567400992571045</v>
      </c>
      <c r="I887" s="4">
        <v>218.46478260869566</v>
      </c>
      <c r="J887" s="4">
        <v>23.232500000000002</v>
      </c>
      <c r="K887" s="10">
        <v>0.10634437149356478</v>
      </c>
      <c r="L887" s="4">
        <v>9.1820652173913047</v>
      </c>
      <c r="M887" s="4">
        <v>0.69021739130434778</v>
      </c>
      <c r="N887" s="10">
        <v>7.5170168688961217E-2</v>
      </c>
      <c r="O887" s="4">
        <v>8.6929347826086953</v>
      </c>
      <c r="P887" s="4">
        <v>0.69021739130434778</v>
      </c>
      <c r="Q887" s="8">
        <v>7.9399812441387926E-2</v>
      </c>
      <c r="R887" s="4">
        <v>0</v>
      </c>
      <c r="S887" s="4">
        <v>0</v>
      </c>
      <c r="T887" s="10" t="s">
        <v>1473</v>
      </c>
      <c r="U887" s="4">
        <v>0.4891304347826087</v>
      </c>
      <c r="V887" s="4">
        <v>0</v>
      </c>
      <c r="W887" s="10">
        <v>0</v>
      </c>
      <c r="X887" s="4">
        <v>64.851956521739126</v>
      </c>
      <c r="Y887" s="4">
        <v>20.348478260869566</v>
      </c>
      <c r="Z887" s="10">
        <v>0.31376814751993676</v>
      </c>
      <c r="AA887" s="4">
        <v>0.89673913043478259</v>
      </c>
      <c r="AB887" s="4">
        <v>0</v>
      </c>
      <c r="AC887" s="10">
        <v>0</v>
      </c>
      <c r="AD887" s="4">
        <v>122.15086956521741</v>
      </c>
      <c r="AE887" s="4">
        <v>2.1938043478260867</v>
      </c>
      <c r="AF887" s="10">
        <v>1.7959793128241267E-2</v>
      </c>
      <c r="AG887" s="4">
        <v>7.4619565217391308</v>
      </c>
      <c r="AH887" s="4">
        <v>0</v>
      </c>
      <c r="AI887" s="10">
        <v>0</v>
      </c>
      <c r="AJ887" s="4">
        <v>15.307065217391305</v>
      </c>
      <c r="AK887" s="4">
        <v>0</v>
      </c>
      <c r="AL887" s="10" t="s">
        <v>1473</v>
      </c>
      <c r="AM887" s="1">
        <v>365808</v>
      </c>
      <c r="AN887" s="1">
        <v>5</v>
      </c>
      <c r="AX887"/>
      <c r="AY887"/>
    </row>
    <row r="888" spans="1:51" x14ac:dyDescent="0.25">
      <c r="A888" t="s">
        <v>964</v>
      </c>
      <c r="B888" t="s">
        <v>821</v>
      </c>
      <c r="C888" t="s">
        <v>1214</v>
      </c>
      <c r="D888" t="s">
        <v>1032</v>
      </c>
      <c r="E888" s="4">
        <v>45.695652173913047</v>
      </c>
      <c r="F888" s="4">
        <v>219.97554347826087</v>
      </c>
      <c r="G888" s="4">
        <v>104.12228260869566</v>
      </c>
      <c r="H888" s="10">
        <v>0.47333572160936865</v>
      </c>
      <c r="I888" s="4">
        <v>193.4728260869565</v>
      </c>
      <c r="J888" s="4">
        <v>104.12228260869566</v>
      </c>
      <c r="K888" s="10">
        <v>0.53817522964128217</v>
      </c>
      <c r="L888" s="4">
        <v>51.836956521739133</v>
      </c>
      <c r="M888" s="4">
        <v>11.372282608695652</v>
      </c>
      <c r="N888" s="10">
        <v>0.2193856154330048</v>
      </c>
      <c r="O888" s="4">
        <v>40.445652173913047</v>
      </c>
      <c r="P888" s="4">
        <v>11.372282608695652</v>
      </c>
      <c r="Q888" s="8">
        <v>0.28117441547970973</v>
      </c>
      <c r="R888" s="4">
        <v>5.7391304347826084</v>
      </c>
      <c r="S888" s="4">
        <v>0</v>
      </c>
      <c r="T888" s="10">
        <v>0</v>
      </c>
      <c r="U888" s="4">
        <v>5.6521739130434785</v>
      </c>
      <c r="V888" s="4">
        <v>0</v>
      </c>
      <c r="W888" s="10">
        <v>0</v>
      </c>
      <c r="X888" s="4">
        <v>38.307065217391305</v>
      </c>
      <c r="Y888" s="4">
        <v>19.709239130434781</v>
      </c>
      <c r="Z888" s="10">
        <v>0.5145066326168688</v>
      </c>
      <c r="AA888" s="4">
        <v>15.111413043478262</v>
      </c>
      <c r="AB888" s="4">
        <v>0</v>
      </c>
      <c r="AC888" s="10">
        <v>0</v>
      </c>
      <c r="AD888" s="4">
        <v>107.32065217391305</v>
      </c>
      <c r="AE888" s="4">
        <v>73.040760869565219</v>
      </c>
      <c r="AF888" s="10">
        <v>0.68058439256595937</v>
      </c>
      <c r="AG888" s="4">
        <v>7.3994565217391308</v>
      </c>
      <c r="AH888" s="4">
        <v>0</v>
      </c>
      <c r="AI888" s="10">
        <v>0</v>
      </c>
      <c r="AJ888" s="4">
        <v>0</v>
      </c>
      <c r="AK888" s="4">
        <v>0</v>
      </c>
      <c r="AL888" s="10" t="s">
        <v>1473</v>
      </c>
      <c r="AM888" s="1">
        <v>366373</v>
      </c>
      <c r="AN888" s="1">
        <v>5</v>
      </c>
      <c r="AX888"/>
      <c r="AY888"/>
    </row>
    <row r="889" spans="1:51" x14ac:dyDescent="0.25">
      <c r="A889" t="s">
        <v>964</v>
      </c>
      <c r="B889" t="s">
        <v>287</v>
      </c>
      <c r="C889" t="s">
        <v>1148</v>
      </c>
      <c r="D889" t="s">
        <v>1061</v>
      </c>
      <c r="E889" s="4">
        <v>107.60869565217391</v>
      </c>
      <c r="F889" s="4">
        <v>327.18619565217386</v>
      </c>
      <c r="G889" s="4">
        <v>18.671195652173914</v>
      </c>
      <c r="H889" s="10">
        <v>5.7065963968794535E-2</v>
      </c>
      <c r="I889" s="4">
        <v>304.43630434782608</v>
      </c>
      <c r="J889" s="4">
        <v>18.671195652173914</v>
      </c>
      <c r="K889" s="10">
        <v>6.1330384666743315E-2</v>
      </c>
      <c r="L889" s="4">
        <v>34.981739130434789</v>
      </c>
      <c r="M889" s="4">
        <v>0</v>
      </c>
      <c r="N889" s="10">
        <v>0</v>
      </c>
      <c r="O889" s="4">
        <v>27.690869565217394</v>
      </c>
      <c r="P889" s="4">
        <v>0</v>
      </c>
      <c r="Q889" s="8">
        <v>0</v>
      </c>
      <c r="R889" s="4">
        <v>3.5498913043478266</v>
      </c>
      <c r="S889" s="4">
        <v>0</v>
      </c>
      <c r="T889" s="10">
        <v>0</v>
      </c>
      <c r="U889" s="4">
        <v>3.7409782608695652</v>
      </c>
      <c r="V889" s="4">
        <v>0</v>
      </c>
      <c r="W889" s="10">
        <v>0</v>
      </c>
      <c r="X889" s="4">
        <v>87.977173913043487</v>
      </c>
      <c r="Y889" s="4">
        <v>3.7798913043478262</v>
      </c>
      <c r="Z889" s="10">
        <v>4.2964454712808409E-2</v>
      </c>
      <c r="AA889" s="4">
        <v>15.459021739130435</v>
      </c>
      <c r="AB889" s="4">
        <v>0</v>
      </c>
      <c r="AC889" s="10">
        <v>0</v>
      </c>
      <c r="AD889" s="4">
        <v>188.76826086956518</v>
      </c>
      <c r="AE889" s="4">
        <v>14.891304347826088</v>
      </c>
      <c r="AF889" s="10">
        <v>7.8886695672402571E-2</v>
      </c>
      <c r="AG889" s="4">
        <v>0</v>
      </c>
      <c r="AH889" s="4">
        <v>0</v>
      </c>
      <c r="AI889" s="10" t="s">
        <v>1473</v>
      </c>
      <c r="AJ889" s="4">
        <v>0</v>
      </c>
      <c r="AK889" s="4">
        <v>0</v>
      </c>
      <c r="AL889" s="10" t="s">
        <v>1473</v>
      </c>
      <c r="AM889" s="1">
        <v>365597</v>
      </c>
      <c r="AN889" s="1">
        <v>5</v>
      </c>
      <c r="AX889"/>
      <c r="AY889"/>
    </row>
    <row r="890" spans="1:51" x14ac:dyDescent="0.25">
      <c r="A890" t="s">
        <v>964</v>
      </c>
      <c r="B890" t="s">
        <v>710</v>
      </c>
      <c r="C890" t="s">
        <v>1073</v>
      </c>
      <c r="D890" t="s">
        <v>991</v>
      </c>
      <c r="E890" s="4">
        <v>40.293478260869563</v>
      </c>
      <c r="F890" s="4">
        <v>143.30336956521742</v>
      </c>
      <c r="G890" s="4">
        <v>28.238586956521736</v>
      </c>
      <c r="H890" s="10">
        <v>0.19705459154378324</v>
      </c>
      <c r="I890" s="4">
        <v>132.38380434782613</v>
      </c>
      <c r="J890" s="4">
        <v>28.238586956521736</v>
      </c>
      <c r="K890" s="10">
        <v>0.21330847149797474</v>
      </c>
      <c r="L890" s="4">
        <v>35.590978260869569</v>
      </c>
      <c r="M890" s="4">
        <v>1.0434782608695652</v>
      </c>
      <c r="N890" s="10">
        <v>2.9318617016403151E-2</v>
      </c>
      <c r="O890" s="4">
        <v>24.67141304347826</v>
      </c>
      <c r="P890" s="4">
        <v>1.0434782608695652</v>
      </c>
      <c r="Q890" s="8">
        <v>4.2295034298629373E-2</v>
      </c>
      <c r="R890" s="4">
        <v>6.1641304347826118</v>
      </c>
      <c r="S890" s="4">
        <v>0</v>
      </c>
      <c r="T890" s="10">
        <v>0</v>
      </c>
      <c r="U890" s="4">
        <v>4.7554347826086953</v>
      </c>
      <c r="V890" s="4">
        <v>0</v>
      </c>
      <c r="W890" s="10">
        <v>0</v>
      </c>
      <c r="X890" s="4">
        <v>47.907826086956547</v>
      </c>
      <c r="Y890" s="4">
        <v>7.6195652173913047</v>
      </c>
      <c r="Z890" s="10">
        <v>0.15904635713507814</v>
      </c>
      <c r="AA890" s="4">
        <v>0</v>
      </c>
      <c r="AB890" s="4">
        <v>0</v>
      </c>
      <c r="AC890" s="10" t="s">
        <v>1473</v>
      </c>
      <c r="AD890" s="4">
        <v>46.178804347826095</v>
      </c>
      <c r="AE890" s="4">
        <v>19.575543478260869</v>
      </c>
      <c r="AF890" s="10">
        <v>0.42390754275088555</v>
      </c>
      <c r="AG890" s="4">
        <v>13.625760869565214</v>
      </c>
      <c r="AH890" s="4">
        <v>0</v>
      </c>
      <c r="AI890" s="10">
        <v>0</v>
      </c>
      <c r="AJ890" s="4">
        <v>0</v>
      </c>
      <c r="AK890" s="4">
        <v>0</v>
      </c>
      <c r="AL890" s="10" t="s">
        <v>1473</v>
      </c>
      <c r="AM890" s="1">
        <v>366232</v>
      </c>
      <c r="AN890" s="1">
        <v>5</v>
      </c>
      <c r="AX890"/>
      <c r="AY890"/>
    </row>
    <row r="891" spans="1:51" x14ac:dyDescent="0.25">
      <c r="A891" t="s">
        <v>964</v>
      </c>
      <c r="B891" t="s">
        <v>425</v>
      </c>
      <c r="C891" t="s">
        <v>1129</v>
      </c>
      <c r="D891" t="s">
        <v>1032</v>
      </c>
      <c r="E891" s="4">
        <v>115.40217391304348</v>
      </c>
      <c r="F891" s="4">
        <v>410.09054347826088</v>
      </c>
      <c r="G891" s="4">
        <v>0.63673913043478259</v>
      </c>
      <c r="H891" s="10">
        <v>1.5526793791296883E-3</v>
      </c>
      <c r="I891" s="4">
        <v>398.4329347826087</v>
      </c>
      <c r="J891" s="4">
        <v>0.63673913043478259</v>
      </c>
      <c r="K891" s="10">
        <v>1.5981086773918364E-3</v>
      </c>
      <c r="L891" s="4">
        <v>63.497282608695649</v>
      </c>
      <c r="M891" s="4">
        <v>0</v>
      </c>
      <c r="N891" s="10">
        <v>0</v>
      </c>
      <c r="O891" s="4">
        <v>51.839673913043477</v>
      </c>
      <c r="P891" s="4">
        <v>0</v>
      </c>
      <c r="Q891" s="8">
        <v>0</v>
      </c>
      <c r="R891" s="4">
        <v>5.9184782608695654</v>
      </c>
      <c r="S891" s="4">
        <v>0</v>
      </c>
      <c r="T891" s="10">
        <v>0</v>
      </c>
      <c r="U891" s="4">
        <v>5.7391304347826084</v>
      </c>
      <c r="V891" s="4">
        <v>0</v>
      </c>
      <c r="W891" s="10">
        <v>0</v>
      </c>
      <c r="X891" s="4">
        <v>119.82967391304348</v>
      </c>
      <c r="Y891" s="4">
        <v>0.63673913043478259</v>
      </c>
      <c r="Z891" s="10">
        <v>5.3137016036348692E-3</v>
      </c>
      <c r="AA891" s="4">
        <v>0</v>
      </c>
      <c r="AB891" s="4">
        <v>0</v>
      </c>
      <c r="AC891" s="10" t="s">
        <v>1473</v>
      </c>
      <c r="AD891" s="4">
        <v>180.04891304347825</v>
      </c>
      <c r="AE891" s="4">
        <v>0</v>
      </c>
      <c r="AF891" s="10">
        <v>0</v>
      </c>
      <c r="AG891" s="4">
        <v>46.714673913043477</v>
      </c>
      <c r="AH891" s="4">
        <v>0</v>
      </c>
      <c r="AI891" s="10">
        <v>0</v>
      </c>
      <c r="AJ891" s="4">
        <v>0</v>
      </c>
      <c r="AK891" s="4">
        <v>0</v>
      </c>
      <c r="AL891" s="10" t="s">
        <v>1473</v>
      </c>
      <c r="AM891" s="1">
        <v>365796</v>
      </c>
      <c r="AN891" s="1">
        <v>5</v>
      </c>
      <c r="AX891"/>
      <c r="AY891"/>
    </row>
    <row r="892" spans="1:51" x14ac:dyDescent="0.25">
      <c r="A892" t="s">
        <v>964</v>
      </c>
      <c r="B892" t="s">
        <v>22</v>
      </c>
      <c r="C892" t="s">
        <v>1116</v>
      </c>
      <c r="D892" t="s">
        <v>980</v>
      </c>
      <c r="E892" s="4">
        <v>69.75</v>
      </c>
      <c r="F892" s="4">
        <v>336.01358695652175</v>
      </c>
      <c r="G892" s="4">
        <v>0</v>
      </c>
      <c r="H892" s="10">
        <v>0</v>
      </c>
      <c r="I892" s="4">
        <v>284.01902173913044</v>
      </c>
      <c r="J892" s="4">
        <v>0</v>
      </c>
      <c r="K892" s="10">
        <v>0</v>
      </c>
      <c r="L892" s="4">
        <v>53.127717391304344</v>
      </c>
      <c r="M892" s="4">
        <v>0</v>
      </c>
      <c r="N892" s="10">
        <v>0</v>
      </c>
      <c r="O892" s="4">
        <v>22.315217391304348</v>
      </c>
      <c r="P892" s="4">
        <v>0</v>
      </c>
      <c r="Q892" s="8">
        <v>0</v>
      </c>
      <c r="R892" s="4">
        <v>25.334239130434781</v>
      </c>
      <c r="S892" s="4">
        <v>0</v>
      </c>
      <c r="T892" s="10">
        <v>0</v>
      </c>
      <c r="U892" s="4">
        <v>5.4782608695652177</v>
      </c>
      <c r="V892" s="4">
        <v>0</v>
      </c>
      <c r="W892" s="10">
        <v>0</v>
      </c>
      <c r="X892" s="4">
        <v>69.127717391304344</v>
      </c>
      <c r="Y892" s="4">
        <v>0</v>
      </c>
      <c r="Z892" s="10">
        <v>0</v>
      </c>
      <c r="AA892" s="4">
        <v>21.182065217391305</v>
      </c>
      <c r="AB892" s="4">
        <v>0</v>
      </c>
      <c r="AC892" s="10">
        <v>0</v>
      </c>
      <c r="AD892" s="4">
        <v>192.57608695652175</v>
      </c>
      <c r="AE892" s="4">
        <v>0</v>
      </c>
      <c r="AF892" s="10">
        <v>0</v>
      </c>
      <c r="AG892" s="4">
        <v>0</v>
      </c>
      <c r="AH892" s="4">
        <v>0</v>
      </c>
      <c r="AI892" s="10" t="s">
        <v>1473</v>
      </c>
      <c r="AJ892" s="4">
        <v>0</v>
      </c>
      <c r="AK892" s="4">
        <v>0</v>
      </c>
      <c r="AL892" s="10" t="s">
        <v>1473</v>
      </c>
      <c r="AM892" s="1">
        <v>365026</v>
      </c>
      <c r="AN892" s="1">
        <v>5</v>
      </c>
      <c r="AX892"/>
      <c r="AY892"/>
    </row>
    <row r="893" spans="1:51" x14ac:dyDescent="0.25">
      <c r="A893" t="s">
        <v>964</v>
      </c>
      <c r="B893" t="s">
        <v>85</v>
      </c>
      <c r="C893" t="s">
        <v>1116</v>
      </c>
      <c r="D893" t="s">
        <v>980</v>
      </c>
      <c r="E893" s="4">
        <v>85.663043478260875</v>
      </c>
      <c r="F893" s="4">
        <v>294.47010869565213</v>
      </c>
      <c r="G893" s="4">
        <v>28.176630434782609</v>
      </c>
      <c r="H893" s="10">
        <v>9.5685876436118686E-2</v>
      </c>
      <c r="I893" s="4">
        <v>262.85326086956519</v>
      </c>
      <c r="J893" s="4">
        <v>28.176630434782609</v>
      </c>
      <c r="K893" s="10">
        <v>0.10719528584720357</v>
      </c>
      <c r="L893" s="4">
        <v>49.01902173913043</v>
      </c>
      <c r="M893" s="4">
        <v>3.375</v>
      </c>
      <c r="N893" s="10">
        <v>6.8850823216364557E-2</v>
      </c>
      <c r="O893" s="4">
        <v>37.679347826086953</v>
      </c>
      <c r="P893" s="4">
        <v>3.375</v>
      </c>
      <c r="Q893" s="8">
        <v>8.9571614019904808E-2</v>
      </c>
      <c r="R893" s="4">
        <v>6.0788043478260869</v>
      </c>
      <c r="S893" s="4">
        <v>0</v>
      </c>
      <c r="T893" s="10">
        <v>0</v>
      </c>
      <c r="U893" s="4">
        <v>5.2608695652173916</v>
      </c>
      <c r="V893" s="4">
        <v>0</v>
      </c>
      <c r="W893" s="10">
        <v>0</v>
      </c>
      <c r="X893" s="4">
        <v>68.334239130434781</v>
      </c>
      <c r="Y893" s="4">
        <v>3.3695652173913042</v>
      </c>
      <c r="Z893" s="10">
        <v>4.9310056865630093E-2</v>
      </c>
      <c r="AA893" s="4">
        <v>20.277173913043477</v>
      </c>
      <c r="AB893" s="4">
        <v>0</v>
      </c>
      <c r="AC893" s="10">
        <v>0</v>
      </c>
      <c r="AD893" s="4">
        <v>156.62771739130434</v>
      </c>
      <c r="AE893" s="4">
        <v>21.220108695652176</v>
      </c>
      <c r="AF893" s="10">
        <v>0.13548118461458389</v>
      </c>
      <c r="AG893" s="4">
        <v>0.21195652173913043</v>
      </c>
      <c r="AH893" s="4">
        <v>0.21195652173913043</v>
      </c>
      <c r="AI893" s="10">
        <v>1</v>
      </c>
      <c r="AJ893" s="4">
        <v>0</v>
      </c>
      <c r="AK893" s="4">
        <v>0</v>
      </c>
      <c r="AL893" s="10" t="s">
        <v>1473</v>
      </c>
      <c r="AM893" s="1">
        <v>365272</v>
      </c>
      <c r="AN893" s="1">
        <v>5</v>
      </c>
      <c r="AX893"/>
      <c r="AY893"/>
    </row>
    <row r="894" spans="1:51" x14ac:dyDescent="0.25">
      <c r="A894" t="s">
        <v>964</v>
      </c>
      <c r="B894" t="s">
        <v>559</v>
      </c>
      <c r="C894" t="s">
        <v>1136</v>
      </c>
      <c r="D894" t="s">
        <v>1013</v>
      </c>
      <c r="E894" s="4">
        <v>36.228260869565219</v>
      </c>
      <c r="F894" s="4">
        <v>105.08347826086957</v>
      </c>
      <c r="G894" s="4">
        <v>4.3097826086956523</v>
      </c>
      <c r="H894" s="10">
        <v>4.1012942091587644E-2</v>
      </c>
      <c r="I894" s="4">
        <v>95.391304347826093</v>
      </c>
      <c r="J894" s="4">
        <v>4.3097826086956523</v>
      </c>
      <c r="K894" s="10">
        <v>4.5180036463081129E-2</v>
      </c>
      <c r="L894" s="4">
        <v>21.488369565217393</v>
      </c>
      <c r="M894" s="4">
        <v>0.51086956521739135</v>
      </c>
      <c r="N894" s="10">
        <v>2.3774235810069148E-2</v>
      </c>
      <c r="O894" s="4">
        <v>12.067934782608695</v>
      </c>
      <c r="P894" s="4">
        <v>0.51086956521739135</v>
      </c>
      <c r="Q894" s="8">
        <v>4.2332807926142767E-2</v>
      </c>
      <c r="R894" s="4">
        <v>4.3369565217391308</v>
      </c>
      <c r="S894" s="4">
        <v>0</v>
      </c>
      <c r="T894" s="10">
        <v>0</v>
      </c>
      <c r="U894" s="4">
        <v>5.0834782608695646</v>
      </c>
      <c r="V894" s="4">
        <v>0</v>
      </c>
      <c r="W894" s="10">
        <v>0</v>
      </c>
      <c r="X894" s="4">
        <v>32.948369565217391</v>
      </c>
      <c r="Y894" s="4">
        <v>3.7989130434782608</v>
      </c>
      <c r="Z894" s="10">
        <v>0.11529896907216494</v>
      </c>
      <c r="AA894" s="4">
        <v>0.27173913043478259</v>
      </c>
      <c r="AB894" s="4">
        <v>0</v>
      </c>
      <c r="AC894" s="10">
        <v>0</v>
      </c>
      <c r="AD894" s="4">
        <v>50.375</v>
      </c>
      <c r="AE894" s="4">
        <v>0</v>
      </c>
      <c r="AF894" s="10">
        <v>0</v>
      </c>
      <c r="AG894" s="4">
        <v>0</v>
      </c>
      <c r="AH894" s="4">
        <v>0</v>
      </c>
      <c r="AI894" s="10" t="s">
        <v>1473</v>
      </c>
      <c r="AJ894" s="4">
        <v>0</v>
      </c>
      <c r="AK894" s="4">
        <v>0</v>
      </c>
      <c r="AL894" s="10" t="s">
        <v>1473</v>
      </c>
      <c r="AM894" s="1">
        <v>366014</v>
      </c>
      <c r="AN894" s="1">
        <v>5</v>
      </c>
      <c r="AX894"/>
      <c r="AY894"/>
    </row>
    <row r="895" spans="1:51" x14ac:dyDescent="0.25">
      <c r="A895" t="s">
        <v>964</v>
      </c>
      <c r="B895" t="s">
        <v>392</v>
      </c>
      <c r="C895" t="s">
        <v>1080</v>
      </c>
      <c r="D895" t="s">
        <v>1047</v>
      </c>
      <c r="E895" s="4">
        <v>41.684782608695649</v>
      </c>
      <c r="F895" s="4">
        <v>119.84706521739133</v>
      </c>
      <c r="G895" s="4">
        <v>0</v>
      </c>
      <c r="H895" s="10">
        <v>0</v>
      </c>
      <c r="I895" s="4">
        <v>108.54271739130438</v>
      </c>
      <c r="J895" s="4">
        <v>0</v>
      </c>
      <c r="K895" s="10">
        <v>0</v>
      </c>
      <c r="L895" s="4">
        <v>11.686304347826088</v>
      </c>
      <c r="M895" s="4">
        <v>0</v>
      </c>
      <c r="N895" s="10">
        <v>0</v>
      </c>
      <c r="O895" s="4">
        <v>6.0341304347826101</v>
      </c>
      <c r="P895" s="4">
        <v>0</v>
      </c>
      <c r="Q895" s="8">
        <v>0</v>
      </c>
      <c r="R895" s="4">
        <v>0</v>
      </c>
      <c r="S895" s="4">
        <v>0</v>
      </c>
      <c r="T895" s="10" t="s">
        <v>1473</v>
      </c>
      <c r="U895" s="4">
        <v>5.6521739130434785</v>
      </c>
      <c r="V895" s="4">
        <v>0</v>
      </c>
      <c r="W895" s="10">
        <v>0</v>
      </c>
      <c r="X895" s="4">
        <v>36.77413043478262</v>
      </c>
      <c r="Y895" s="4">
        <v>0</v>
      </c>
      <c r="Z895" s="10">
        <v>0</v>
      </c>
      <c r="AA895" s="4">
        <v>5.6521739130434785</v>
      </c>
      <c r="AB895" s="4">
        <v>0</v>
      </c>
      <c r="AC895" s="10">
        <v>0</v>
      </c>
      <c r="AD895" s="4">
        <v>65.734456521739148</v>
      </c>
      <c r="AE895" s="4">
        <v>0</v>
      </c>
      <c r="AF895" s="10">
        <v>0</v>
      </c>
      <c r="AG895" s="4">
        <v>0</v>
      </c>
      <c r="AH895" s="4">
        <v>0</v>
      </c>
      <c r="AI895" s="10" t="s">
        <v>1473</v>
      </c>
      <c r="AJ895" s="4">
        <v>0</v>
      </c>
      <c r="AK895" s="4">
        <v>0</v>
      </c>
      <c r="AL895" s="10" t="s">
        <v>1473</v>
      </c>
      <c r="AM895" s="1">
        <v>365748</v>
      </c>
      <c r="AN895" s="1">
        <v>5</v>
      </c>
      <c r="AX895"/>
      <c r="AY895"/>
    </row>
    <row r="896" spans="1:51" x14ac:dyDescent="0.25">
      <c r="A896" t="s">
        <v>964</v>
      </c>
      <c r="B896" t="s">
        <v>397</v>
      </c>
      <c r="C896" t="s">
        <v>1334</v>
      </c>
      <c r="D896" t="s">
        <v>1026</v>
      </c>
      <c r="E896" s="4">
        <v>73.663043478260875</v>
      </c>
      <c r="F896" s="4">
        <v>192.4861956521739</v>
      </c>
      <c r="G896" s="4">
        <v>39.69576086956522</v>
      </c>
      <c r="H896" s="10">
        <v>0.20622653346682684</v>
      </c>
      <c r="I896" s="4">
        <v>174.54717391304348</v>
      </c>
      <c r="J896" s="4">
        <v>39.69576086956522</v>
      </c>
      <c r="K896" s="10">
        <v>0.22742138975759638</v>
      </c>
      <c r="L896" s="4">
        <v>16.267391304347825</v>
      </c>
      <c r="M896" s="4">
        <v>4.5027173913043477</v>
      </c>
      <c r="N896" s="10">
        <v>0.27679406655084859</v>
      </c>
      <c r="O896" s="4">
        <v>4.6780434782608697</v>
      </c>
      <c r="P896" s="4">
        <v>4.5027173913043477</v>
      </c>
      <c r="Q896" s="8">
        <v>0.962521492634416</v>
      </c>
      <c r="R896" s="4">
        <v>5.83391304347826</v>
      </c>
      <c r="S896" s="4">
        <v>0</v>
      </c>
      <c r="T896" s="10">
        <v>0</v>
      </c>
      <c r="U896" s="4">
        <v>5.7554347826086953</v>
      </c>
      <c r="V896" s="4">
        <v>0</v>
      </c>
      <c r="W896" s="10">
        <v>0</v>
      </c>
      <c r="X896" s="4">
        <v>74.410543478260877</v>
      </c>
      <c r="Y896" s="4">
        <v>22.538152173913044</v>
      </c>
      <c r="Z896" s="10">
        <v>0.30288922940735663</v>
      </c>
      <c r="AA896" s="4">
        <v>6.3496739130434792</v>
      </c>
      <c r="AB896" s="4">
        <v>0</v>
      </c>
      <c r="AC896" s="10">
        <v>0</v>
      </c>
      <c r="AD896" s="4">
        <v>95.458586956521728</v>
      </c>
      <c r="AE896" s="4">
        <v>12.654891304347826</v>
      </c>
      <c r="AF896" s="10">
        <v>0.13256943883017791</v>
      </c>
      <c r="AG896" s="4">
        <v>0</v>
      </c>
      <c r="AH896" s="4">
        <v>0</v>
      </c>
      <c r="AI896" s="10" t="s">
        <v>1473</v>
      </c>
      <c r="AJ896" s="4">
        <v>0</v>
      </c>
      <c r="AK896" s="4">
        <v>0</v>
      </c>
      <c r="AL896" s="10" t="s">
        <v>1473</v>
      </c>
      <c r="AM896" s="1">
        <v>365756</v>
      </c>
      <c r="AN896" s="1">
        <v>5</v>
      </c>
      <c r="AX896"/>
      <c r="AY896"/>
    </row>
    <row r="897" spans="1:51" x14ac:dyDescent="0.25">
      <c r="A897" t="s">
        <v>964</v>
      </c>
      <c r="B897" t="s">
        <v>149</v>
      </c>
      <c r="C897" t="s">
        <v>1258</v>
      </c>
      <c r="D897" t="s">
        <v>1003</v>
      </c>
      <c r="E897" s="4">
        <v>123.1304347826087</v>
      </c>
      <c r="F897" s="4">
        <v>488.31858695652176</v>
      </c>
      <c r="G897" s="4">
        <v>133.12293478260872</v>
      </c>
      <c r="H897" s="10">
        <v>0.2726149246382496</v>
      </c>
      <c r="I897" s="4">
        <v>436.92728260869569</v>
      </c>
      <c r="J897" s="4">
        <v>128.9571739130435</v>
      </c>
      <c r="K897" s="10">
        <v>0.29514562044077081</v>
      </c>
      <c r="L897" s="4">
        <v>82.081195652173875</v>
      </c>
      <c r="M897" s="4">
        <v>14.14586956521739</v>
      </c>
      <c r="N897" s="10">
        <v>0.17233995500213872</v>
      </c>
      <c r="O897" s="4">
        <v>38.534456521739131</v>
      </c>
      <c r="P897" s="4">
        <v>9.9801086956521718</v>
      </c>
      <c r="Q897" s="8">
        <v>0.25899181139409388</v>
      </c>
      <c r="R897" s="4">
        <v>42.027173913043441</v>
      </c>
      <c r="S897" s="4">
        <v>4.1657608695652186</v>
      </c>
      <c r="T897" s="10">
        <v>9.9120651752230823E-2</v>
      </c>
      <c r="U897" s="4">
        <v>1.5195652173913041</v>
      </c>
      <c r="V897" s="4">
        <v>0</v>
      </c>
      <c r="W897" s="10">
        <v>0</v>
      </c>
      <c r="X897" s="4">
        <v>109.30336956521739</v>
      </c>
      <c r="Y897" s="4">
        <v>29.07782608695652</v>
      </c>
      <c r="Z897" s="10">
        <v>0.26602863390782133</v>
      </c>
      <c r="AA897" s="4">
        <v>7.8445652173913034</v>
      </c>
      <c r="AB897" s="4">
        <v>0</v>
      </c>
      <c r="AC897" s="10">
        <v>0</v>
      </c>
      <c r="AD897" s="4">
        <v>267.78782608695656</v>
      </c>
      <c r="AE897" s="4">
        <v>89.899239130434822</v>
      </c>
      <c r="AF897" s="10">
        <v>0.33571070217823334</v>
      </c>
      <c r="AG897" s="4">
        <v>16.192934782608695</v>
      </c>
      <c r="AH897" s="4">
        <v>0</v>
      </c>
      <c r="AI897" s="10">
        <v>0</v>
      </c>
      <c r="AJ897" s="4">
        <v>5.1086956521739131</v>
      </c>
      <c r="AK897" s="4">
        <v>0</v>
      </c>
      <c r="AL897" s="10" t="s">
        <v>1473</v>
      </c>
      <c r="AM897" s="1">
        <v>365381</v>
      </c>
      <c r="AN897" s="1">
        <v>5</v>
      </c>
      <c r="AX897"/>
      <c r="AY897"/>
    </row>
    <row r="898" spans="1:51" x14ac:dyDescent="0.25">
      <c r="A898" t="s">
        <v>964</v>
      </c>
      <c r="B898" t="s">
        <v>669</v>
      </c>
      <c r="C898" t="s">
        <v>1131</v>
      </c>
      <c r="D898" t="s">
        <v>982</v>
      </c>
      <c r="E898" s="4">
        <v>50.445652173913047</v>
      </c>
      <c r="F898" s="4">
        <v>237.96413043478259</v>
      </c>
      <c r="G898" s="4">
        <v>51.136521739130444</v>
      </c>
      <c r="H898" s="10">
        <v>0.21489172189816702</v>
      </c>
      <c r="I898" s="4">
        <v>209.75184782608696</v>
      </c>
      <c r="J898" s="4">
        <v>50.454782608695659</v>
      </c>
      <c r="K898" s="10">
        <v>0.24054511620097666</v>
      </c>
      <c r="L898" s="4">
        <v>28.212282608695652</v>
      </c>
      <c r="M898" s="4">
        <v>0.68173913043478263</v>
      </c>
      <c r="N898" s="10">
        <v>2.4164621483858787E-2</v>
      </c>
      <c r="O898" s="4">
        <v>0</v>
      </c>
      <c r="P898" s="4">
        <v>0</v>
      </c>
      <c r="Q898" s="8" t="s">
        <v>1473</v>
      </c>
      <c r="R898" s="4">
        <v>23.255760869565218</v>
      </c>
      <c r="S898" s="4">
        <v>0.68173913043478263</v>
      </c>
      <c r="T898" s="10">
        <v>2.9314849523026085E-2</v>
      </c>
      <c r="U898" s="4">
        <v>4.9565217391304346</v>
      </c>
      <c r="V898" s="4">
        <v>0</v>
      </c>
      <c r="W898" s="10">
        <v>0</v>
      </c>
      <c r="X898" s="4">
        <v>61.537499999999987</v>
      </c>
      <c r="Y898" s="4">
        <v>22.734239130434791</v>
      </c>
      <c r="Z898" s="10">
        <v>0.36943715832516427</v>
      </c>
      <c r="AA898" s="4">
        <v>0</v>
      </c>
      <c r="AB898" s="4">
        <v>0</v>
      </c>
      <c r="AC898" s="10" t="s">
        <v>1473</v>
      </c>
      <c r="AD898" s="4">
        <v>148.21434782608696</v>
      </c>
      <c r="AE898" s="4">
        <v>27.720543478260868</v>
      </c>
      <c r="AF898" s="10">
        <v>0.18703009448712643</v>
      </c>
      <c r="AG898" s="4">
        <v>0</v>
      </c>
      <c r="AH898" s="4">
        <v>0</v>
      </c>
      <c r="AI898" s="10" t="s">
        <v>1473</v>
      </c>
      <c r="AJ898" s="4">
        <v>0</v>
      </c>
      <c r="AK898" s="4">
        <v>0</v>
      </c>
      <c r="AL898" s="10" t="s">
        <v>1473</v>
      </c>
      <c r="AM898" s="1">
        <v>366178</v>
      </c>
      <c r="AN898" s="1">
        <v>5</v>
      </c>
      <c r="AX898"/>
      <c r="AY898"/>
    </row>
    <row r="899" spans="1:51" x14ac:dyDescent="0.25">
      <c r="A899" t="s">
        <v>964</v>
      </c>
      <c r="B899" t="s">
        <v>127</v>
      </c>
      <c r="C899" t="s">
        <v>1197</v>
      </c>
      <c r="D899" t="s">
        <v>1028</v>
      </c>
      <c r="E899" s="4">
        <v>38.532608695652172</v>
      </c>
      <c r="F899" s="4">
        <v>124.53282608695655</v>
      </c>
      <c r="G899" s="4">
        <v>4.2635869565217392</v>
      </c>
      <c r="H899" s="10">
        <v>3.4236651415464052E-2</v>
      </c>
      <c r="I899" s="4">
        <v>116.61434782608698</v>
      </c>
      <c r="J899" s="4">
        <v>4.2635869565217392</v>
      </c>
      <c r="K899" s="10">
        <v>3.6561426925615079E-2</v>
      </c>
      <c r="L899" s="4">
        <v>18.500434782608696</v>
      </c>
      <c r="M899" s="4">
        <v>0.66576086956521741</v>
      </c>
      <c r="N899" s="10">
        <v>3.5986228290756976E-2</v>
      </c>
      <c r="O899" s="4">
        <v>13.103695652173913</v>
      </c>
      <c r="P899" s="4">
        <v>0.66576086956521741</v>
      </c>
      <c r="Q899" s="8">
        <v>5.0807107188479854E-2</v>
      </c>
      <c r="R899" s="4">
        <v>0</v>
      </c>
      <c r="S899" s="4">
        <v>0</v>
      </c>
      <c r="T899" s="10" t="s">
        <v>1473</v>
      </c>
      <c r="U899" s="4">
        <v>5.3967391304347823</v>
      </c>
      <c r="V899" s="4">
        <v>0</v>
      </c>
      <c r="W899" s="10">
        <v>0</v>
      </c>
      <c r="X899" s="4">
        <v>37.042173913043484</v>
      </c>
      <c r="Y899" s="4">
        <v>0.25</v>
      </c>
      <c r="Z899" s="10">
        <v>6.749063934176085E-3</v>
      </c>
      <c r="AA899" s="4">
        <v>2.5217391304347827</v>
      </c>
      <c r="AB899" s="4">
        <v>0</v>
      </c>
      <c r="AC899" s="10">
        <v>0</v>
      </c>
      <c r="AD899" s="4">
        <v>66.468478260869588</v>
      </c>
      <c r="AE899" s="4">
        <v>3.347826086956522</v>
      </c>
      <c r="AF899" s="10">
        <v>5.0367124004513403E-2</v>
      </c>
      <c r="AG899" s="4">
        <v>0</v>
      </c>
      <c r="AH899" s="4">
        <v>0</v>
      </c>
      <c r="AI899" s="10" t="s">
        <v>1473</v>
      </c>
      <c r="AJ899" s="4">
        <v>0</v>
      </c>
      <c r="AK899" s="4">
        <v>0</v>
      </c>
      <c r="AL899" s="10" t="s">
        <v>1473</v>
      </c>
      <c r="AM899" s="1">
        <v>365343</v>
      </c>
      <c r="AN899" s="1">
        <v>5</v>
      </c>
      <c r="AX899"/>
      <c r="AY899"/>
    </row>
    <row r="900" spans="1:51" x14ac:dyDescent="0.25">
      <c r="A900" t="s">
        <v>964</v>
      </c>
      <c r="B900" t="s">
        <v>650</v>
      </c>
      <c r="C900" t="s">
        <v>1341</v>
      </c>
      <c r="D900" t="s">
        <v>1031</v>
      </c>
      <c r="E900" s="4">
        <v>59.097826086956523</v>
      </c>
      <c r="F900" s="4">
        <v>164.31152173913043</v>
      </c>
      <c r="G900" s="4">
        <v>17.578804347826086</v>
      </c>
      <c r="H900" s="10">
        <v>0.10698461168009335</v>
      </c>
      <c r="I900" s="4">
        <v>151.3223913043478</v>
      </c>
      <c r="J900" s="4">
        <v>17.578804347826086</v>
      </c>
      <c r="K900" s="10">
        <v>0.11616789951772993</v>
      </c>
      <c r="L900" s="4">
        <v>33.759130434782612</v>
      </c>
      <c r="M900" s="4">
        <v>0</v>
      </c>
      <c r="N900" s="10">
        <v>0</v>
      </c>
      <c r="O900" s="4">
        <v>21.933043478260871</v>
      </c>
      <c r="P900" s="4">
        <v>0</v>
      </c>
      <c r="Q900" s="8">
        <v>0</v>
      </c>
      <c r="R900" s="4">
        <v>6.4972826086956523</v>
      </c>
      <c r="S900" s="4">
        <v>0</v>
      </c>
      <c r="T900" s="10">
        <v>0</v>
      </c>
      <c r="U900" s="4">
        <v>5.3288043478260869</v>
      </c>
      <c r="V900" s="4">
        <v>0</v>
      </c>
      <c r="W900" s="10">
        <v>0</v>
      </c>
      <c r="X900" s="4">
        <v>44.749239130434788</v>
      </c>
      <c r="Y900" s="4">
        <v>10.845108695652174</v>
      </c>
      <c r="Z900" s="10">
        <v>0.24235291831534661</v>
      </c>
      <c r="AA900" s="4">
        <v>1.1630434782608696</v>
      </c>
      <c r="AB900" s="4">
        <v>0</v>
      </c>
      <c r="AC900" s="10">
        <v>0</v>
      </c>
      <c r="AD900" s="4">
        <v>80.072173913043457</v>
      </c>
      <c r="AE900" s="4">
        <v>6.7336956521739131</v>
      </c>
      <c r="AF900" s="10">
        <v>8.4095327041907864E-2</v>
      </c>
      <c r="AG900" s="4">
        <v>4.5679347826086953</v>
      </c>
      <c r="AH900" s="4">
        <v>0</v>
      </c>
      <c r="AI900" s="10">
        <v>0</v>
      </c>
      <c r="AJ900" s="4">
        <v>0</v>
      </c>
      <c r="AK900" s="4">
        <v>0</v>
      </c>
      <c r="AL900" s="10" t="s">
        <v>1473</v>
      </c>
      <c r="AM900" s="1">
        <v>366149</v>
      </c>
      <c r="AN900" s="1">
        <v>5</v>
      </c>
      <c r="AX900"/>
      <c r="AY900"/>
    </row>
    <row r="901" spans="1:51" x14ac:dyDescent="0.25">
      <c r="A901" t="s">
        <v>964</v>
      </c>
      <c r="B901" t="s">
        <v>540</v>
      </c>
      <c r="C901" t="s">
        <v>1116</v>
      </c>
      <c r="D901" t="s">
        <v>980</v>
      </c>
      <c r="E901" s="4">
        <v>46.434782608695649</v>
      </c>
      <c r="F901" s="4">
        <v>171.81760869565218</v>
      </c>
      <c r="G901" s="4">
        <v>8.9673913043478257E-2</v>
      </c>
      <c r="H901" s="10">
        <v>5.2191340412798709E-4</v>
      </c>
      <c r="I901" s="4">
        <v>161.57304347826087</v>
      </c>
      <c r="J901" s="4">
        <v>8.9673913043478257E-2</v>
      </c>
      <c r="K901" s="10">
        <v>5.5500540877998373E-4</v>
      </c>
      <c r="L901" s="4">
        <v>47.684782608695656</v>
      </c>
      <c r="M901" s="4">
        <v>0</v>
      </c>
      <c r="N901" s="10">
        <v>0</v>
      </c>
      <c r="O901" s="4">
        <v>37.440217391304351</v>
      </c>
      <c r="P901" s="4">
        <v>0</v>
      </c>
      <c r="Q901" s="8">
        <v>0</v>
      </c>
      <c r="R901" s="4">
        <v>4.8940217391304346</v>
      </c>
      <c r="S901" s="4">
        <v>0</v>
      </c>
      <c r="T901" s="10">
        <v>0</v>
      </c>
      <c r="U901" s="4">
        <v>5.3505434782608692</v>
      </c>
      <c r="V901" s="4">
        <v>0</v>
      </c>
      <c r="W901" s="10">
        <v>0</v>
      </c>
      <c r="X901" s="4">
        <v>16.265760869565216</v>
      </c>
      <c r="Y901" s="4">
        <v>0</v>
      </c>
      <c r="Z901" s="10">
        <v>0</v>
      </c>
      <c r="AA901" s="4">
        <v>0</v>
      </c>
      <c r="AB901" s="4">
        <v>0</v>
      </c>
      <c r="AC901" s="10" t="s">
        <v>1473</v>
      </c>
      <c r="AD901" s="4">
        <v>98.046413043478267</v>
      </c>
      <c r="AE901" s="4">
        <v>8.9673913043478257E-2</v>
      </c>
      <c r="AF901" s="10">
        <v>9.1460676897698169E-4</v>
      </c>
      <c r="AG901" s="4">
        <v>9.820652173913043</v>
      </c>
      <c r="AH901" s="4">
        <v>0</v>
      </c>
      <c r="AI901" s="10">
        <v>0</v>
      </c>
      <c r="AJ901" s="4">
        <v>0</v>
      </c>
      <c r="AK901" s="4">
        <v>0</v>
      </c>
      <c r="AL901" s="10" t="s">
        <v>1473</v>
      </c>
      <c r="AM901" s="1">
        <v>365988</v>
      </c>
      <c r="AN901" s="1">
        <v>5</v>
      </c>
      <c r="AX901"/>
      <c r="AY901"/>
    </row>
    <row r="902" spans="1:51" x14ac:dyDescent="0.25">
      <c r="A902" t="s">
        <v>964</v>
      </c>
      <c r="B902" t="s">
        <v>322</v>
      </c>
      <c r="C902" t="s">
        <v>1100</v>
      </c>
      <c r="D902" t="s">
        <v>991</v>
      </c>
      <c r="E902" s="4">
        <v>49.793478260869563</v>
      </c>
      <c r="F902" s="4">
        <v>168.53945652173914</v>
      </c>
      <c r="G902" s="4">
        <v>0</v>
      </c>
      <c r="H902" s="10">
        <v>0</v>
      </c>
      <c r="I902" s="4">
        <v>150.00271739130437</v>
      </c>
      <c r="J902" s="4">
        <v>0</v>
      </c>
      <c r="K902" s="10">
        <v>0</v>
      </c>
      <c r="L902" s="4">
        <v>27.929347826086964</v>
      </c>
      <c r="M902" s="4">
        <v>0</v>
      </c>
      <c r="N902" s="10">
        <v>0</v>
      </c>
      <c r="O902" s="4">
        <v>15.902173913043484</v>
      </c>
      <c r="P902" s="4">
        <v>0</v>
      </c>
      <c r="Q902" s="8">
        <v>0</v>
      </c>
      <c r="R902" s="4">
        <v>5.9239130434782608</v>
      </c>
      <c r="S902" s="4">
        <v>0</v>
      </c>
      <c r="T902" s="10">
        <v>0</v>
      </c>
      <c r="U902" s="4">
        <v>6.1032608695652177</v>
      </c>
      <c r="V902" s="4">
        <v>0</v>
      </c>
      <c r="W902" s="10">
        <v>0</v>
      </c>
      <c r="X902" s="4">
        <v>50.590543478260841</v>
      </c>
      <c r="Y902" s="4">
        <v>0</v>
      </c>
      <c r="Z902" s="10">
        <v>0</v>
      </c>
      <c r="AA902" s="4">
        <v>6.5095652173913034</v>
      </c>
      <c r="AB902" s="4">
        <v>0</v>
      </c>
      <c r="AC902" s="10">
        <v>0</v>
      </c>
      <c r="AD902" s="4">
        <v>83.510000000000034</v>
      </c>
      <c r="AE902" s="4">
        <v>0</v>
      </c>
      <c r="AF902" s="10">
        <v>0</v>
      </c>
      <c r="AG902" s="4">
        <v>0</v>
      </c>
      <c r="AH902" s="4">
        <v>0</v>
      </c>
      <c r="AI902" s="10" t="s">
        <v>1473</v>
      </c>
      <c r="AJ902" s="4">
        <v>0</v>
      </c>
      <c r="AK902" s="4">
        <v>0</v>
      </c>
      <c r="AL902" s="10" t="s">
        <v>1473</v>
      </c>
      <c r="AM902" s="1">
        <v>365648</v>
      </c>
      <c r="AN902" s="1">
        <v>5</v>
      </c>
      <c r="AX902"/>
      <c r="AY902"/>
    </row>
    <row r="903" spans="1:51" x14ac:dyDescent="0.25">
      <c r="A903" t="s">
        <v>964</v>
      </c>
      <c r="B903" t="s">
        <v>444</v>
      </c>
      <c r="C903" t="s">
        <v>1129</v>
      </c>
      <c r="D903" t="s">
        <v>1032</v>
      </c>
      <c r="E903" s="4">
        <v>72.815217391304344</v>
      </c>
      <c r="F903" s="4">
        <v>236.97945652173905</v>
      </c>
      <c r="G903" s="4">
        <v>0</v>
      </c>
      <c r="H903" s="10">
        <v>0</v>
      </c>
      <c r="I903" s="4">
        <v>220.80826086956515</v>
      </c>
      <c r="J903" s="4">
        <v>0</v>
      </c>
      <c r="K903" s="10">
        <v>0</v>
      </c>
      <c r="L903" s="4">
        <v>33.881521739130442</v>
      </c>
      <c r="M903" s="4">
        <v>0</v>
      </c>
      <c r="N903" s="10">
        <v>0</v>
      </c>
      <c r="O903" s="4">
        <v>21.588043478260875</v>
      </c>
      <c r="P903" s="4">
        <v>0</v>
      </c>
      <c r="Q903" s="8">
        <v>0</v>
      </c>
      <c r="R903" s="4">
        <v>0.96195652173913049</v>
      </c>
      <c r="S903" s="4">
        <v>0</v>
      </c>
      <c r="T903" s="10">
        <v>0</v>
      </c>
      <c r="U903" s="4">
        <v>11.331521739130435</v>
      </c>
      <c r="V903" s="4">
        <v>0</v>
      </c>
      <c r="W903" s="10">
        <v>0</v>
      </c>
      <c r="X903" s="4">
        <v>55.461413043478203</v>
      </c>
      <c r="Y903" s="4">
        <v>0</v>
      </c>
      <c r="Z903" s="10">
        <v>0</v>
      </c>
      <c r="AA903" s="4">
        <v>3.8777173913043477</v>
      </c>
      <c r="AB903" s="4">
        <v>0</v>
      </c>
      <c r="AC903" s="10">
        <v>0</v>
      </c>
      <c r="AD903" s="4">
        <v>143.43923913043477</v>
      </c>
      <c r="AE903" s="4">
        <v>0</v>
      </c>
      <c r="AF903" s="10">
        <v>0</v>
      </c>
      <c r="AG903" s="4">
        <v>0</v>
      </c>
      <c r="AH903" s="4">
        <v>0</v>
      </c>
      <c r="AI903" s="10" t="s">
        <v>1473</v>
      </c>
      <c r="AJ903" s="4">
        <v>0.31956521739130433</v>
      </c>
      <c r="AK903" s="4">
        <v>0</v>
      </c>
      <c r="AL903" s="10" t="s">
        <v>1473</v>
      </c>
      <c r="AM903" s="1">
        <v>365828</v>
      </c>
      <c r="AN903" s="1">
        <v>5</v>
      </c>
      <c r="AX903"/>
      <c r="AY903"/>
    </row>
    <row r="904" spans="1:51" x14ac:dyDescent="0.25">
      <c r="A904" t="s">
        <v>964</v>
      </c>
      <c r="B904" t="s">
        <v>846</v>
      </c>
      <c r="C904" t="s">
        <v>1165</v>
      </c>
      <c r="D904" t="s">
        <v>1023</v>
      </c>
      <c r="E904" s="4">
        <v>18.217391304347824</v>
      </c>
      <c r="F904" s="4">
        <v>115.7401086956522</v>
      </c>
      <c r="G904" s="4">
        <v>0</v>
      </c>
      <c r="H904" s="10">
        <v>0</v>
      </c>
      <c r="I904" s="4">
        <v>110.63141304347828</v>
      </c>
      <c r="J904" s="4">
        <v>0</v>
      </c>
      <c r="K904" s="10">
        <v>0</v>
      </c>
      <c r="L904" s="4">
        <v>15.807608695652178</v>
      </c>
      <c r="M904" s="4">
        <v>0</v>
      </c>
      <c r="N904" s="10">
        <v>0</v>
      </c>
      <c r="O904" s="4">
        <v>10.698913043478266</v>
      </c>
      <c r="P904" s="4">
        <v>0</v>
      </c>
      <c r="Q904" s="8">
        <v>0</v>
      </c>
      <c r="R904" s="4">
        <v>0</v>
      </c>
      <c r="S904" s="4">
        <v>0</v>
      </c>
      <c r="T904" s="10" t="s">
        <v>1473</v>
      </c>
      <c r="U904" s="4">
        <v>5.1086956521739131</v>
      </c>
      <c r="V904" s="4">
        <v>0</v>
      </c>
      <c r="W904" s="10">
        <v>0</v>
      </c>
      <c r="X904" s="4">
        <v>17.728260869565212</v>
      </c>
      <c r="Y904" s="4">
        <v>0</v>
      </c>
      <c r="Z904" s="10">
        <v>0</v>
      </c>
      <c r="AA904" s="4">
        <v>0</v>
      </c>
      <c r="AB904" s="4">
        <v>0</v>
      </c>
      <c r="AC904" s="10" t="s">
        <v>1473</v>
      </c>
      <c r="AD904" s="4">
        <v>82.2042391304348</v>
      </c>
      <c r="AE904" s="4">
        <v>0</v>
      </c>
      <c r="AF904" s="10">
        <v>0</v>
      </c>
      <c r="AG904" s="4">
        <v>0</v>
      </c>
      <c r="AH904" s="4">
        <v>0</v>
      </c>
      <c r="AI904" s="10" t="s">
        <v>1473</v>
      </c>
      <c r="AJ904" s="4">
        <v>0</v>
      </c>
      <c r="AK904" s="4">
        <v>0</v>
      </c>
      <c r="AL904" s="10" t="s">
        <v>1473</v>
      </c>
      <c r="AM904" s="1">
        <v>366402</v>
      </c>
      <c r="AN904" s="1">
        <v>5</v>
      </c>
      <c r="AX904"/>
      <c r="AY904"/>
    </row>
    <row r="905" spans="1:51" x14ac:dyDescent="0.25">
      <c r="A905" t="s">
        <v>964</v>
      </c>
      <c r="B905" t="s">
        <v>418</v>
      </c>
      <c r="C905" t="s">
        <v>1127</v>
      </c>
      <c r="D905" t="s">
        <v>1036</v>
      </c>
      <c r="E905" s="4">
        <v>76.271739130434781</v>
      </c>
      <c r="F905" s="4">
        <v>299.78141304347821</v>
      </c>
      <c r="G905" s="4">
        <v>91.065869565217369</v>
      </c>
      <c r="H905" s="10">
        <v>0.30377423550275218</v>
      </c>
      <c r="I905" s="4">
        <v>223.40978260869559</v>
      </c>
      <c r="J905" s="4">
        <v>91.065869565217369</v>
      </c>
      <c r="K905" s="10">
        <v>0.40761809309272784</v>
      </c>
      <c r="L905" s="4">
        <v>57.918695652173916</v>
      </c>
      <c r="M905" s="4">
        <v>4.9059782608695643</v>
      </c>
      <c r="N905" s="10">
        <v>8.4704570875214866E-2</v>
      </c>
      <c r="O905" s="4">
        <v>48.005652173913042</v>
      </c>
      <c r="P905" s="4">
        <v>4.9059782608695643</v>
      </c>
      <c r="Q905" s="8">
        <v>0.10219584650358199</v>
      </c>
      <c r="R905" s="4">
        <v>5.2173913043478262</v>
      </c>
      <c r="S905" s="4">
        <v>0</v>
      </c>
      <c r="T905" s="10">
        <v>0</v>
      </c>
      <c r="U905" s="4">
        <v>4.6956521739130439</v>
      </c>
      <c r="V905" s="4">
        <v>0</v>
      </c>
      <c r="W905" s="10">
        <v>0</v>
      </c>
      <c r="X905" s="4">
        <v>33.447934782608691</v>
      </c>
      <c r="Y905" s="4">
        <v>17.443369565217388</v>
      </c>
      <c r="Z905" s="10">
        <v>0.52150811936786889</v>
      </c>
      <c r="AA905" s="4">
        <v>66.458586956521728</v>
      </c>
      <c r="AB905" s="4">
        <v>0</v>
      </c>
      <c r="AC905" s="10">
        <v>0</v>
      </c>
      <c r="AD905" s="4">
        <v>141.95619565217388</v>
      </c>
      <c r="AE905" s="4">
        <v>68.716521739130414</v>
      </c>
      <c r="AF905" s="10">
        <v>0.48406849326606416</v>
      </c>
      <c r="AG905" s="4">
        <v>0</v>
      </c>
      <c r="AH905" s="4">
        <v>0</v>
      </c>
      <c r="AI905" s="10" t="s">
        <v>1473</v>
      </c>
      <c r="AJ905" s="4">
        <v>0</v>
      </c>
      <c r="AK905" s="4">
        <v>0</v>
      </c>
      <c r="AL905" s="10" t="s">
        <v>1473</v>
      </c>
      <c r="AM905" s="1">
        <v>365785</v>
      </c>
      <c r="AN905" s="1">
        <v>5</v>
      </c>
      <c r="AX905"/>
      <c r="AY905"/>
    </row>
    <row r="906" spans="1:51" x14ac:dyDescent="0.25">
      <c r="A906" t="s">
        <v>964</v>
      </c>
      <c r="B906" t="s">
        <v>814</v>
      </c>
      <c r="C906" t="s">
        <v>1137</v>
      </c>
      <c r="D906" t="s">
        <v>1038</v>
      </c>
      <c r="E906" s="4">
        <v>49.934782608695649</v>
      </c>
      <c r="F906" s="4">
        <v>177.50989130434789</v>
      </c>
      <c r="G906" s="4">
        <v>0</v>
      </c>
      <c r="H906" s="10">
        <v>0</v>
      </c>
      <c r="I906" s="4">
        <v>152.92652173913049</v>
      </c>
      <c r="J906" s="4">
        <v>0</v>
      </c>
      <c r="K906" s="10">
        <v>0</v>
      </c>
      <c r="L906" s="4">
        <v>31.28141304347826</v>
      </c>
      <c r="M906" s="4">
        <v>0</v>
      </c>
      <c r="N906" s="10">
        <v>0</v>
      </c>
      <c r="O906" s="4">
        <v>11.217608695652171</v>
      </c>
      <c r="P906" s="4">
        <v>0</v>
      </c>
      <c r="Q906" s="8">
        <v>0</v>
      </c>
      <c r="R906" s="4">
        <v>15.172500000000003</v>
      </c>
      <c r="S906" s="4">
        <v>0</v>
      </c>
      <c r="T906" s="10">
        <v>0</v>
      </c>
      <c r="U906" s="4">
        <v>4.8913043478260869</v>
      </c>
      <c r="V906" s="4">
        <v>0</v>
      </c>
      <c r="W906" s="10">
        <v>0</v>
      </c>
      <c r="X906" s="4">
        <v>60.436086956521748</v>
      </c>
      <c r="Y906" s="4">
        <v>0</v>
      </c>
      <c r="Z906" s="10">
        <v>0</v>
      </c>
      <c r="AA906" s="4">
        <v>4.5195652173913041</v>
      </c>
      <c r="AB906" s="4">
        <v>0</v>
      </c>
      <c r="AC906" s="10">
        <v>0</v>
      </c>
      <c r="AD906" s="4">
        <v>81.189456521739189</v>
      </c>
      <c r="AE906" s="4">
        <v>0</v>
      </c>
      <c r="AF906" s="10">
        <v>0</v>
      </c>
      <c r="AG906" s="4">
        <v>0</v>
      </c>
      <c r="AH906" s="4">
        <v>0</v>
      </c>
      <c r="AI906" s="10" t="s">
        <v>1473</v>
      </c>
      <c r="AJ906" s="4">
        <v>8.3369565217391306E-2</v>
      </c>
      <c r="AK906" s="4">
        <v>0</v>
      </c>
      <c r="AL906" s="10" t="s">
        <v>1473</v>
      </c>
      <c r="AM906" s="1">
        <v>366365</v>
      </c>
      <c r="AN906" s="1">
        <v>5</v>
      </c>
      <c r="AX906"/>
      <c r="AY906"/>
    </row>
    <row r="907" spans="1:51" x14ac:dyDescent="0.25">
      <c r="A907" t="s">
        <v>964</v>
      </c>
      <c r="B907" t="s">
        <v>407</v>
      </c>
      <c r="C907" t="s">
        <v>1197</v>
      </c>
      <c r="D907" t="s">
        <v>1028</v>
      </c>
      <c r="E907" s="4">
        <v>55.282608695652172</v>
      </c>
      <c r="F907" s="4">
        <v>194.52630434782614</v>
      </c>
      <c r="G907" s="4">
        <v>0</v>
      </c>
      <c r="H907" s="10">
        <v>0</v>
      </c>
      <c r="I907" s="4">
        <v>168.42065217391311</v>
      </c>
      <c r="J907" s="4">
        <v>0</v>
      </c>
      <c r="K907" s="10">
        <v>0</v>
      </c>
      <c r="L907" s="4">
        <v>38.682717391304351</v>
      </c>
      <c r="M907" s="4">
        <v>0</v>
      </c>
      <c r="N907" s="10">
        <v>0</v>
      </c>
      <c r="O907" s="4">
        <v>23.629673913043483</v>
      </c>
      <c r="P907" s="4">
        <v>0</v>
      </c>
      <c r="Q907" s="8">
        <v>0</v>
      </c>
      <c r="R907" s="4">
        <v>10.48782608695652</v>
      </c>
      <c r="S907" s="4">
        <v>0</v>
      </c>
      <c r="T907" s="10">
        <v>0</v>
      </c>
      <c r="U907" s="4">
        <v>4.5652173913043477</v>
      </c>
      <c r="V907" s="4">
        <v>0</v>
      </c>
      <c r="W907" s="10">
        <v>0</v>
      </c>
      <c r="X907" s="4">
        <v>56.139021739130456</v>
      </c>
      <c r="Y907" s="4">
        <v>0</v>
      </c>
      <c r="Z907" s="10">
        <v>0</v>
      </c>
      <c r="AA907" s="4">
        <v>11.052608695652172</v>
      </c>
      <c r="AB907" s="4">
        <v>0</v>
      </c>
      <c r="AC907" s="10">
        <v>0</v>
      </c>
      <c r="AD907" s="4">
        <v>86.900000000000048</v>
      </c>
      <c r="AE907" s="4">
        <v>0</v>
      </c>
      <c r="AF907" s="10">
        <v>0</v>
      </c>
      <c r="AG907" s="4">
        <v>0</v>
      </c>
      <c r="AH907" s="4">
        <v>0</v>
      </c>
      <c r="AI907" s="10" t="s">
        <v>1473</v>
      </c>
      <c r="AJ907" s="4">
        <v>1.7519565217391302</v>
      </c>
      <c r="AK907" s="4">
        <v>0</v>
      </c>
      <c r="AL907" s="10" t="s">
        <v>1473</v>
      </c>
      <c r="AM907" s="1">
        <v>365769</v>
      </c>
      <c r="AN907" s="1">
        <v>5</v>
      </c>
      <c r="AX907"/>
      <c r="AY907"/>
    </row>
    <row r="908" spans="1:51" x14ac:dyDescent="0.25">
      <c r="A908" t="s">
        <v>964</v>
      </c>
      <c r="B908" t="s">
        <v>336</v>
      </c>
      <c r="C908" t="s">
        <v>1278</v>
      </c>
      <c r="D908" t="s">
        <v>1032</v>
      </c>
      <c r="E908" s="4">
        <v>68.782608695652172</v>
      </c>
      <c r="F908" s="4">
        <v>162.80434782608697</v>
      </c>
      <c r="G908" s="4">
        <v>2.0434782608695654</v>
      </c>
      <c r="H908" s="10">
        <v>1.2551742555748431E-2</v>
      </c>
      <c r="I908" s="4">
        <v>150.56521739130434</v>
      </c>
      <c r="J908" s="4">
        <v>2.0434782608695654</v>
      </c>
      <c r="K908" s="10">
        <v>1.3572047357782271E-2</v>
      </c>
      <c r="L908" s="4">
        <v>16.211956521739129</v>
      </c>
      <c r="M908" s="4">
        <v>2.0434782608695654</v>
      </c>
      <c r="N908" s="10">
        <v>0.12604760308414351</v>
      </c>
      <c r="O908" s="4">
        <v>10.472826086956522</v>
      </c>
      <c r="P908" s="4">
        <v>2.0434782608695654</v>
      </c>
      <c r="Q908" s="8">
        <v>0.19512195121951223</v>
      </c>
      <c r="R908" s="4">
        <v>0</v>
      </c>
      <c r="S908" s="4">
        <v>0</v>
      </c>
      <c r="T908" s="10" t="s">
        <v>1473</v>
      </c>
      <c r="U908" s="4">
        <v>5.7391304347826084</v>
      </c>
      <c r="V908" s="4">
        <v>0</v>
      </c>
      <c r="W908" s="10">
        <v>0</v>
      </c>
      <c r="X908" s="4">
        <v>41.301630434782609</v>
      </c>
      <c r="Y908" s="4">
        <v>0</v>
      </c>
      <c r="Z908" s="10">
        <v>0</v>
      </c>
      <c r="AA908" s="4">
        <v>6.5</v>
      </c>
      <c r="AB908" s="4">
        <v>0</v>
      </c>
      <c r="AC908" s="10">
        <v>0</v>
      </c>
      <c r="AD908" s="4">
        <v>82.394021739130437</v>
      </c>
      <c r="AE908" s="4">
        <v>0</v>
      </c>
      <c r="AF908" s="10">
        <v>0</v>
      </c>
      <c r="AG908" s="4">
        <v>16.396739130434781</v>
      </c>
      <c r="AH908" s="4">
        <v>0</v>
      </c>
      <c r="AI908" s="10">
        <v>0</v>
      </c>
      <c r="AJ908" s="4">
        <v>0</v>
      </c>
      <c r="AK908" s="4">
        <v>0</v>
      </c>
      <c r="AL908" s="10" t="s">
        <v>1473</v>
      </c>
      <c r="AM908" s="1">
        <v>365670</v>
      </c>
      <c r="AN908" s="1">
        <v>5</v>
      </c>
      <c r="AX908"/>
      <c r="AY908"/>
    </row>
    <row r="909" spans="1:51" x14ac:dyDescent="0.25">
      <c r="A909" t="s">
        <v>964</v>
      </c>
      <c r="B909" t="s">
        <v>68</v>
      </c>
      <c r="C909" t="s">
        <v>1107</v>
      </c>
      <c r="D909" t="s">
        <v>1016</v>
      </c>
      <c r="E909" s="4">
        <v>57.402173913043477</v>
      </c>
      <c r="F909" s="4">
        <v>172.03130434782608</v>
      </c>
      <c r="G909" s="4">
        <v>3.4171739130434782</v>
      </c>
      <c r="H909" s="10">
        <v>1.986367496310075E-2</v>
      </c>
      <c r="I909" s="4">
        <v>156.60195652173914</v>
      </c>
      <c r="J909" s="4">
        <v>3.4171739130434782</v>
      </c>
      <c r="K909" s="10">
        <v>2.1820761304276001E-2</v>
      </c>
      <c r="L909" s="4">
        <v>30.899456521739129</v>
      </c>
      <c r="M909" s="4">
        <v>0.57065217391304346</v>
      </c>
      <c r="N909" s="10">
        <v>1.8468032714800808E-2</v>
      </c>
      <c r="O909" s="4">
        <v>20.084239130434781</v>
      </c>
      <c r="P909" s="4">
        <v>0.57065217391304346</v>
      </c>
      <c r="Q909" s="8">
        <v>2.8412934650250306E-2</v>
      </c>
      <c r="R909" s="4">
        <v>5.9456521739130439</v>
      </c>
      <c r="S909" s="4">
        <v>0</v>
      </c>
      <c r="T909" s="10">
        <v>0</v>
      </c>
      <c r="U909" s="4">
        <v>4.8695652173913047</v>
      </c>
      <c r="V909" s="4">
        <v>0</v>
      </c>
      <c r="W909" s="10">
        <v>0</v>
      </c>
      <c r="X909" s="4">
        <v>40.591304347826089</v>
      </c>
      <c r="Y909" s="4">
        <v>0.53423913043478255</v>
      </c>
      <c r="Z909" s="10">
        <v>1.3161418166238215E-2</v>
      </c>
      <c r="AA909" s="4">
        <v>4.6141304347826084</v>
      </c>
      <c r="AB909" s="4">
        <v>0</v>
      </c>
      <c r="AC909" s="10">
        <v>0</v>
      </c>
      <c r="AD909" s="4">
        <v>83.866630434782607</v>
      </c>
      <c r="AE909" s="4">
        <v>2.3122826086956523</v>
      </c>
      <c r="AF909" s="10">
        <v>2.7570949216729982E-2</v>
      </c>
      <c r="AG909" s="4">
        <v>12.059782608695652</v>
      </c>
      <c r="AH909" s="4">
        <v>0</v>
      </c>
      <c r="AI909" s="10">
        <v>0</v>
      </c>
      <c r="AJ909" s="4">
        <v>0</v>
      </c>
      <c r="AK909" s="4">
        <v>0</v>
      </c>
      <c r="AL909" s="10" t="s">
        <v>1473</v>
      </c>
      <c r="AM909" s="1">
        <v>365228</v>
      </c>
      <c r="AN909" s="1">
        <v>5</v>
      </c>
      <c r="AX909"/>
      <c r="AY909"/>
    </row>
    <row r="910" spans="1:51" x14ac:dyDescent="0.25">
      <c r="A910" t="s">
        <v>964</v>
      </c>
      <c r="B910" t="s">
        <v>498</v>
      </c>
      <c r="C910" t="s">
        <v>1106</v>
      </c>
      <c r="D910" t="s">
        <v>1014</v>
      </c>
      <c r="E910" s="4">
        <v>28.793478260869566</v>
      </c>
      <c r="F910" s="4">
        <v>117.22891304347826</v>
      </c>
      <c r="G910" s="4">
        <v>13.033260869565218</v>
      </c>
      <c r="H910" s="10">
        <v>0.11117787012775081</v>
      </c>
      <c r="I910" s="4">
        <v>108.35326086956522</v>
      </c>
      <c r="J910" s="4">
        <v>7.9864130434782608</v>
      </c>
      <c r="K910" s="10">
        <v>7.3707177609469834E-2</v>
      </c>
      <c r="L910" s="4">
        <v>28.375652173913043</v>
      </c>
      <c r="M910" s="4">
        <v>5.0468478260869567</v>
      </c>
      <c r="N910" s="10">
        <v>0.17785839053689631</v>
      </c>
      <c r="O910" s="4">
        <v>19.5</v>
      </c>
      <c r="P910" s="4">
        <v>0</v>
      </c>
      <c r="Q910" s="8">
        <v>0</v>
      </c>
      <c r="R910" s="4">
        <v>4.25</v>
      </c>
      <c r="S910" s="4">
        <v>2.1331521739130435</v>
      </c>
      <c r="T910" s="10">
        <v>0.50191815856777489</v>
      </c>
      <c r="U910" s="4">
        <v>4.6256521739130436</v>
      </c>
      <c r="V910" s="4">
        <v>2.9136956521739132</v>
      </c>
      <c r="W910" s="10">
        <v>0.62989942663784193</v>
      </c>
      <c r="X910" s="4">
        <v>16.459239130434781</v>
      </c>
      <c r="Y910" s="4">
        <v>0.1358695652173913</v>
      </c>
      <c r="Z910" s="10">
        <v>8.254911672445105E-3</v>
      </c>
      <c r="AA910" s="4">
        <v>0</v>
      </c>
      <c r="AB910" s="4">
        <v>0</v>
      </c>
      <c r="AC910" s="10" t="s">
        <v>1473</v>
      </c>
      <c r="AD910" s="4">
        <v>72.394021739130437</v>
      </c>
      <c r="AE910" s="4">
        <v>7.8505434782608692</v>
      </c>
      <c r="AF910" s="10">
        <v>0.10844187530498103</v>
      </c>
      <c r="AG910" s="4">
        <v>0</v>
      </c>
      <c r="AH910" s="4">
        <v>0</v>
      </c>
      <c r="AI910" s="10" t="s">
        <v>1473</v>
      </c>
      <c r="AJ910" s="4">
        <v>0</v>
      </c>
      <c r="AK910" s="4">
        <v>0</v>
      </c>
      <c r="AL910" s="10" t="s">
        <v>1473</v>
      </c>
      <c r="AM910" s="1">
        <v>365911</v>
      </c>
      <c r="AN910" s="1">
        <v>5</v>
      </c>
      <c r="AX910"/>
      <c r="AY910"/>
    </row>
    <row r="911" spans="1:51" x14ac:dyDescent="0.25">
      <c r="A911" t="s">
        <v>964</v>
      </c>
      <c r="B911" t="s">
        <v>360</v>
      </c>
      <c r="C911" t="s">
        <v>1096</v>
      </c>
      <c r="D911" t="s">
        <v>1034</v>
      </c>
      <c r="E911" s="4">
        <v>63.967391304347828</v>
      </c>
      <c r="F911" s="4">
        <v>225.49815217391307</v>
      </c>
      <c r="G911" s="4">
        <v>30.271847826086958</v>
      </c>
      <c r="H911" s="10">
        <v>0.13424432765524444</v>
      </c>
      <c r="I911" s="4">
        <v>215.84597826086957</v>
      </c>
      <c r="J911" s="4">
        <v>30.271847826086958</v>
      </c>
      <c r="K911" s="10">
        <v>0.14024744899115363</v>
      </c>
      <c r="L911" s="4">
        <v>33.628043478260864</v>
      </c>
      <c r="M911" s="4">
        <v>0.77717391304347827</v>
      </c>
      <c r="N911" s="10">
        <v>2.3110887005540152E-2</v>
      </c>
      <c r="O911" s="4">
        <v>23.975869565217387</v>
      </c>
      <c r="P911" s="4">
        <v>0.77717391304347827</v>
      </c>
      <c r="Q911" s="8">
        <v>3.2414837381787853E-2</v>
      </c>
      <c r="R911" s="4">
        <v>4.6956521739130439</v>
      </c>
      <c r="S911" s="4">
        <v>0</v>
      </c>
      <c r="T911" s="10">
        <v>0</v>
      </c>
      <c r="U911" s="4">
        <v>4.9565217391304346</v>
      </c>
      <c r="V911" s="4">
        <v>0</v>
      </c>
      <c r="W911" s="10">
        <v>0</v>
      </c>
      <c r="X911" s="4">
        <v>57.171739130434787</v>
      </c>
      <c r="Y911" s="4">
        <v>26.156413043478263</v>
      </c>
      <c r="Z911" s="10">
        <v>0.45750598882086774</v>
      </c>
      <c r="AA911" s="4">
        <v>0</v>
      </c>
      <c r="AB911" s="4">
        <v>0</v>
      </c>
      <c r="AC911" s="10" t="s">
        <v>1473</v>
      </c>
      <c r="AD911" s="4">
        <v>134.6983695652174</v>
      </c>
      <c r="AE911" s="4">
        <v>3.3382608695652176</v>
      </c>
      <c r="AF911" s="10">
        <v>2.4783231455143336E-2</v>
      </c>
      <c r="AG911" s="4">
        <v>0</v>
      </c>
      <c r="AH911" s="4">
        <v>0</v>
      </c>
      <c r="AI911" s="10" t="s">
        <v>1473</v>
      </c>
      <c r="AJ911" s="4">
        <v>0</v>
      </c>
      <c r="AK911" s="4">
        <v>0</v>
      </c>
      <c r="AL911" s="10" t="s">
        <v>1473</v>
      </c>
      <c r="AM911" s="1">
        <v>365707</v>
      </c>
      <c r="AN911" s="1">
        <v>5</v>
      </c>
      <c r="AX911"/>
      <c r="AY911"/>
    </row>
    <row r="912" spans="1:51" x14ac:dyDescent="0.25">
      <c r="A912" t="s">
        <v>964</v>
      </c>
      <c r="B912" t="s">
        <v>203</v>
      </c>
      <c r="C912" t="s">
        <v>1222</v>
      </c>
      <c r="D912" t="s">
        <v>1039</v>
      </c>
      <c r="E912" s="4">
        <v>48.163043478260867</v>
      </c>
      <c r="F912" s="4">
        <v>156.89402173913044</v>
      </c>
      <c r="G912" s="4">
        <v>0</v>
      </c>
      <c r="H912" s="10">
        <v>0</v>
      </c>
      <c r="I912" s="4">
        <v>139.33695652173913</v>
      </c>
      <c r="J912" s="4">
        <v>0</v>
      </c>
      <c r="K912" s="10">
        <v>0</v>
      </c>
      <c r="L912" s="4">
        <v>5.2228260869565215</v>
      </c>
      <c r="M912" s="4">
        <v>0</v>
      </c>
      <c r="N912" s="10">
        <v>0</v>
      </c>
      <c r="O912" s="4">
        <v>3.8206521739130435</v>
      </c>
      <c r="P912" s="4">
        <v>0</v>
      </c>
      <c r="Q912" s="8">
        <v>0</v>
      </c>
      <c r="R912" s="4">
        <v>1.4021739130434783</v>
      </c>
      <c r="S912" s="4">
        <v>0</v>
      </c>
      <c r="T912" s="10">
        <v>0</v>
      </c>
      <c r="U912" s="4">
        <v>0</v>
      </c>
      <c r="V912" s="4">
        <v>0</v>
      </c>
      <c r="W912" s="10" t="s">
        <v>1473</v>
      </c>
      <c r="X912" s="4">
        <v>8.5271739130434785</v>
      </c>
      <c r="Y912" s="4">
        <v>0</v>
      </c>
      <c r="Z912" s="10">
        <v>0</v>
      </c>
      <c r="AA912" s="4">
        <v>16.154891304347824</v>
      </c>
      <c r="AB912" s="4">
        <v>0</v>
      </c>
      <c r="AC912" s="10">
        <v>0</v>
      </c>
      <c r="AD912" s="4">
        <v>126.98913043478261</v>
      </c>
      <c r="AE912" s="4">
        <v>0</v>
      </c>
      <c r="AF912" s="10">
        <v>0</v>
      </c>
      <c r="AG912" s="4">
        <v>0</v>
      </c>
      <c r="AH912" s="4">
        <v>0</v>
      </c>
      <c r="AI912" s="10" t="s">
        <v>1473</v>
      </c>
      <c r="AJ912" s="4">
        <v>0</v>
      </c>
      <c r="AK912" s="4">
        <v>0</v>
      </c>
      <c r="AL912" s="10" t="s">
        <v>1473</v>
      </c>
      <c r="AM912" s="1">
        <v>365460</v>
      </c>
      <c r="AN912" s="1">
        <v>5</v>
      </c>
      <c r="AX912"/>
      <c r="AY912"/>
    </row>
    <row r="913" spans="1:51" x14ac:dyDescent="0.25">
      <c r="A913" t="s">
        <v>964</v>
      </c>
      <c r="B913" t="s">
        <v>751</v>
      </c>
      <c r="C913" t="s">
        <v>1397</v>
      </c>
      <c r="D913" t="s">
        <v>1047</v>
      </c>
      <c r="E913" s="4">
        <v>83.902173913043484</v>
      </c>
      <c r="F913" s="4">
        <v>307.14999999999998</v>
      </c>
      <c r="G913" s="4">
        <v>84.321195652173898</v>
      </c>
      <c r="H913" s="10">
        <v>0.27452774101310079</v>
      </c>
      <c r="I913" s="4">
        <v>272.2994565217391</v>
      </c>
      <c r="J913" s="4">
        <v>84.321195652173898</v>
      </c>
      <c r="K913" s="10">
        <v>0.30966347391678356</v>
      </c>
      <c r="L913" s="4">
        <v>43.177934782608702</v>
      </c>
      <c r="M913" s="4">
        <v>0.51489130434782604</v>
      </c>
      <c r="N913" s="10">
        <v>1.1924871046755461E-2</v>
      </c>
      <c r="O913" s="4">
        <v>20.955108695652175</v>
      </c>
      <c r="P913" s="4">
        <v>0.51489130434782604</v>
      </c>
      <c r="Q913" s="8">
        <v>2.4571158843697965E-2</v>
      </c>
      <c r="R913" s="4">
        <v>17.266304347826086</v>
      </c>
      <c r="S913" s="4">
        <v>0</v>
      </c>
      <c r="T913" s="10">
        <v>0</v>
      </c>
      <c r="U913" s="4">
        <v>4.9565217391304346</v>
      </c>
      <c r="V913" s="4">
        <v>0</v>
      </c>
      <c r="W913" s="10">
        <v>0</v>
      </c>
      <c r="X913" s="4">
        <v>72.615543478260875</v>
      </c>
      <c r="Y913" s="4">
        <v>12.205217391304346</v>
      </c>
      <c r="Z913" s="10">
        <v>0.16807995653104568</v>
      </c>
      <c r="AA913" s="4">
        <v>12.627717391304348</v>
      </c>
      <c r="AB913" s="4">
        <v>0</v>
      </c>
      <c r="AC913" s="10">
        <v>0</v>
      </c>
      <c r="AD913" s="4">
        <v>178.54402173913041</v>
      </c>
      <c r="AE913" s="4">
        <v>71.601086956521726</v>
      </c>
      <c r="AF913" s="10">
        <v>0.40102763598065266</v>
      </c>
      <c r="AG913" s="4">
        <v>0.18478260869565216</v>
      </c>
      <c r="AH913" s="4">
        <v>0</v>
      </c>
      <c r="AI913" s="10">
        <v>0</v>
      </c>
      <c r="AJ913" s="4">
        <v>0</v>
      </c>
      <c r="AK913" s="4">
        <v>0</v>
      </c>
      <c r="AL913" s="10" t="s">
        <v>1473</v>
      </c>
      <c r="AM913" s="1">
        <v>366281</v>
      </c>
      <c r="AN913" s="1">
        <v>5</v>
      </c>
      <c r="AX913"/>
      <c r="AY913"/>
    </row>
    <row r="914" spans="1:51" x14ac:dyDescent="0.25">
      <c r="A914" t="s">
        <v>964</v>
      </c>
      <c r="B914" t="s">
        <v>897</v>
      </c>
      <c r="C914" t="s">
        <v>1284</v>
      </c>
      <c r="D914" t="s">
        <v>1017</v>
      </c>
      <c r="E914" s="4">
        <v>17</v>
      </c>
      <c r="F914" s="4">
        <v>67.304347826086968</v>
      </c>
      <c r="G914" s="4">
        <v>0</v>
      </c>
      <c r="H914" s="10">
        <v>0</v>
      </c>
      <c r="I914" s="4">
        <v>57.985869565217413</v>
      </c>
      <c r="J914" s="4">
        <v>0</v>
      </c>
      <c r="K914" s="10">
        <v>0</v>
      </c>
      <c r="L914" s="4">
        <v>14.807608695652178</v>
      </c>
      <c r="M914" s="4">
        <v>0</v>
      </c>
      <c r="N914" s="10">
        <v>0</v>
      </c>
      <c r="O914" s="4">
        <v>5.4891304347826102</v>
      </c>
      <c r="P914" s="4">
        <v>0</v>
      </c>
      <c r="Q914" s="8">
        <v>0</v>
      </c>
      <c r="R914" s="4">
        <v>6.8826086956521753</v>
      </c>
      <c r="S914" s="4">
        <v>0</v>
      </c>
      <c r="T914" s="10">
        <v>0</v>
      </c>
      <c r="U914" s="4">
        <v>2.4358695652173914</v>
      </c>
      <c r="V914" s="4">
        <v>0</v>
      </c>
      <c r="W914" s="10">
        <v>0</v>
      </c>
      <c r="X914" s="4">
        <v>19.056521739130435</v>
      </c>
      <c r="Y914" s="4">
        <v>0</v>
      </c>
      <c r="Z914" s="10">
        <v>0</v>
      </c>
      <c r="AA914" s="4">
        <v>0</v>
      </c>
      <c r="AB914" s="4">
        <v>0</v>
      </c>
      <c r="AC914" s="10" t="s">
        <v>1473</v>
      </c>
      <c r="AD914" s="4">
        <v>33.440217391304365</v>
      </c>
      <c r="AE914" s="4">
        <v>0</v>
      </c>
      <c r="AF914" s="10">
        <v>0</v>
      </c>
      <c r="AG914" s="4">
        <v>0</v>
      </c>
      <c r="AH914" s="4">
        <v>0</v>
      </c>
      <c r="AI914" s="10" t="s">
        <v>1473</v>
      </c>
      <c r="AJ914" s="4">
        <v>0</v>
      </c>
      <c r="AK914" s="4">
        <v>0</v>
      </c>
      <c r="AL914" s="10" t="s">
        <v>1473</v>
      </c>
      <c r="AM914" s="1">
        <v>366456</v>
      </c>
      <c r="AN914" s="1">
        <v>5</v>
      </c>
      <c r="AX914"/>
      <c r="AY914"/>
    </row>
    <row r="915" spans="1:51" x14ac:dyDescent="0.25">
      <c r="A915" t="s">
        <v>964</v>
      </c>
      <c r="B915" t="s">
        <v>372</v>
      </c>
      <c r="C915" t="s">
        <v>1131</v>
      </c>
      <c r="D915" t="s">
        <v>982</v>
      </c>
      <c r="E915" s="4">
        <v>117.60869565217391</v>
      </c>
      <c r="F915" s="4">
        <v>404.02336956521742</v>
      </c>
      <c r="G915" s="4">
        <v>118.89684782608697</v>
      </c>
      <c r="H915" s="10">
        <v>0.29428210539909039</v>
      </c>
      <c r="I915" s="4">
        <v>385.57641304347828</v>
      </c>
      <c r="J915" s="4">
        <v>118.89684782608697</v>
      </c>
      <c r="K915" s="10">
        <v>0.30836130998677025</v>
      </c>
      <c r="L915" s="4">
        <v>30.85217391304348</v>
      </c>
      <c r="M915" s="4">
        <v>2.5399999999999996</v>
      </c>
      <c r="N915" s="10">
        <v>8.2328072153325799E-2</v>
      </c>
      <c r="O915" s="4">
        <v>24.939130434782609</v>
      </c>
      <c r="P915" s="4">
        <v>2.5399999999999996</v>
      </c>
      <c r="Q915" s="8">
        <v>0.10184797768479775</v>
      </c>
      <c r="R915" s="4">
        <v>2</v>
      </c>
      <c r="S915" s="4">
        <v>0</v>
      </c>
      <c r="T915" s="10">
        <v>0</v>
      </c>
      <c r="U915" s="4">
        <v>3.9130434782608696</v>
      </c>
      <c r="V915" s="4">
        <v>0</v>
      </c>
      <c r="W915" s="10">
        <v>0</v>
      </c>
      <c r="X915" s="4">
        <v>87.115108695652154</v>
      </c>
      <c r="Y915" s="4">
        <v>33.430108695652194</v>
      </c>
      <c r="Z915" s="10">
        <v>0.3837463925166481</v>
      </c>
      <c r="AA915" s="4">
        <v>12.533913043478259</v>
      </c>
      <c r="AB915" s="4">
        <v>0</v>
      </c>
      <c r="AC915" s="10">
        <v>0</v>
      </c>
      <c r="AD915" s="4">
        <v>231.13391304347829</v>
      </c>
      <c r="AE915" s="4">
        <v>82.926739130434768</v>
      </c>
      <c r="AF915" s="10">
        <v>0.35878222299137702</v>
      </c>
      <c r="AG915" s="4">
        <v>42.388260869565215</v>
      </c>
      <c r="AH915" s="4">
        <v>0</v>
      </c>
      <c r="AI915" s="10">
        <v>0</v>
      </c>
      <c r="AJ915" s="4">
        <v>0</v>
      </c>
      <c r="AK915" s="4">
        <v>0</v>
      </c>
      <c r="AL915" s="10" t="s">
        <v>1473</v>
      </c>
      <c r="AM915" s="1">
        <v>365722</v>
      </c>
      <c r="AN915" s="1">
        <v>5</v>
      </c>
      <c r="AX915"/>
      <c r="AY915"/>
    </row>
    <row r="916" spans="1:51" x14ac:dyDescent="0.25">
      <c r="A916" t="s">
        <v>964</v>
      </c>
      <c r="B916" t="s">
        <v>202</v>
      </c>
      <c r="C916" t="s">
        <v>1173</v>
      </c>
      <c r="D916" t="s">
        <v>1049</v>
      </c>
      <c r="E916" s="4">
        <v>65.869565217391298</v>
      </c>
      <c r="F916" s="4">
        <v>214.84510869565219</v>
      </c>
      <c r="G916" s="4">
        <v>0</v>
      </c>
      <c r="H916" s="10">
        <v>0</v>
      </c>
      <c r="I916" s="4">
        <v>209.80163043478262</v>
      </c>
      <c r="J916" s="4">
        <v>0</v>
      </c>
      <c r="K916" s="10">
        <v>0</v>
      </c>
      <c r="L916" s="4">
        <v>24.331521739130437</v>
      </c>
      <c r="M916" s="4">
        <v>0</v>
      </c>
      <c r="N916" s="10">
        <v>0</v>
      </c>
      <c r="O916" s="4">
        <v>19.288043478260871</v>
      </c>
      <c r="P916" s="4">
        <v>0</v>
      </c>
      <c r="Q916" s="8">
        <v>0</v>
      </c>
      <c r="R916" s="4">
        <v>0</v>
      </c>
      <c r="S916" s="4">
        <v>0</v>
      </c>
      <c r="T916" s="10" t="s">
        <v>1473</v>
      </c>
      <c r="U916" s="4">
        <v>5.0434782608695654</v>
      </c>
      <c r="V916" s="4">
        <v>0</v>
      </c>
      <c r="W916" s="10">
        <v>0</v>
      </c>
      <c r="X916" s="4">
        <v>69.391304347826093</v>
      </c>
      <c r="Y916" s="4">
        <v>0</v>
      </c>
      <c r="Z916" s="10">
        <v>0</v>
      </c>
      <c r="AA916" s="4">
        <v>0</v>
      </c>
      <c r="AB916" s="4">
        <v>0</v>
      </c>
      <c r="AC916" s="10" t="s">
        <v>1473</v>
      </c>
      <c r="AD916" s="4">
        <v>120.94021739130434</v>
      </c>
      <c r="AE916" s="4">
        <v>0</v>
      </c>
      <c r="AF916" s="10">
        <v>0</v>
      </c>
      <c r="AG916" s="4">
        <v>0.18206521739130435</v>
      </c>
      <c r="AH916" s="4">
        <v>0</v>
      </c>
      <c r="AI916" s="10">
        <v>0</v>
      </c>
      <c r="AJ916" s="4">
        <v>0</v>
      </c>
      <c r="AK916" s="4">
        <v>0</v>
      </c>
      <c r="AL916" s="10" t="s">
        <v>1473</v>
      </c>
      <c r="AM916" s="1">
        <v>365458</v>
      </c>
      <c r="AN916" s="1">
        <v>5</v>
      </c>
      <c r="AX916"/>
      <c r="AY916"/>
    </row>
    <row r="917" spans="1:51" x14ac:dyDescent="0.25">
      <c r="A917" t="s">
        <v>964</v>
      </c>
      <c r="B917" t="s">
        <v>902</v>
      </c>
      <c r="C917" t="s">
        <v>1098</v>
      </c>
      <c r="D917" t="s">
        <v>999</v>
      </c>
      <c r="E917" s="4">
        <v>43.619565217391305</v>
      </c>
      <c r="F917" s="4">
        <v>120.83902173913043</v>
      </c>
      <c r="G917" s="4">
        <v>0</v>
      </c>
      <c r="H917" s="10">
        <v>0</v>
      </c>
      <c r="I917" s="4">
        <v>105.9173913043478</v>
      </c>
      <c r="J917" s="4">
        <v>0</v>
      </c>
      <c r="K917" s="10">
        <v>0</v>
      </c>
      <c r="L917" s="4">
        <v>37.231847826086948</v>
      </c>
      <c r="M917" s="4">
        <v>0</v>
      </c>
      <c r="N917" s="10">
        <v>0</v>
      </c>
      <c r="O917" s="4">
        <v>25.35054347826086</v>
      </c>
      <c r="P917" s="4">
        <v>0</v>
      </c>
      <c r="Q917" s="8">
        <v>0</v>
      </c>
      <c r="R917" s="4">
        <v>6.826956521739131</v>
      </c>
      <c r="S917" s="4">
        <v>0</v>
      </c>
      <c r="T917" s="10">
        <v>0</v>
      </c>
      <c r="U917" s="4">
        <v>5.0543478260869561</v>
      </c>
      <c r="V917" s="4">
        <v>0</v>
      </c>
      <c r="W917" s="10">
        <v>0</v>
      </c>
      <c r="X917" s="4">
        <v>35.367391304347819</v>
      </c>
      <c r="Y917" s="4">
        <v>0</v>
      </c>
      <c r="Z917" s="10">
        <v>0</v>
      </c>
      <c r="AA917" s="4">
        <v>3.0403260869565223</v>
      </c>
      <c r="AB917" s="4">
        <v>0</v>
      </c>
      <c r="AC917" s="10">
        <v>0</v>
      </c>
      <c r="AD917" s="4">
        <v>42.22652173913044</v>
      </c>
      <c r="AE917" s="4">
        <v>0</v>
      </c>
      <c r="AF917" s="10">
        <v>0</v>
      </c>
      <c r="AG917" s="4">
        <v>0.16847826086956522</v>
      </c>
      <c r="AH917" s="4">
        <v>0</v>
      </c>
      <c r="AI917" s="10">
        <v>0</v>
      </c>
      <c r="AJ917" s="4">
        <v>2.8044565217391302</v>
      </c>
      <c r="AK917" s="4">
        <v>0</v>
      </c>
      <c r="AL917" s="10" t="s">
        <v>1473</v>
      </c>
      <c r="AM917" s="1">
        <v>366461</v>
      </c>
      <c r="AN917" s="1">
        <v>5</v>
      </c>
      <c r="AX917"/>
      <c r="AY917"/>
    </row>
    <row r="918" spans="1:51" x14ac:dyDescent="0.25">
      <c r="A918" t="s">
        <v>964</v>
      </c>
      <c r="B918" t="s">
        <v>623</v>
      </c>
      <c r="C918" t="s">
        <v>1377</v>
      </c>
      <c r="D918" t="s">
        <v>991</v>
      </c>
      <c r="E918" s="4">
        <v>55.021739130434781</v>
      </c>
      <c r="F918" s="4">
        <v>224.35326086956525</v>
      </c>
      <c r="G918" s="4">
        <v>0</v>
      </c>
      <c r="H918" s="10">
        <v>0</v>
      </c>
      <c r="I918" s="4">
        <v>203.0733695652174</v>
      </c>
      <c r="J918" s="4">
        <v>0</v>
      </c>
      <c r="K918" s="10">
        <v>0</v>
      </c>
      <c r="L918" s="4">
        <v>23.4375</v>
      </c>
      <c r="M918" s="4">
        <v>0</v>
      </c>
      <c r="N918" s="10">
        <v>0</v>
      </c>
      <c r="O918" s="4">
        <v>12.133152173913043</v>
      </c>
      <c r="P918" s="4">
        <v>0</v>
      </c>
      <c r="Q918" s="8">
        <v>0</v>
      </c>
      <c r="R918" s="4">
        <v>5.5652173913043477</v>
      </c>
      <c r="S918" s="4">
        <v>0</v>
      </c>
      <c r="T918" s="10">
        <v>0</v>
      </c>
      <c r="U918" s="4">
        <v>5.7391304347826084</v>
      </c>
      <c r="V918" s="4">
        <v>0</v>
      </c>
      <c r="W918" s="10">
        <v>0</v>
      </c>
      <c r="X918" s="4">
        <v>62.054347826086953</v>
      </c>
      <c r="Y918" s="4">
        <v>0</v>
      </c>
      <c r="Z918" s="10">
        <v>0</v>
      </c>
      <c r="AA918" s="4">
        <v>9.9755434782608692</v>
      </c>
      <c r="AB918" s="4">
        <v>0</v>
      </c>
      <c r="AC918" s="10">
        <v>0</v>
      </c>
      <c r="AD918" s="4">
        <v>117.04076086956522</v>
      </c>
      <c r="AE918" s="4">
        <v>0</v>
      </c>
      <c r="AF918" s="10">
        <v>0</v>
      </c>
      <c r="AG918" s="4">
        <v>11.845108695652174</v>
      </c>
      <c r="AH918" s="4">
        <v>0</v>
      </c>
      <c r="AI918" s="10">
        <v>0</v>
      </c>
      <c r="AJ918" s="4">
        <v>0</v>
      </c>
      <c r="AK918" s="4">
        <v>0</v>
      </c>
      <c r="AL918" s="10" t="s">
        <v>1473</v>
      </c>
      <c r="AM918" s="1">
        <v>366109</v>
      </c>
      <c r="AN918" s="1">
        <v>5</v>
      </c>
      <c r="AX918"/>
      <c r="AY918"/>
    </row>
    <row r="919" spans="1:51" x14ac:dyDescent="0.25">
      <c r="A919" t="s">
        <v>964</v>
      </c>
      <c r="B919" t="s">
        <v>636</v>
      </c>
      <c r="C919" t="s">
        <v>1204</v>
      </c>
      <c r="D919" t="s">
        <v>1035</v>
      </c>
      <c r="E919" s="4">
        <v>77.271739130434781</v>
      </c>
      <c r="F919" s="4">
        <v>225.5625</v>
      </c>
      <c r="G919" s="4">
        <v>6.008152173913043</v>
      </c>
      <c r="H919" s="10">
        <v>2.6636307781271459E-2</v>
      </c>
      <c r="I919" s="4">
        <v>201.82608695652175</v>
      </c>
      <c r="J919" s="4">
        <v>6.008152173913043</v>
      </c>
      <c r="K919" s="10">
        <v>2.9768957345971559E-2</v>
      </c>
      <c r="L919" s="4">
        <v>51.883152173913047</v>
      </c>
      <c r="M919" s="4">
        <v>1.2472826086956521</v>
      </c>
      <c r="N919" s="10">
        <v>2.4040224165924683E-2</v>
      </c>
      <c r="O919" s="4">
        <v>34.157608695652172</v>
      </c>
      <c r="P919" s="4">
        <v>1.2472826086956521</v>
      </c>
      <c r="Q919" s="8">
        <v>3.651551312649165E-2</v>
      </c>
      <c r="R919" s="4">
        <v>11.986413043478262</v>
      </c>
      <c r="S919" s="4">
        <v>0</v>
      </c>
      <c r="T919" s="10">
        <v>0</v>
      </c>
      <c r="U919" s="4">
        <v>5.7391304347826084</v>
      </c>
      <c r="V919" s="4">
        <v>0</v>
      </c>
      <c r="W919" s="10">
        <v>0</v>
      </c>
      <c r="X919" s="4">
        <v>43.133152173913047</v>
      </c>
      <c r="Y919" s="4">
        <v>0.12771739130434784</v>
      </c>
      <c r="Z919" s="10">
        <v>2.9610029610029611E-3</v>
      </c>
      <c r="AA919" s="4">
        <v>6.0108695652173916</v>
      </c>
      <c r="AB919" s="4">
        <v>0</v>
      </c>
      <c r="AC919" s="10">
        <v>0</v>
      </c>
      <c r="AD919" s="4">
        <v>108.83695652173913</v>
      </c>
      <c r="AE919" s="4">
        <v>2.9782608695652173</v>
      </c>
      <c r="AF919" s="10">
        <v>2.7364426245880355E-2</v>
      </c>
      <c r="AG919" s="4">
        <v>15.698369565217391</v>
      </c>
      <c r="AH919" s="4">
        <v>1.6548913043478262</v>
      </c>
      <c r="AI919" s="10">
        <v>0.10541803704344817</v>
      </c>
      <c r="AJ919" s="4">
        <v>0</v>
      </c>
      <c r="AK919" s="4">
        <v>0</v>
      </c>
      <c r="AL919" s="10" t="s">
        <v>1473</v>
      </c>
      <c r="AM919" s="1">
        <v>366127</v>
      </c>
      <c r="AN919" s="1">
        <v>5</v>
      </c>
      <c r="AX919"/>
      <c r="AY919"/>
    </row>
    <row r="920" spans="1:51" x14ac:dyDescent="0.25">
      <c r="A920" t="s">
        <v>964</v>
      </c>
      <c r="B920" t="s">
        <v>383</v>
      </c>
      <c r="C920" t="s">
        <v>1083</v>
      </c>
      <c r="D920" t="s">
        <v>991</v>
      </c>
      <c r="E920" s="4">
        <v>61.815217391304351</v>
      </c>
      <c r="F920" s="4">
        <v>271.28956521739121</v>
      </c>
      <c r="G920" s="4">
        <v>2.0407608695652173</v>
      </c>
      <c r="H920" s="10">
        <v>7.5224451332284153E-3</v>
      </c>
      <c r="I920" s="4">
        <v>253.41456521739121</v>
      </c>
      <c r="J920" s="4">
        <v>0.25271739130434784</v>
      </c>
      <c r="K920" s="10">
        <v>9.9724887986432317E-4</v>
      </c>
      <c r="L920" s="4">
        <v>38.103152173913031</v>
      </c>
      <c r="M920" s="4">
        <v>1.7880434782608696</v>
      </c>
      <c r="N920" s="10">
        <v>4.6926392601319658E-2</v>
      </c>
      <c r="O920" s="4">
        <v>30.662934782608687</v>
      </c>
      <c r="P920" s="4">
        <v>0</v>
      </c>
      <c r="Q920" s="8">
        <v>0</v>
      </c>
      <c r="R920" s="4">
        <v>1.7880434782608696</v>
      </c>
      <c r="S920" s="4">
        <v>1.7880434782608696</v>
      </c>
      <c r="T920" s="10">
        <v>1</v>
      </c>
      <c r="U920" s="4">
        <v>5.6521739130434785</v>
      </c>
      <c r="V920" s="4">
        <v>0</v>
      </c>
      <c r="W920" s="10">
        <v>0</v>
      </c>
      <c r="X920" s="4">
        <v>45.463043478260886</v>
      </c>
      <c r="Y920" s="4">
        <v>0</v>
      </c>
      <c r="Z920" s="10">
        <v>0</v>
      </c>
      <c r="AA920" s="4">
        <v>10.434782608695652</v>
      </c>
      <c r="AB920" s="4">
        <v>0</v>
      </c>
      <c r="AC920" s="10">
        <v>0</v>
      </c>
      <c r="AD920" s="4">
        <v>177.28858695652164</v>
      </c>
      <c r="AE920" s="4">
        <v>0.25271739130434784</v>
      </c>
      <c r="AF920" s="10">
        <v>1.4254577558696681E-3</v>
      </c>
      <c r="AG920" s="4">
        <v>0</v>
      </c>
      <c r="AH920" s="4">
        <v>0</v>
      </c>
      <c r="AI920" s="10" t="s">
        <v>1473</v>
      </c>
      <c r="AJ920" s="4">
        <v>0</v>
      </c>
      <c r="AK920" s="4">
        <v>0</v>
      </c>
      <c r="AL920" s="10" t="s">
        <v>1473</v>
      </c>
      <c r="AM920" s="1">
        <v>365738</v>
      </c>
      <c r="AN920" s="1">
        <v>5</v>
      </c>
      <c r="AX920"/>
      <c r="AY920"/>
    </row>
    <row r="921" spans="1:51" x14ac:dyDescent="0.25">
      <c r="A921" t="s">
        <v>964</v>
      </c>
      <c r="B921" t="s">
        <v>696</v>
      </c>
      <c r="C921" t="s">
        <v>1213</v>
      </c>
      <c r="D921" t="s">
        <v>1008</v>
      </c>
      <c r="E921" s="4">
        <v>76.630434782608702</v>
      </c>
      <c r="F921" s="4">
        <v>234.13858695652175</v>
      </c>
      <c r="G921" s="4">
        <v>2.2663043478260869</v>
      </c>
      <c r="H921" s="10">
        <v>9.6793287141812602E-3</v>
      </c>
      <c r="I921" s="4">
        <v>220.35054347826087</v>
      </c>
      <c r="J921" s="4">
        <v>0</v>
      </c>
      <c r="K921" s="10">
        <v>0</v>
      </c>
      <c r="L921" s="4">
        <v>15.970108695652174</v>
      </c>
      <c r="M921" s="4">
        <v>1.9565217391304348</v>
      </c>
      <c r="N921" s="10">
        <v>0.1225114854517611</v>
      </c>
      <c r="O921" s="4">
        <v>7.8831521739130439</v>
      </c>
      <c r="P921" s="4">
        <v>0</v>
      </c>
      <c r="Q921" s="8">
        <v>0</v>
      </c>
      <c r="R921" s="4">
        <v>3.8695652173913042</v>
      </c>
      <c r="S921" s="4">
        <v>1.9565217391304348</v>
      </c>
      <c r="T921" s="10">
        <v>0.5056179775280899</v>
      </c>
      <c r="U921" s="4">
        <v>4.2173913043478262</v>
      </c>
      <c r="V921" s="4">
        <v>0</v>
      </c>
      <c r="W921" s="10">
        <v>0</v>
      </c>
      <c r="X921" s="4">
        <v>69.453804347826093</v>
      </c>
      <c r="Y921" s="4">
        <v>0</v>
      </c>
      <c r="Z921" s="10">
        <v>0</v>
      </c>
      <c r="AA921" s="4">
        <v>5.7010869565217392</v>
      </c>
      <c r="AB921" s="4">
        <v>0.30978260869565216</v>
      </c>
      <c r="AC921" s="10">
        <v>5.4337464251668251E-2</v>
      </c>
      <c r="AD921" s="4">
        <v>143.01358695652175</v>
      </c>
      <c r="AE921" s="4">
        <v>0</v>
      </c>
      <c r="AF921" s="10">
        <v>0</v>
      </c>
      <c r="AG921" s="4">
        <v>0</v>
      </c>
      <c r="AH921" s="4">
        <v>0</v>
      </c>
      <c r="AI921" s="10" t="s">
        <v>1473</v>
      </c>
      <c r="AJ921" s="4">
        <v>0</v>
      </c>
      <c r="AK921" s="4">
        <v>0</v>
      </c>
      <c r="AL921" s="10" t="s">
        <v>1473</v>
      </c>
      <c r="AM921" s="1">
        <v>366209</v>
      </c>
      <c r="AN921" s="1">
        <v>5</v>
      </c>
      <c r="AX921"/>
      <c r="AY921"/>
    </row>
    <row r="922" spans="1:51" x14ac:dyDescent="0.25">
      <c r="A922" t="s">
        <v>964</v>
      </c>
      <c r="B922" t="s">
        <v>868</v>
      </c>
      <c r="C922" t="s">
        <v>1103</v>
      </c>
      <c r="D922" t="s">
        <v>1041</v>
      </c>
      <c r="E922" s="4">
        <v>67.880434782608702</v>
      </c>
      <c r="F922" s="4">
        <v>234.66271739130434</v>
      </c>
      <c r="G922" s="4">
        <v>2.1518478260869567</v>
      </c>
      <c r="H922" s="10">
        <v>9.1699604010751796E-3</v>
      </c>
      <c r="I922" s="4">
        <v>213.57576086956522</v>
      </c>
      <c r="J922" s="4">
        <v>2.1518478260869567</v>
      </c>
      <c r="K922" s="10">
        <v>1.0075337282310474E-2</v>
      </c>
      <c r="L922" s="4">
        <v>37.410108695652184</v>
      </c>
      <c r="M922" s="4">
        <v>1.2633695652173915</v>
      </c>
      <c r="N922" s="10">
        <v>3.3770807123161897E-2</v>
      </c>
      <c r="O922" s="4">
        <v>26.670978260869571</v>
      </c>
      <c r="P922" s="4">
        <v>1.2633695652173915</v>
      </c>
      <c r="Q922" s="8">
        <v>4.7368699897706756E-2</v>
      </c>
      <c r="R922" s="4">
        <v>5.5217391304347823</v>
      </c>
      <c r="S922" s="4">
        <v>0</v>
      </c>
      <c r="T922" s="10">
        <v>0</v>
      </c>
      <c r="U922" s="4">
        <v>5.2173913043478262</v>
      </c>
      <c r="V922" s="4">
        <v>0</v>
      </c>
      <c r="W922" s="10">
        <v>0</v>
      </c>
      <c r="X922" s="4">
        <v>49.024021739130433</v>
      </c>
      <c r="Y922" s="4">
        <v>0.62728260869565222</v>
      </c>
      <c r="Z922" s="10">
        <v>1.2795413073892347E-2</v>
      </c>
      <c r="AA922" s="4">
        <v>10.347826086956522</v>
      </c>
      <c r="AB922" s="4">
        <v>0</v>
      </c>
      <c r="AC922" s="10">
        <v>0</v>
      </c>
      <c r="AD922" s="4">
        <v>135.88076086956522</v>
      </c>
      <c r="AE922" s="4">
        <v>0.26119565217391305</v>
      </c>
      <c r="AF922" s="10">
        <v>1.9222416072915592E-3</v>
      </c>
      <c r="AG922" s="4">
        <v>2</v>
      </c>
      <c r="AH922" s="4">
        <v>0</v>
      </c>
      <c r="AI922" s="10">
        <v>0</v>
      </c>
      <c r="AJ922" s="4">
        <v>0</v>
      </c>
      <c r="AK922" s="4">
        <v>0</v>
      </c>
      <c r="AL922" s="10" t="s">
        <v>1473</v>
      </c>
      <c r="AM922" s="1">
        <v>366426</v>
      </c>
      <c r="AN922" s="1">
        <v>5</v>
      </c>
      <c r="AX922"/>
      <c r="AY922"/>
    </row>
    <row r="923" spans="1:51" x14ac:dyDescent="0.25">
      <c r="A923" t="s">
        <v>964</v>
      </c>
      <c r="B923" t="s">
        <v>569</v>
      </c>
      <c r="C923" t="s">
        <v>1364</v>
      </c>
      <c r="D923" t="s">
        <v>1066</v>
      </c>
      <c r="E923" s="4">
        <v>60.108695652173914</v>
      </c>
      <c r="F923" s="4">
        <v>167.43739130434784</v>
      </c>
      <c r="G923" s="4">
        <v>0.23271739130434782</v>
      </c>
      <c r="H923" s="10">
        <v>1.3898770728059287E-3</v>
      </c>
      <c r="I923" s="4">
        <v>152.80695652173915</v>
      </c>
      <c r="J923" s="4">
        <v>0.23271739130434782</v>
      </c>
      <c r="K923" s="10">
        <v>1.5229502412819811E-3</v>
      </c>
      <c r="L923" s="4">
        <v>31.353152173913042</v>
      </c>
      <c r="M923" s="4">
        <v>0.12402173913043478</v>
      </c>
      <c r="N923" s="10">
        <v>3.9556386050913677E-3</v>
      </c>
      <c r="O923" s="4">
        <v>16.722717391304347</v>
      </c>
      <c r="P923" s="4">
        <v>0.12402173913043478</v>
      </c>
      <c r="Q923" s="8">
        <v>7.4163627972882503E-3</v>
      </c>
      <c r="R923" s="4">
        <v>9.2391304347826093</v>
      </c>
      <c r="S923" s="4">
        <v>0</v>
      </c>
      <c r="T923" s="10">
        <v>0</v>
      </c>
      <c r="U923" s="4">
        <v>5.3913043478260869</v>
      </c>
      <c r="V923" s="4">
        <v>0</v>
      </c>
      <c r="W923" s="10">
        <v>0</v>
      </c>
      <c r="X923" s="4">
        <v>38.82858695652174</v>
      </c>
      <c r="Y923" s="4">
        <v>0.10869565217391304</v>
      </c>
      <c r="Z923" s="10">
        <v>2.7993718209633756E-3</v>
      </c>
      <c r="AA923" s="4">
        <v>0</v>
      </c>
      <c r="AB923" s="4">
        <v>0</v>
      </c>
      <c r="AC923" s="10" t="s">
        <v>1473</v>
      </c>
      <c r="AD923" s="4">
        <v>97.130652173913049</v>
      </c>
      <c r="AE923" s="4">
        <v>0</v>
      </c>
      <c r="AF923" s="10">
        <v>0</v>
      </c>
      <c r="AG923" s="4">
        <v>0.125</v>
      </c>
      <c r="AH923" s="4">
        <v>0</v>
      </c>
      <c r="AI923" s="10">
        <v>0</v>
      </c>
      <c r="AJ923" s="4">
        <v>0</v>
      </c>
      <c r="AK923" s="4">
        <v>0</v>
      </c>
      <c r="AL923" s="10" t="s">
        <v>1473</v>
      </c>
      <c r="AM923" s="1">
        <v>366028</v>
      </c>
      <c r="AN923" s="1">
        <v>5</v>
      </c>
      <c r="AX923"/>
      <c r="AY923"/>
    </row>
    <row r="924" spans="1:51" x14ac:dyDescent="0.25">
      <c r="A924" t="s">
        <v>964</v>
      </c>
      <c r="B924" t="s">
        <v>849</v>
      </c>
      <c r="C924" t="s">
        <v>1245</v>
      </c>
      <c r="D924" t="s">
        <v>1012</v>
      </c>
      <c r="E924" s="4">
        <v>21.028169014084508</v>
      </c>
      <c r="F924" s="4">
        <v>112.91901408450704</v>
      </c>
      <c r="G924" s="4">
        <v>0</v>
      </c>
      <c r="H924" s="10">
        <v>0</v>
      </c>
      <c r="I924" s="4">
        <v>103.86267605633802</v>
      </c>
      <c r="J924" s="4">
        <v>0</v>
      </c>
      <c r="K924" s="10">
        <v>0</v>
      </c>
      <c r="L924" s="4">
        <v>52.433098591549296</v>
      </c>
      <c r="M924" s="4">
        <v>0</v>
      </c>
      <c r="N924" s="10">
        <v>0</v>
      </c>
      <c r="O924" s="4">
        <v>43.37676056338028</v>
      </c>
      <c r="P924" s="4">
        <v>0</v>
      </c>
      <c r="Q924" s="8">
        <v>0</v>
      </c>
      <c r="R924" s="4">
        <v>5.28169014084507</v>
      </c>
      <c r="S924" s="4">
        <v>0</v>
      </c>
      <c r="T924" s="10">
        <v>0</v>
      </c>
      <c r="U924" s="4">
        <v>3.7746478873239435</v>
      </c>
      <c r="V924" s="4">
        <v>0</v>
      </c>
      <c r="W924" s="10">
        <v>0</v>
      </c>
      <c r="X924" s="4">
        <v>19.91549295774648</v>
      </c>
      <c r="Y924" s="4">
        <v>0</v>
      </c>
      <c r="Z924" s="10">
        <v>0</v>
      </c>
      <c r="AA924" s="4">
        <v>0</v>
      </c>
      <c r="AB924" s="4">
        <v>0</v>
      </c>
      <c r="AC924" s="10" t="s">
        <v>1473</v>
      </c>
      <c r="AD924" s="4">
        <v>40.570422535211264</v>
      </c>
      <c r="AE924" s="4">
        <v>0</v>
      </c>
      <c r="AF924" s="10">
        <v>0</v>
      </c>
      <c r="AG924" s="4">
        <v>0</v>
      </c>
      <c r="AH924" s="4">
        <v>0</v>
      </c>
      <c r="AI924" s="10" t="s">
        <v>1473</v>
      </c>
      <c r="AJ924" s="4">
        <v>0</v>
      </c>
      <c r="AK924" s="4">
        <v>0</v>
      </c>
      <c r="AL924" s="10" t="s">
        <v>1473</v>
      </c>
      <c r="AM924" s="1">
        <v>366405</v>
      </c>
      <c r="AN924" s="1">
        <v>5</v>
      </c>
      <c r="AX924"/>
      <c r="AY924"/>
    </row>
    <row r="925" spans="1:51" x14ac:dyDescent="0.25">
      <c r="A925" t="s">
        <v>964</v>
      </c>
      <c r="B925" t="s">
        <v>337</v>
      </c>
      <c r="C925" t="s">
        <v>1116</v>
      </c>
      <c r="D925" t="s">
        <v>980</v>
      </c>
      <c r="E925" s="4">
        <v>22.695652173913043</v>
      </c>
      <c r="F925" s="4">
        <v>138.27902173913043</v>
      </c>
      <c r="G925" s="4">
        <v>3.6543478260869566</v>
      </c>
      <c r="H925" s="10">
        <v>2.6427347981829431E-2</v>
      </c>
      <c r="I925" s="4">
        <v>134.21923913043477</v>
      </c>
      <c r="J925" s="4">
        <v>2.9858695652173912</v>
      </c>
      <c r="K925" s="10">
        <v>2.2246211381929469E-2</v>
      </c>
      <c r="L925" s="4">
        <v>21.847065217391304</v>
      </c>
      <c r="M925" s="4">
        <v>0.66847826086956519</v>
      </c>
      <c r="N925" s="10">
        <v>3.0598080530167715E-2</v>
      </c>
      <c r="O925" s="4">
        <v>17.787282608695651</v>
      </c>
      <c r="P925" s="4">
        <v>0</v>
      </c>
      <c r="Q925" s="8">
        <v>0</v>
      </c>
      <c r="R925" s="4">
        <v>4.0597826086956523</v>
      </c>
      <c r="S925" s="4">
        <v>0.66847826086956519</v>
      </c>
      <c r="T925" s="10">
        <v>0.1646586345381526</v>
      </c>
      <c r="U925" s="4">
        <v>0</v>
      </c>
      <c r="V925" s="4">
        <v>0</v>
      </c>
      <c r="W925" s="10" t="s">
        <v>1473</v>
      </c>
      <c r="X925" s="4">
        <v>24.724456521739132</v>
      </c>
      <c r="Y925" s="4">
        <v>0</v>
      </c>
      <c r="Z925" s="10">
        <v>0</v>
      </c>
      <c r="AA925" s="4">
        <v>0</v>
      </c>
      <c r="AB925" s="4">
        <v>0</v>
      </c>
      <c r="AC925" s="10" t="s">
        <v>1473</v>
      </c>
      <c r="AD925" s="4">
        <v>91.707499999999982</v>
      </c>
      <c r="AE925" s="4">
        <v>2.9858695652173912</v>
      </c>
      <c r="AF925" s="10">
        <v>3.2558619144752519E-2</v>
      </c>
      <c r="AG925" s="4">
        <v>0</v>
      </c>
      <c r="AH925" s="4">
        <v>0</v>
      </c>
      <c r="AI925" s="10" t="s">
        <v>1473</v>
      </c>
      <c r="AJ925" s="4">
        <v>0</v>
      </c>
      <c r="AK925" s="4">
        <v>0</v>
      </c>
      <c r="AL925" s="10" t="s">
        <v>1473</v>
      </c>
      <c r="AM925" s="1">
        <v>365671</v>
      </c>
      <c r="AN925" s="1">
        <v>5</v>
      </c>
      <c r="AX925"/>
      <c r="AY925"/>
    </row>
    <row r="926" spans="1:51" x14ac:dyDescent="0.25">
      <c r="A926" t="s">
        <v>964</v>
      </c>
      <c r="B926" t="s">
        <v>388</v>
      </c>
      <c r="C926" t="s">
        <v>1330</v>
      </c>
      <c r="D926" t="s">
        <v>997</v>
      </c>
      <c r="E926" s="4">
        <v>74.804347826086953</v>
      </c>
      <c r="F926" s="4">
        <v>253.95336956521743</v>
      </c>
      <c r="G926" s="4">
        <v>19.257826086956516</v>
      </c>
      <c r="H926" s="10">
        <v>7.5832134536852211E-2</v>
      </c>
      <c r="I926" s="4">
        <v>242.7577173913044</v>
      </c>
      <c r="J926" s="4">
        <v>19.257826086956516</v>
      </c>
      <c r="K926" s="10">
        <v>7.932940832490433E-2</v>
      </c>
      <c r="L926" s="4">
        <v>30.627282608695651</v>
      </c>
      <c r="M926" s="4">
        <v>7.4669565217391298</v>
      </c>
      <c r="N926" s="10">
        <v>0.24380081697548717</v>
      </c>
      <c r="O926" s="4">
        <v>19.431630434782608</v>
      </c>
      <c r="P926" s="4">
        <v>7.4669565217391298</v>
      </c>
      <c r="Q926" s="8">
        <v>0.38426814192458508</v>
      </c>
      <c r="R926" s="4">
        <v>7.4565217391304346</v>
      </c>
      <c r="S926" s="4">
        <v>0</v>
      </c>
      <c r="T926" s="10">
        <v>0</v>
      </c>
      <c r="U926" s="4">
        <v>3.7391304347826089</v>
      </c>
      <c r="V926" s="4">
        <v>0</v>
      </c>
      <c r="W926" s="10">
        <v>0</v>
      </c>
      <c r="X926" s="4">
        <v>67.958695652173944</v>
      </c>
      <c r="Y926" s="4">
        <v>11.708260869565216</v>
      </c>
      <c r="Z926" s="10">
        <v>0.17228495569559504</v>
      </c>
      <c r="AA926" s="4">
        <v>0</v>
      </c>
      <c r="AB926" s="4">
        <v>0</v>
      </c>
      <c r="AC926" s="10" t="s">
        <v>1473</v>
      </c>
      <c r="AD926" s="4">
        <v>155.36739130434785</v>
      </c>
      <c r="AE926" s="4">
        <v>8.2608695652173908E-2</v>
      </c>
      <c r="AF926" s="10">
        <v>5.3169905833298347E-4</v>
      </c>
      <c r="AG926" s="4">
        <v>0</v>
      </c>
      <c r="AH926" s="4">
        <v>0</v>
      </c>
      <c r="AI926" s="10" t="s">
        <v>1473</v>
      </c>
      <c r="AJ926" s="4">
        <v>0</v>
      </c>
      <c r="AK926" s="4">
        <v>0</v>
      </c>
      <c r="AL926" s="10" t="s">
        <v>1473</v>
      </c>
      <c r="AM926" s="1">
        <v>365743</v>
      </c>
      <c r="AN926" s="1">
        <v>5</v>
      </c>
      <c r="AX926"/>
      <c r="AY926"/>
    </row>
    <row r="927" spans="1:51" x14ac:dyDescent="0.25">
      <c r="A927" t="s">
        <v>964</v>
      </c>
      <c r="B927" t="s">
        <v>741</v>
      </c>
      <c r="C927" t="s">
        <v>1276</v>
      </c>
      <c r="D927" t="s">
        <v>1058</v>
      </c>
      <c r="E927" s="4">
        <v>61.326086956521742</v>
      </c>
      <c r="F927" s="4">
        <v>230.62771739130432</v>
      </c>
      <c r="G927" s="4">
        <v>0.17391304347826086</v>
      </c>
      <c r="H927" s="10">
        <v>7.5408561228216945E-4</v>
      </c>
      <c r="I927" s="4">
        <v>202.37771739130432</v>
      </c>
      <c r="J927" s="4">
        <v>0.17391304347826086</v>
      </c>
      <c r="K927" s="10">
        <v>8.5934877475662985E-4</v>
      </c>
      <c r="L927" s="4">
        <v>45.1875</v>
      </c>
      <c r="M927" s="4">
        <v>0</v>
      </c>
      <c r="N927" s="10">
        <v>0</v>
      </c>
      <c r="O927" s="4">
        <v>21.894021739130434</v>
      </c>
      <c r="P927" s="4">
        <v>0</v>
      </c>
      <c r="Q927" s="8">
        <v>0</v>
      </c>
      <c r="R927" s="4">
        <v>18.163043478260871</v>
      </c>
      <c r="S927" s="4">
        <v>0</v>
      </c>
      <c r="T927" s="10">
        <v>0</v>
      </c>
      <c r="U927" s="4">
        <v>5.1304347826086953</v>
      </c>
      <c r="V927" s="4">
        <v>0</v>
      </c>
      <c r="W927" s="10">
        <v>0</v>
      </c>
      <c r="X927" s="4">
        <v>51.290760869565219</v>
      </c>
      <c r="Y927" s="4">
        <v>0</v>
      </c>
      <c r="Z927" s="10">
        <v>0</v>
      </c>
      <c r="AA927" s="4">
        <v>4.9565217391304346</v>
      </c>
      <c r="AB927" s="4">
        <v>0</v>
      </c>
      <c r="AC927" s="10">
        <v>0</v>
      </c>
      <c r="AD927" s="4">
        <v>119.5570652173913</v>
      </c>
      <c r="AE927" s="4">
        <v>0.17391304347826086</v>
      </c>
      <c r="AF927" s="10">
        <v>1.4546446348614678E-3</v>
      </c>
      <c r="AG927" s="4">
        <v>9.6358695652173907</v>
      </c>
      <c r="AH927" s="4">
        <v>0</v>
      </c>
      <c r="AI927" s="10">
        <v>0</v>
      </c>
      <c r="AJ927" s="4">
        <v>0</v>
      </c>
      <c r="AK927" s="4">
        <v>0</v>
      </c>
      <c r="AL927" s="10" t="s">
        <v>1473</v>
      </c>
      <c r="AM927" s="1">
        <v>366269</v>
      </c>
      <c r="AN927" s="1">
        <v>5</v>
      </c>
      <c r="AX927"/>
      <c r="AY927"/>
    </row>
    <row r="928" spans="1:51" x14ac:dyDescent="0.25">
      <c r="A928" t="s">
        <v>964</v>
      </c>
      <c r="B928" t="s">
        <v>414</v>
      </c>
      <c r="C928" t="s">
        <v>1096</v>
      </c>
      <c r="D928" t="s">
        <v>1034</v>
      </c>
      <c r="E928" s="4">
        <v>160.69565217391303</v>
      </c>
      <c r="F928" s="4">
        <v>497.43619565217392</v>
      </c>
      <c r="G928" s="4">
        <v>0</v>
      </c>
      <c r="H928" s="10">
        <v>0</v>
      </c>
      <c r="I928" s="4">
        <v>477.28402173913042</v>
      </c>
      <c r="J928" s="4">
        <v>0</v>
      </c>
      <c r="K928" s="10">
        <v>0</v>
      </c>
      <c r="L928" s="4">
        <v>38.279891304347828</v>
      </c>
      <c r="M928" s="4">
        <v>0</v>
      </c>
      <c r="N928" s="10">
        <v>0</v>
      </c>
      <c r="O928" s="4">
        <v>32.160326086956523</v>
      </c>
      <c r="P928" s="4">
        <v>0</v>
      </c>
      <c r="Q928" s="8">
        <v>0</v>
      </c>
      <c r="R928" s="4">
        <v>1.326086956521739</v>
      </c>
      <c r="S928" s="4">
        <v>0</v>
      </c>
      <c r="T928" s="10">
        <v>0</v>
      </c>
      <c r="U928" s="4">
        <v>4.7934782608695654</v>
      </c>
      <c r="V928" s="4">
        <v>0</v>
      </c>
      <c r="W928" s="10">
        <v>0</v>
      </c>
      <c r="X928" s="4">
        <v>128.24108695652174</v>
      </c>
      <c r="Y928" s="4">
        <v>0</v>
      </c>
      <c r="Z928" s="10">
        <v>0</v>
      </c>
      <c r="AA928" s="4">
        <v>14.032608695652174</v>
      </c>
      <c r="AB928" s="4">
        <v>0</v>
      </c>
      <c r="AC928" s="10">
        <v>0</v>
      </c>
      <c r="AD928" s="4">
        <v>273.1603260869565</v>
      </c>
      <c r="AE928" s="4">
        <v>0</v>
      </c>
      <c r="AF928" s="10">
        <v>0</v>
      </c>
      <c r="AG928" s="4">
        <v>43.72228260869565</v>
      </c>
      <c r="AH928" s="4">
        <v>0</v>
      </c>
      <c r="AI928" s="10">
        <v>0</v>
      </c>
      <c r="AJ928" s="4">
        <v>0</v>
      </c>
      <c r="AK928" s="4">
        <v>0</v>
      </c>
      <c r="AL928" s="10" t="s">
        <v>1473</v>
      </c>
      <c r="AM928" s="1">
        <v>365779</v>
      </c>
      <c r="AN928" s="1">
        <v>5</v>
      </c>
      <c r="AX928"/>
      <c r="AY928"/>
    </row>
    <row r="929" spans="1:51" x14ac:dyDescent="0.25">
      <c r="A929" t="s">
        <v>964</v>
      </c>
      <c r="B929" t="s">
        <v>58</v>
      </c>
      <c r="C929" t="s">
        <v>1215</v>
      </c>
      <c r="D929" t="s">
        <v>997</v>
      </c>
      <c r="E929" s="4">
        <v>34.184782608695649</v>
      </c>
      <c r="F929" s="4">
        <v>117.76434782608699</v>
      </c>
      <c r="G929" s="4">
        <v>24.728260869565219</v>
      </c>
      <c r="H929" s="10">
        <v>0.2099808755879464</v>
      </c>
      <c r="I929" s="4">
        <v>112.75891304347829</v>
      </c>
      <c r="J929" s="4">
        <v>24.728260869565219</v>
      </c>
      <c r="K929" s="10">
        <v>0.21930205073926476</v>
      </c>
      <c r="L929" s="4">
        <v>17.543260869565216</v>
      </c>
      <c r="M929" s="4">
        <v>0</v>
      </c>
      <c r="N929" s="10">
        <v>0</v>
      </c>
      <c r="O929" s="4">
        <v>12.537826086956523</v>
      </c>
      <c r="P929" s="4">
        <v>0</v>
      </c>
      <c r="Q929" s="8">
        <v>0</v>
      </c>
      <c r="R929" s="4">
        <v>0</v>
      </c>
      <c r="S929" s="4">
        <v>0</v>
      </c>
      <c r="T929" s="10" t="s">
        <v>1473</v>
      </c>
      <c r="U929" s="4">
        <v>5.0054347826086953</v>
      </c>
      <c r="V929" s="4">
        <v>0</v>
      </c>
      <c r="W929" s="10">
        <v>0</v>
      </c>
      <c r="X929" s="4">
        <v>40.86010869565218</v>
      </c>
      <c r="Y929" s="4">
        <v>19.826086956521738</v>
      </c>
      <c r="Z929" s="10">
        <v>0.48521865431629119</v>
      </c>
      <c r="AA929" s="4">
        <v>0</v>
      </c>
      <c r="AB929" s="4">
        <v>0</v>
      </c>
      <c r="AC929" s="10" t="s">
        <v>1473</v>
      </c>
      <c r="AD929" s="4">
        <v>59.360978260869594</v>
      </c>
      <c r="AE929" s="4">
        <v>4.9021739130434785</v>
      </c>
      <c r="AF929" s="10">
        <v>8.2582431365942677E-2</v>
      </c>
      <c r="AG929" s="4">
        <v>0</v>
      </c>
      <c r="AH929" s="4">
        <v>0</v>
      </c>
      <c r="AI929" s="10" t="s">
        <v>1473</v>
      </c>
      <c r="AJ929" s="4">
        <v>0</v>
      </c>
      <c r="AK929" s="4">
        <v>0</v>
      </c>
      <c r="AL929" s="10" t="s">
        <v>1473</v>
      </c>
      <c r="AM929" s="1">
        <v>365187</v>
      </c>
      <c r="AN929" s="1">
        <v>5</v>
      </c>
      <c r="AX929"/>
      <c r="AY929"/>
    </row>
    <row r="930" spans="1:51" x14ac:dyDescent="0.25">
      <c r="AY930"/>
    </row>
    <row r="931" spans="1:51" x14ac:dyDescent="0.25">
      <c r="AY931"/>
    </row>
    <row r="932" spans="1:51" x14ac:dyDescent="0.25">
      <c r="F932" s="4"/>
      <c r="G932" s="4"/>
      <c r="AY932"/>
    </row>
    <row r="933" spans="1:51" x14ac:dyDescent="0.25">
      <c r="AY933"/>
    </row>
    <row r="934" spans="1:51" x14ac:dyDescent="0.25">
      <c r="AY934"/>
    </row>
    <row r="935" spans="1:51" x14ac:dyDescent="0.25">
      <c r="AY935"/>
    </row>
    <row r="936" spans="1:51" x14ac:dyDescent="0.25">
      <c r="AY936"/>
    </row>
    <row r="937" spans="1:51" x14ac:dyDescent="0.25">
      <c r="AY937"/>
    </row>
    <row r="938" spans="1:51" x14ac:dyDescent="0.25">
      <c r="AY938"/>
    </row>
    <row r="939" spans="1:51" x14ac:dyDescent="0.25">
      <c r="AY939"/>
    </row>
    <row r="940" spans="1:51" x14ac:dyDescent="0.25">
      <c r="AY940"/>
    </row>
    <row r="941" spans="1:51" x14ac:dyDescent="0.25">
      <c r="AY941"/>
    </row>
    <row r="942" spans="1:51" x14ac:dyDescent="0.25">
      <c r="AY942"/>
    </row>
    <row r="943" spans="1:51" x14ac:dyDescent="0.25">
      <c r="AY943"/>
    </row>
    <row r="944" spans="1:51" x14ac:dyDescent="0.25">
      <c r="AY944"/>
    </row>
    <row r="945" spans="51:51" x14ac:dyDescent="0.25">
      <c r="AY945"/>
    </row>
    <row r="946" spans="51:51" x14ac:dyDescent="0.25">
      <c r="AY946"/>
    </row>
    <row r="947" spans="51:51" x14ac:dyDescent="0.25">
      <c r="AY947"/>
    </row>
    <row r="948" spans="51:51" x14ac:dyDescent="0.25">
      <c r="AY948"/>
    </row>
    <row r="949" spans="51:51" x14ac:dyDescent="0.25">
      <c r="AY949"/>
    </row>
    <row r="950" spans="51:51" x14ac:dyDescent="0.25">
      <c r="AY950"/>
    </row>
    <row r="951" spans="51:51" x14ac:dyDescent="0.25">
      <c r="AY951"/>
    </row>
    <row r="952" spans="51:51" x14ac:dyDescent="0.25">
      <c r="AY952"/>
    </row>
    <row r="953" spans="51:51" x14ac:dyDescent="0.25">
      <c r="AY953"/>
    </row>
    <row r="954" spans="51:51" x14ac:dyDescent="0.25">
      <c r="AY954"/>
    </row>
    <row r="955" spans="51:51" x14ac:dyDescent="0.25">
      <c r="AY955"/>
    </row>
    <row r="956" spans="51:51" x14ac:dyDescent="0.25">
      <c r="AY956"/>
    </row>
    <row r="957" spans="51:51" x14ac:dyDescent="0.25">
      <c r="AY957"/>
    </row>
    <row r="958" spans="51:51" x14ac:dyDescent="0.25">
      <c r="AY958"/>
    </row>
    <row r="959" spans="51:51" x14ac:dyDescent="0.25">
      <c r="AY959"/>
    </row>
    <row r="960" spans="51:51" x14ac:dyDescent="0.25">
      <c r="AY960"/>
    </row>
    <row r="961" spans="51:51" x14ac:dyDescent="0.25">
      <c r="AY961"/>
    </row>
    <row r="962" spans="51:51" x14ac:dyDescent="0.25">
      <c r="AY962"/>
    </row>
    <row r="963" spans="51:51" x14ac:dyDescent="0.25">
      <c r="AY963"/>
    </row>
    <row r="964" spans="51:51" x14ac:dyDescent="0.25">
      <c r="AY964"/>
    </row>
    <row r="965" spans="51:51" x14ac:dyDescent="0.25">
      <c r="AY965"/>
    </row>
    <row r="966" spans="51:51" x14ac:dyDescent="0.25">
      <c r="AY966"/>
    </row>
    <row r="967" spans="51:51" x14ac:dyDescent="0.25">
      <c r="AY967"/>
    </row>
    <row r="968" spans="51:51" x14ac:dyDescent="0.25">
      <c r="AY968"/>
    </row>
    <row r="969" spans="51:51" x14ac:dyDescent="0.25">
      <c r="AY969"/>
    </row>
    <row r="970" spans="51:51" x14ac:dyDescent="0.25">
      <c r="AY970"/>
    </row>
    <row r="971" spans="51:51" x14ac:dyDescent="0.25">
      <c r="AY971"/>
    </row>
    <row r="972" spans="51:51" x14ac:dyDescent="0.25">
      <c r="AY972"/>
    </row>
    <row r="973" spans="51:51" x14ac:dyDescent="0.25">
      <c r="AY973"/>
    </row>
    <row r="974" spans="51:51" x14ac:dyDescent="0.25">
      <c r="AY974"/>
    </row>
    <row r="975" spans="51:51" x14ac:dyDescent="0.25">
      <c r="AY975"/>
    </row>
    <row r="976" spans="51:51" x14ac:dyDescent="0.25">
      <c r="AY976"/>
    </row>
    <row r="977" spans="51:51" x14ac:dyDescent="0.25">
      <c r="AY977"/>
    </row>
    <row r="978" spans="51:51" x14ac:dyDescent="0.25">
      <c r="AY978"/>
    </row>
    <row r="979" spans="51:51" x14ac:dyDescent="0.25">
      <c r="AY979"/>
    </row>
    <row r="980" spans="51:51" x14ac:dyDescent="0.25">
      <c r="AY980"/>
    </row>
    <row r="981" spans="51:51" x14ac:dyDescent="0.25">
      <c r="AY981"/>
    </row>
    <row r="982" spans="51:51" x14ac:dyDescent="0.25">
      <c r="AY982"/>
    </row>
    <row r="983" spans="51:51" x14ac:dyDescent="0.25">
      <c r="AY983"/>
    </row>
    <row r="984" spans="51:51" x14ac:dyDescent="0.25">
      <c r="AY984"/>
    </row>
    <row r="985" spans="51:51" x14ac:dyDescent="0.25">
      <c r="AY985"/>
    </row>
    <row r="986" spans="51:51" x14ac:dyDescent="0.25">
      <c r="AY986"/>
    </row>
    <row r="987" spans="51:51" x14ac:dyDescent="0.25">
      <c r="AY987"/>
    </row>
    <row r="988" spans="51:51" x14ac:dyDescent="0.25">
      <c r="AY988"/>
    </row>
    <row r="989" spans="51:51" x14ac:dyDescent="0.25">
      <c r="AY989"/>
    </row>
    <row r="990" spans="51:51" x14ac:dyDescent="0.25">
      <c r="AY990"/>
    </row>
    <row r="991" spans="51:51" x14ac:dyDescent="0.25">
      <c r="AY991"/>
    </row>
    <row r="992" spans="51:51" x14ac:dyDescent="0.25">
      <c r="AY992"/>
    </row>
    <row r="993" spans="51:51" x14ac:dyDescent="0.25">
      <c r="AY993"/>
    </row>
    <row r="994" spans="51:51" x14ac:dyDescent="0.25">
      <c r="AY994"/>
    </row>
    <row r="995" spans="51:51" x14ac:dyDescent="0.25">
      <c r="AY995"/>
    </row>
    <row r="996" spans="51:51" x14ac:dyDescent="0.25">
      <c r="AY996"/>
    </row>
    <row r="997" spans="51:51" x14ac:dyDescent="0.25">
      <c r="AY997"/>
    </row>
    <row r="998" spans="51:51" x14ac:dyDescent="0.25">
      <c r="AY998"/>
    </row>
    <row r="999" spans="51:51" x14ac:dyDescent="0.25">
      <c r="AY999"/>
    </row>
    <row r="1000" spans="51:51" x14ac:dyDescent="0.25">
      <c r="AY1000"/>
    </row>
    <row r="1001" spans="51:51" x14ac:dyDescent="0.25">
      <c r="AY1001"/>
    </row>
    <row r="1002" spans="51:51" x14ac:dyDescent="0.25">
      <c r="AY1002"/>
    </row>
    <row r="1003" spans="51:51" x14ac:dyDescent="0.25">
      <c r="AY1003"/>
    </row>
    <row r="1004" spans="51:51" x14ac:dyDescent="0.25">
      <c r="AY1004"/>
    </row>
    <row r="1005" spans="51:51" x14ac:dyDescent="0.25">
      <c r="AY1005"/>
    </row>
    <row r="1006" spans="51:51" x14ac:dyDescent="0.25">
      <c r="AY1006"/>
    </row>
    <row r="1007" spans="51:51" x14ac:dyDescent="0.25">
      <c r="AY1007"/>
    </row>
    <row r="1008" spans="51:51" x14ac:dyDescent="0.25">
      <c r="AY1008"/>
    </row>
    <row r="1009" spans="51:51" x14ac:dyDescent="0.25">
      <c r="AY1009"/>
    </row>
    <row r="1010" spans="51:51" x14ac:dyDescent="0.25">
      <c r="AY1010"/>
    </row>
    <row r="1011" spans="51:51" x14ac:dyDescent="0.25">
      <c r="AY1011"/>
    </row>
    <row r="1012" spans="51:51" x14ac:dyDescent="0.25">
      <c r="AY1012"/>
    </row>
    <row r="1013" spans="51:51" x14ac:dyDescent="0.25">
      <c r="AY1013"/>
    </row>
    <row r="1014" spans="51:51" x14ac:dyDescent="0.25">
      <c r="AY1014"/>
    </row>
    <row r="1015" spans="51:51" x14ac:dyDescent="0.25">
      <c r="AY1015"/>
    </row>
    <row r="1016" spans="51:51" x14ac:dyDescent="0.25">
      <c r="AY1016"/>
    </row>
    <row r="1017" spans="51:51" x14ac:dyDescent="0.25">
      <c r="AY1017"/>
    </row>
    <row r="1018" spans="51:51" x14ac:dyDescent="0.25">
      <c r="AY1018"/>
    </row>
    <row r="1019" spans="51:51" x14ac:dyDescent="0.25">
      <c r="AY1019"/>
    </row>
    <row r="1020" spans="51:51" x14ac:dyDescent="0.25">
      <c r="AY1020"/>
    </row>
    <row r="1021" spans="51:51" x14ac:dyDescent="0.25">
      <c r="AY1021"/>
    </row>
    <row r="1022" spans="51:51" x14ac:dyDescent="0.25">
      <c r="AY1022"/>
    </row>
    <row r="1023" spans="51:51" x14ac:dyDescent="0.25">
      <c r="AY1023"/>
    </row>
    <row r="1024" spans="51:51" x14ac:dyDescent="0.25">
      <c r="AY1024"/>
    </row>
    <row r="1025" spans="51:51" x14ac:dyDescent="0.25">
      <c r="AY1025"/>
    </row>
    <row r="1026" spans="51:51" x14ac:dyDescent="0.25">
      <c r="AY1026"/>
    </row>
    <row r="1027" spans="51:51" x14ac:dyDescent="0.25">
      <c r="AY1027"/>
    </row>
    <row r="1028" spans="51:51" x14ac:dyDescent="0.25">
      <c r="AY1028"/>
    </row>
    <row r="1029" spans="51:51" x14ac:dyDescent="0.25">
      <c r="AY1029"/>
    </row>
    <row r="1030" spans="51:51" x14ac:dyDescent="0.25">
      <c r="AY1030"/>
    </row>
    <row r="1031" spans="51:51" x14ac:dyDescent="0.25">
      <c r="AY1031"/>
    </row>
    <row r="1032" spans="51:51" x14ac:dyDescent="0.25">
      <c r="AY1032"/>
    </row>
    <row r="1033" spans="51:51" x14ac:dyDescent="0.25">
      <c r="AY1033"/>
    </row>
    <row r="1034" spans="51:51" x14ac:dyDescent="0.25">
      <c r="AY1034"/>
    </row>
    <row r="1035" spans="51:51" x14ac:dyDescent="0.25">
      <c r="AY1035"/>
    </row>
    <row r="1036" spans="51:51" x14ac:dyDescent="0.25">
      <c r="AY1036"/>
    </row>
    <row r="1037" spans="51:51" x14ac:dyDescent="0.25">
      <c r="AY1037"/>
    </row>
    <row r="1038" spans="51:51" x14ac:dyDescent="0.25">
      <c r="AY1038"/>
    </row>
    <row r="1039" spans="51:51" x14ac:dyDescent="0.25">
      <c r="AY1039"/>
    </row>
    <row r="1040" spans="51:51" x14ac:dyDescent="0.25">
      <c r="AY1040"/>
    </row>
    <row r="1041" spans="51:51" x14ac:dyDescent="0.25">
      <c r="AY1041"/>
    </row>
    <row r="1042" spans="51:51" x14ac:dyDescent="0.25">
      <c r="AY1042"/>
    </row>
    <row r="1043" spans="51:51" x14ac:dyDescent="0.25">
      <c r="AY1043"/>
    </row>
    <row r="1044" spans="51:51" x14ac:dyDescent="0.25">
      <c r="AY1044"/>
    </row>
    <row r="1045" spans="51:51" x14ac:dyDescent="0.25">
      <c r="AY1045"/>
    </row>
    <row r="1046" spans="51:51" x14ac:dyDescent="0.25">
      <c r="AY1046"/>
    </row>
    <row r="1047" spans="51:51" x14ac:dyDescent="0.25">
      <c r="AY1047"/>
    </row>
    <row r="1048" spans="51:51" x14ac:dyDescent="0.25">
      <c r="AY1048"/>
    </row>
    <row r="1049" spans="51:51" x14ac:dyDescent="0.25">
      <c r="AY1049"/>
    </row>
    <row r="1050" spans="51:51" x14ac:dyDescent="0.25">
      <c r="AY1050"/>
    </row>
    <row r="1051" spans="51:51" x14ac:dyDescent="0.25">
      <c r="AY1051"/>
    </row>
    <row r="1052" spans="51:51" x14ac:dyDescent="0.25">
      <c r="AY1052"/>
    </row>
    <row r="1053" spans="51:51" x14ac:dyDescent="0.25">
      <c r="AY1053"/>
    </row>
    <row r="1054" spans="51:51" x14ac:dyDescent="0.25">
      <c r="AY1054"/>
    </row>
    <row r="1055" spans="51:51" x14ac:dyDescent="0.25">
      <c r="AY1055"/>
    </row>
    <row r="1056" spans="51:51" x14ac:dyDescent="0.25">
      <c r="AY1056"/>
    </row>
    <row r="1057" spans="51:51" x14ac:dyDescent="0.25">
      <c r="AY1057"/>
    </row>
    <row r="1058" spans="51:51" x14ac:dyDescent="0.25">
      <c r="AY1058"/>
    </row>
    <row r="1059" spans="51:51" x14ac:dyDescent="0.25">
      <c r="AY1059"/>
    </row>
    <row r="1060" spans="51:51" x14ac:dyDescent="0.25">
      <c r="AY1060"/>
    </row>
    <row r="1061" spans="51:51" x14ac:dyDescent="0.25">
      <c r="AY1061"/>
    </row>
    <row r="1062" spans="51:51" x14ac:dyDescent="0.25">
      <c r="AY1062"/>
    </row>
    <row r="1063" spans="51:51" x14ac:dyDescent="0.25">
      <c r="AY1063"/>
    </row>
    <row r="1064" spans="51:51" x14ac:dyDescent="0.25">
      <c r="AY1064"/>
    </row>
    <row r="1065" spans="51:51" x14ac:dyDescent="0.25">
      <c r="AY1065"/>
    </row>
    <row r="1066" spans="51:51" x14ac:dyDescent="0.25">
      <c r="AY1066"/>
    </row>
    <row r="1067" spans="51:51" x14ac:dyDescent="0.25">
      <c r="AY1067"/>
    </row>
    <row r="1068" spans="51:51" x14ac:dyDescent="0.25">
      <c r="AY1068"/>
    </row>
    <row r="1069" spans="51:51" x14ac:dyDescent="0.25">
      <c r="AY1069"/>
    </row>
    <row r="1070" spans="51:51" x14ac:dyDescent="0.25">
      <c r="AY1070"/>
    </row>
    <row r="1071" spans="51:51" x14ac:dyDescent="0.25">
      <c r="AY1071"/>
    </row>
    <row r="1072" spans="51:51" x14ac:dyDescent="0.25">
      <c r="AY1072"/>
    </row>
    <row r="1073" spans="51:51" x14ac:dyDescent="0.25">
      <c r="AY1073"/>
    </row>
    <row r="1074" spans="51:51" x14ac:dyDescent="0.25">
      <c r="AY1074"/>
    </row>
    <row r="1075" spans="51:51" x14ac:dyDescent="0.25">
      <c r="AY1075"/>
    </row>
    <row r="1076" spans="51:51" x14ac:dyDescent="0.25">
      <c r="AY1076"/>
    </row>
    <row r="1077" spans="51:51" x14ac:dyDescent="0.25">
      <c r="AY1077"/>
    </row>
    <row r="1078" spans="51:51" x14ac:dyDescent="0.25">
      <c r="AY1078"/>
    </row>
    <row r="1079" spans="51:51" x14ac:dyDescent="0.25">
      <c r="AY1079"/>
    </row>
    <row r="1080" spans="51:51" x14ac:dyDescent="0.25">
      <c r="AY1080"/>
    </row>
    <row r="1081" spans="51:51" x14ac:dyDescent="0.25">
      <c r="AY1081"/>
    </row>
    <row r="1082" spans="51:51" x14ac:dyDescent="0.25">
      <c r="AY1082"/>
    </row>
    <row r="1083" spans="51:51" x14ac:dyDescent="0.25">
      <c r="AY1083"/>
    </row>
    <row r="1084" spans="51:51" x14ac:dyDescent="0.25">
      <c r="AY1084"/>
    </row>
    <row r="1085" spans="51:51" x14ac:dyDescent="0.25">
      <c r="AY1085"/>
    </row>
    <row r="1086" spans="51:51" x14ac:dyDescent="0.25">
      <c r="AY1086"/>
    </row>
    <row r="1087" spans="51:51" x14ac:dyDescent="0.25">
      <c r="AY1087"/>
    </row>
    <row r="1088" spans="51:51" x14ac:dyDescent="0.25">
      <c r="AY1088"/>
    </row>
    <row r="1089" spans="51:51" x14ac:dyDescent="0.25">
      <c r="AY1089"/>
    </row>
    <row r="1090" spans="51:51" x14ac:dyDescent="0.25">
      <c r="AY1090"/>
    </row>
    <row r="1091" spans="51:51" x14ac:dyDescent="0.25">
      <c r="AY1091"/>
    </row>
    <row r="1092" spans="51:51" x14ac:dyDescent="0.25">
      <c r="AY1092"/>
    </row>
    <row r="1093" spans="51:51" x14ac:dyDescent="0.25">
      <c r="AY1093"/>
    </row>
    <row r="1094" spans="51:51" x14ac:dyDescent="0.25">
      <c r="AY1094"/>
    </row>
    <row r="1095" spans="51:51" x14ac:dyDescent="0.25">
      <c r="AY1095"/>
    </row>
    <row r="1096" spans="51:51" x14ac:dyDescent="0.25">
      <c r="AY1096"/>
    </row>
    <row r="1097" spans="51:51" x14ac:dyDescent="0.25">
      <c r="AY1097"/>
    </row>
    <row r="1098" spans="51:51" x14ac:dyDescent="0.25">
      <c r="AY1098"/>
    </row>
    <row r="1099" spans="51:51" x14ac:dyDescent="0.25">
      <c r="AY1099"/>
    </row>
    <row r="1100" spans="51:51" x14ac:dyDescent="0.25">
      <c r="AY1100"/>
    </row>
    <row r="1101" spans="51:51" x14ac:dyDescent="0.25">
      <c r="AY1101"/>
    </row>
    <row r="1102" spans="51:51" x14ac:dyDescent="0.25">
      <c r="AY1102"/>
    </row>
    <row r="1103" spans="51:51" x14ac:dyDescent="0.25">
      <c r="AY1103"/>
    </row>
    <row r="1104" spans="51:51" x14ac:dyDescent="0.25">
      <c r="AY1104"/>
    </row>
    <row r="1105" spans="51:51" x14ac:dyDescent="0.25">
      <c r="AY1105"/>
    </row>
    <row r="1106" spans="51:51" x14ac:dyDescent="0.25">
      <c r="AY1106"/>
    </row>
    <row r="1107" spans="51:51" x14ac:dyDescent="0.25">
      <c r="AY1107"/>
    </row>
    <row r="1108" spans="51:51" x14ac:dyDescent="0.25">
      <c r="AY1108"/>
    </row>
    <row r="1109" spans="51:51" x14ac:dyDescent="0.25">
      <c r="AY1109"/>
    </row>
    <row r="1110" spans="51:51" x14ac:dyDescent="0.25">
      <c r="AY1110"/>
    </row>
    <row r="1111" spans="51:51" x14ac:dyDescent="0.25">
      <c r="AY1111"/>
    </row>
    <row r="1112" spans="51:51" x14ac:dyDescent="0.25">
      <c r="AY1112"/>
    </row>
    <row r="1113" spans="51:51" x14ac:dyDescent="0.25">
      <c r="AY1113"/>
    </row>
    <row r="1120" spans="51:51" x14ac:dyDescent="0.25">
      <c r="AY1120"/>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B7CF-E878-480C-A671-38BC819BE854}">
  <dimension ref="A1:AI929"/>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3" width="8.7109375" hidden="1" customWidth="1" outlineLevel="1"/>
    <col min="24" max="24" width="11.28515625" hidden="1" customWidth="1" outlineLevel="1"/>
    <col min="25" max="25" width="11.42578125" hidden="1" customWidth="1" outlineLevel="1"/>
    <col min="26" max="26" width="12.5703125" customWidth="1" collapsed="1"/>
    <col min="27" max="34" width="12.5703125" customWidth="1"/>
    <col min="35" max="35" width="12.5703125" style="6" customWidth="1"/>
    <col min="36" max="36" width="11.85546875" customWidth="1"/>
    <col min="38" max="38" width="12.5703125" customWidth="1"/>
    <col min="40" max="48" width="12.5703125" customWidth="1"/>
    <col min="49" max="49" width="18.5703125" customWidth="1"/>
    <col min="51" max="51" width="22.140625" customWidth="1"/>
  </cols>
  <sheetData>
    <row r="1" spans="1:35" s="2" customFormat="1" ht="189.95" customHeight="1" x14ac:dyDescent="0.25">
      <c r="A1" s="2" t="s">
        <v>1425</v>
      </c>
      <c r="B1" s="2" t="s">
        <v>1427</v>
      </c>
      <c r="C1" s="2" t="s">
        <v>1428</v>
      </c>
      <c r="D1" s="2" t="s">
        <v>1429</v>
      </c>
      <c r="E1" s="2" t="s">
        <v>1430</v>
      </c>
      <c r="F1" s="2" t="s">
        <v>1515</v>
      </c>
      <c r="G1" s="2" t="s">
        <v>1516</v>
      </c>
      <c r="H1" s="2" t="s">
        <v>1517</v>
      </c>
      <c r="I1" s="2" t="s">
        <v>1518</v>
      </c>
      <c r="J1" s="2" t="s">
        <v>1519</v>
      </c>
      <c r="K1" s="2" t="s">
        <v>1520</v>
      </c>
      <c r="L1" s="2" t="s">
        <v>1521</v>
      </c>
      <c r="M1" s="2" t="s">
        <v>1522</v>
      </c>
      <c r="N1" s="2" t="s">
        <v>1523</v>
      </c>
      <c r="O1" s="2" t="s">
        <v>1524</v>
      </c>
      <c r="P1" s="2" t="s">
        <v>1525</v>
      </c>
      <c r="Q1" s="2" t="s">
        <v>1526</v>
      </c>
      <c r="R1" s="2" t="s">
        <v>1527</v>
      </c>
      <c r="S1" s="2" t="s">
        <v>1528</v>
      </c>
      <c r="T1" s="2" t="s">
        <v>1529</v>
      </c>
      <c r="U1" s="2" t="s">
        <v>1530</v>
      </c>
      <c r="V1" s="2" t="s">
        <v>1531</v>
      </c>
      <c r="W1" s="2" t="s">
        <v>1532</v>
      </c>
      <c r="X1" s="2" t="s">
        <v>1533</v>
      </c>
      <c r="Y1" s="2" t="s">
        <v>1534</v>
      </c>
      <c r="Z1" s="2" t="s">
        <v>1535</v>
      </c>
      <c r="AA1" s="2" t="s">
        <v>1536</v>
      </c>
      <c r="AB1" s="2" t="s">
        <v>1537</v>
      </c>
      <c r="AC1" s="2" t="s">
        <v>1538</v>
      </c>
      <c r="AD1" s="2" t="s">
        <v>1539</v>
      </c>
      <c r="AE1" s="2" t="s">
        <v>1540</v>
      </c>
      <c r="AF1" s="2" t="s">
        <v>1541</v>
      </c>
      <c r="AG1" s="2" t="s">
        <v>1542</v>
      </c>
      <c r="AH1" s="2" t="s">
        <v>1457</v>
      </c>
      <c r="AI1" s="3" t="s">
        <v>1543</v>
      </c>
    </row>
    <row r="2" spans="1:35" x14ac:dyDescent="0.25">
      <c r="A2" t="s">
        <v>964</v>
      </c>
      <c r="B2" t="s">
        <v>280</v>
      </c>
      <c r="C2" t="s">
        <v>1299</v>
      </c>
      <c r="D2" t="s">
        <v>1050</v>
      </c>
      <c r="E2" s="6">
        <v>68.826086956521735</v>
      </c>
      <c r="F2" s="6">
        <v>26.241847826086957</v>
      </c>
      <c r="G2" s="6">
        <v>0</v>
      </c>
      <c r="H2" s="6">
        <v>0</v>
      </c>
      <c r="I2" s="6">
        <v>1.173913043478261</v>
      </c>
      <c r="J2" s="6">
        <v>0</v>
      </c>
      <c r="K2" s="6">
        <v>0</v>
      </c>
      <c r="L2" s="6">
        <v>5.6467391304347823</v>
      </c>
      <c r="M2" s="6">
        <v>3.3668478260869565</v>
      </c>
      <c r="N2" s="6">
        <v>0</v>
      </c>
      <c r="O2" s="6">
        <f>SUM(NonNurse[[#This Row],[Qualified Social Work Staff Hours]],NonNurse[[#This Row],[Other Social Work Staff Hours]])/NonNurse[[#This Row],[MDS Census]]</f>
        <v>4.8918193303853448E-2</v>
      </c>
      <c r="P2" s="6">
        <v>0</v>
      </c>
      <c r="Q2" s="6">
        <v>3.1358695652173911</v>
      </c>
      <c r="R2" s="6">
        <f>SUM(NonNurse[[#This Row],[Qualified Activities Professional Hours]],NonNurse[[#This Row],[Other Activities Professional Hours]])/NonNurse[[#This Row],[MDS Census]]</f>
        <v>4.5562223626026535E-2</v>
      </c>
      <c r="S2" s="6">
        <v>5.6847826086956523</v>
      </c>
      <c r="T2" s="6">
        <v>6.3722826086956523</v>
      </c>
      <c r="U2" s="6">
        <v>0</v>
      </c>
      <c r="V2" s="6">
        <f>SUM(NonNurse[[#This Row],[Occupational Therapist Hours]],NonNurse[[#This Row],[OT Assistant Hours]],NonNurse[[#This Row],[OT Aide Hours]])/NonNurse[[#This Row],[MDS Census]]</f>
        <v>0.17518161718256475</v>
      </c>
      <c r="W2" s="6">
        <v>1.8804347826086956</v>
      </c>
      <c r="X2" s="6">
        <v>15.048913043478262</v>
      </c>
      <c r="Y2" s="6">
        <v>0</v>
      </c>
      <c r="Z2" s="6">
        <f>SUM(NonNurse[[#This Row],[Physical Therapist (PT) Hours]],NonNurse[[#This Row],[PT Assistant Hours]],NonNurse[[#This Row],[PT Aide Hours]])/NonNurse[[#This Row],[MDS Census]]</f>
        <v>0.24597283638660772</v>
      </c>
      <c r="AA2" s="6">
        <v>0</v>
      </c>
      <c r="AB2" s="6">
        <v>0</v>
      </c>
      <c r="AC2" s="6">
        <v>0</v>
      </c>
      <c r="AD2" s="6">
        <v>0</v>
      </c>
      <c r="AE2" s="6">
        <v>0</v>
      </c>
      <c r="AF2" s="6">
        <v>0</v>
      </c>
      <c r="AG2" s="6">
        <v>0</v>
      </c>
      <c r="AH2" s="1">
        <v>365587</v>
      </c>
      <c r="AI2">
        <v>5</v>
      </c>
    </row>
    <row r="3" spans="1:35" x14ac:dyDescent="0.25">
      <c r="A3" t="s">
        <v>964</v>
      </c>
      <c r="B3" t="s">
        <v>633</v>
      </c>
      <c r="C3" t="s">
        <v>1379</v>
      </c>
      <c r="D3" t="s">
        <v>1012</v>
      </c>
      <c r="E3" s="6">
        <v>64.021739130434781</v>
      </c>
      <c r="F3" s="6">
        <v>8.6086956521739122</v>
      </c>
      <c r="G3" s="6">
        <v>0.53804347826086951</v>
      </c>
      <c r="H3" s="6">
        <v>0.19565217391304349</v>
      </c>
      <c r="I3" s="6">
        <v>0.64130434782608692</v>
      </c>
      <c r="J3" s="6">
        <v>0</v>
      </c>
      <c r="K3" s="6">
        <v>1.5054347826086956</v>
      </c>
      <c r="L3" s="6">
        <v>1.773586956521739</v>
      </c>
      <c r="M3" s="6">
        <v>1.9347826086956521</v>
      </c>
      <c r="N3" s="6">
        <v>5.8097826086956523</v>
      </c>
      <c r="O3" s="6">
        <f>SUM(NonNurse[[#This Row],[Qualified Social Work Staff Hours]],NonNurse[[#This Row],[Other Social Work Staff Hours]])/NonNurse[[#This Row],[MDS Census]]</f>
        <v>0.12096774193548387</v>
      </c>
      <c r="P3" s="6">
        <v>4.0869565217391308</v>
      </c>
      <c r="Q3" s="6">
        <v>8</v>
      </c>
      <c r="R3" s="6">
        <f>SUM(NonNurse[[#This Row],[Qualified Activities Professional Hours]],NonNurse[[#This Row],[Other Activities Professional Hours]])/NonNurse[[#This Row],[MDS Census]]</f>
        <v>0.18879456706281836</v>
      </c>
      <c r="S3" s="6">
        <v>2.2463043478260873</v>
      </c>
      <c r="T3" s="6">
        <v>9.155978260869567</v>
      </c>
      <c r="U3" s="6">
        <v>0</v>
      </c>
      <c r="V3" s="6">
        <f>SUM(NonNurse[[#This Row],[Occupational Therapist Hours]],NonNurse[[#This Row],[OT Assistant Hours]],NonNurse[[#This Row],[OT Aide Hours]])/NonNurse[[#This Row],[MDS Census]]</f>
        <v>0.17810016977928694</v>
      </c>
      <c r="W3" s="6">
        <v>4.2235869565217383</v>
      </c>
      <c r="X3" s="6">
        <v>11.327173913043479</v>
      </c>
      <c r="Y3" s="6">
        <v>0</v>
      </c>
      <c r="Z3" s="6">
        <f>SUM(NonNurse[[#This Row],[Physical Therapist (PT) Hours]],NonNurse[[#This Row],[PT Assistant Hours]],NonNurse[[#This Row],[PT Aide Hours]])/NonNurse[[#This Row],[MDS Census]]</f>
        <v>0.2428981324278438</v>
      </c>
      <c r="AA3" s="6">
        <v>0</v>
      </c>
      <c r="AB3" s="6">
        <v>0</v>
      </c>
      <c r="AC3" s="6">
        <v>0</v>
      </c>
      <c r="AD3" s="6">
        <v>0</v>
      </c>
      <c r="AE3" s="6">
        <v>0</v>
      </c>
      <c r="AF3" s="6">
        <v>0</v>
      </c>
      <c r="AG3" s="6">
        <v>0</v>
      </c>
      <c r="AH3" s="1">
        <v>366123</v>
      </c>
      <c r="AI3">
        <v>5</v>
      </c>
    </row>
    <row r="4" spans="1:35" x14ac:dyDescent="0.25">
      <c r="A4" t="s">
        <v>964</v>
      </c>
      <c r="B4" t="s">
        <v>646</v>
      </c>
      <c r="C4" t="s">
        <v>1130</v>
      </c>
      <c r="D4" t="s">
        <v>1004</v>
      </c>
      <c r="E4" s="6">
        <v>62.706521739130437</v>
      </c>
      <c r="F4" s="6">
        <v>3.4782608695652173</v>
      </c>
      <c r="G4" s="6">
        <v>0.17391304347826086</v>
      </c>
      <c r="H4" s="6">
        <v>0.11413043478260869</v>
      </c>
      <c r="I4" s="6">
        <v>0</v>
      </c>
      <c r="J4" s="6">
        <v>0</v>
      </c>
      <c r="K4" s="6">
        <v>0.30706521739130432</v>
      </c>
      <c r="L4" s="6">
        <v>0.85054347826086951</v>
      </c>
      <c r="M4" s="6">
        <v>0</v>
      </c>
      <c r="N4" s="6">
        <v>10.459239130434783</v>
      </c>
      <c r="O4" s="6">
        <f>SUM(NonNurse[[#This Row],[Qualified Social Work Staff Hours]],NonNurse[[#This Row],[Other Social Work Staff Hours]])/NonNurse[[#This Row],[MDS Census]]</f>
        <v>0.16679667186687469</v>
      </c>
      <c r="P4" s="6">
        <v>5.1222826086956523</v>
      </c>
      <c r="Q4" s="6">
        <v>6.9076086956521738</v>
      </c>
      <c r="R4" s="6">
        <f>SUM(NonNurse[[#This Row],[Qualified Activities Professional Hours]],NonNurse[[#This Row],[Other Activities Professional Hours]])/NonNurse[[#This Row],[MDS Census]]</f>
        <v>0.19184434044028428</v>
      </c>
      <c r="S4" s="6">
        <v>6.0706521739130439</v>
      </c>
      <c r="T4" s="6">
        <v>10.103260869565217</v>
      </c>
      <c r="U4" s="6">
        <v>0</v>
      </c>
      <c r="V4" s="6">
        <f>SUM(NonNurse[[#This Row],[Occupational Therapist Hours]],NonNurse[[#This Row],[OT Assistant Hours]],NonNurse[[#This Row],[OT Aide Hours]])/NonNurse[[#This Row],[MDS Census]]</f>
        <v>0.2579303172126885</v>
      </c>
      <c r="W4" s="6">
        <v>5.7826086956521738</v>
      </c>
      <c r="X4" s="6">
        <v>10.072826086956523</v>
      </c>
      <c r="Y4" s="6">
        <v>0</v>
      </c>
      <c r="Z4" s="6">
        <f>SUM(NonNurse[[#This Row],[Physical Therapist (PT) Hours]],NonNurse[[#This Row],[PT Assistant Hours]],NonNurse[[#This Row],[PT Aide Hours]])/NonNurse[[#This Row],[MDS Census]]</f>
        <v>0.252851447391229</v>
      </c>
      <c r="AA4" s="6">
        <v>0</v>
      </c>
      <c r="AB4" s="6">
        <v>0</v>
      </c>
      <c r="AC4" s="6">
        <v>0</v>
      </c>
      <c r="AD4" s="6">
        <v>2.7065217391304346</v>
      </c>
      <c r="AE4" s="6">
        <v>0</v>
      </c>
      <c r="AF4" s="6">
        <v>0</v>
      </c>
      <c r="AG4" s="6">
        <v>5.434782608695652E-2</v>
      </c>
      <c r="AH4" s="1">
        <v>366143</v>
      </c>
      <c r="AI4">
        <v>5</v>
      </c>
    </row>
    <row r="5" spans="1:35" x14ac:dyDescent="0.25">
      <c r="A5" t="s">
        <v>964</v>
      </c>
      <c r="B5" t="s">
        <v>542</v>
      </c>
      <c r="C5" t="s">
        <v>1289</v>
      </c>
      <c r="D5" t="s">
        <v>1047</v>
      </c>
      <c r="E5" s="6">
        <v>41.271739130434781</v>
      </c>
      <c r="F5" s="6">
        <v>4.8260869565217392</v>
      </c>
      <c r="G5" s="6">
        <v>0.44586956521739135</v>
      </c>
      <c r="H5" s="6">
        <v>0.40217391304347827</v>
      </c>
      <c r="I5" s="6">
        <v>0.2608695652173913</v>
      </c>
      <c r="J5" s="6">
        <v>0</v>
      </c>
      <c r="K5" s="6">
        <v>0</v>
      </c>
      <c r="L5" s="6">
        <v>1.8190217391304346</v>
      </c>
      <c r="M5" s="6">
        <v>3.5080434782608698</v>
      </c>
      <c r="N5" s="6">
        <v>0</v>
      </c>
      <c r="O5" s="6">
        <f>SUM(NonNurse[[#This Row],[Qualified Social Work Staff Hours]],NonNurse[[#This Row],[Other Social Work Staff Hours]])/NonNurse[[#This Row],[MDS Census]]</f>
        <v>8.4998683170924419E-2</v>
      </c>
      <c r="P5" s="6">
        <v>1.0407608695652173</v>
      </c>
      <c r="Q5" s="6">
        <v>12.530760869565219</v>
      </c>
      <c r="R5" s="6">
        <f>SUM(NonNurse[[#This Row],[Qualified Activities Professional Hours]],NonNurse[[#This Row],[Other Activities Professional Hours]])/NonNurse[[#This Row],[MDS Census]]</f>
        <v>0.32883328943903084</v>
      </c>
      <c r="S5" s="6">
        <v>0.84304347826086945</v>
      </c>
      <c r="T5" s="6">
        <v>2.9988043478260864</v>
      </c>
      <c r="U5" s="6">
        <v>0</v>
      </c>
      <c r="V5" s="6">
        <f>SUM(NonNurse[[#This Row],[Occupational Therapist Hours]],NonNurse[[#This Row],[OT Assistant Hours]],NonNurse[[#This Row],[OT Aide Hours]])/NonNurse[[#This Row],[MDS Census]]</f>
        <v>9.3086647353173541E-2</v>
      </c>
      <c r="W5" s="6">
        <v>1.7005434782608695</v>
      </c>
      <c r="X5" s="6">
        <v>4.960108695652174</v>
      </c>
      <c r="Y5" s="6">
        <v>0</v>
      </c>
      <c r="Z5" s="6">
        <f>SUM(NonNurse[[#This Row],[Physical Therapist (PT) Hours]],NonNurse[[#This Row],[PT Assistant Hours]],NonNurse[[#This Row],[PT Aide Hours]])/NonNurse[[#This Row],[MDS Census]]</f>
        <v>0.16138530418751648</v>
      </c>
      <c r="AA5" s="6">
        <v>0</v>
      </c>
      <c r="AB5" s="6">
        <v>0</v>
      </c>
      <c r="AC5" s="6">
        <v>0</v>
      </c>
      <c r="AD5" s="6">
        <v>0</v>
      </c>
      <c r="AE5" s="6">
        <v>0</v>
      </c>
      <c r="AF5" s="6">
        <v>0</v>
      </c>
      <c r="AG5" s="6">
        <v>0</v>
      </c>
      <c r="AH5" s="1">
        <v>365991</v>
      </c>
      <c r="AI5">
        <v>5</v>
      </c>
    </row>
    <row r="6" spans="1:35" x14ac:dyDescent="0.25">
      <c r="A6" t="s">
        <v>964</v>
      </c>
      <c r="B6" t="s">
        <v>579</v>
      </c>
      <c r="C6" t="s">
        <v>1356</v>
      </c>
      <c r="D6" t="s">
        <v>1026</v>
      </c>
      <c r="E6" s="6">
        <v>62.271739130434781</v>
      </c>
      <c r="F6" s="6">
        <v>5.5652173913043477</v>
      </c>
      <c r="G6" s="6">
        <v>0.69565217391304346</v>
      </c>
      <c r="H6" s="6">
        <v>0.27173913043478259</v>
      </c>
      <c r="I6" s="6">
        <v>1.5978260869565217</v>
      </c>
      <c r="J6" s="6">
        <v>0</v>
      </c>
      <c r="K6" s="6">
        <v>0</v>
      </c>
      <c r="L6" s="6">
        <v>3.0348913043478261</v>
      </c>
      <c r="M6" s="6">
        <v>5.3913043478260869</v>
      </c>
      <c r="N6" s="6">
        <v>0</v>
      </c>
      <c r="O6" s="6">
        <f>SUM(NonNurse[[#This Row],[Qualified Social Work Staff Hours]],NonNurse[[#This Row],[Other Social Work Staff Hours]])/NonNurse[[#This Row],[MDS Census]]</f>
        <v>8.6577064060045381E-2</v>
      </c>
      <c r="P6" s="6">
        <v>5.3913043478260869</v>
      </c>
      <c r="Q6" s="6">
        <v>8.1684782608695645</v>
      </c>
      <c r="R6" s="6">
        <f>SUM(NonNurse[[#This Row],[Qualified Activities Professional Hours]],NonNurse[[#This Row],[Other Activities Professional Hours]])/NonNurse[[#This Row],[MDS Census]]</f>
        <v>0.2177517891429569</v>
      </c>
      <c r="S6" s="6">
        <v>9.0545652173913052</v>
      </c>
      <c r="T6" s="6">
        <v>0.17119565217391305</v>
      </c>
      <c r="U6" s="6">
        <v>0</v>
      </c>
      <c r="V6" s="6">
        <f>SUM(NonNurse[[#This Row],[Occupational Therapist Hours]],NonNurse[[#This Row],[OT Assistant Hours]],NonNurse[[#This Row],[OT Aide Hours]])/NonNurse[[#This Row],[MDS Census]]</f>
        <v>0.14815325536742888</v>
      </c>
      <c r="W6" s="6">
        <v>4.1461956521739127</v>
      </c>
      <c r="X6" s="6">
        <v>4.2853260869565215</v>
      </c>
      <c r="Y6" s="6">
        <v>0</v>
      </c>
      <c r="Z6" s="6">
        <f>SUM(NonNurse[[#This Row],[Physical Therapist (PT) Hours]],NonNurse[[#This Row],[PT Assistant Hours]],NonNurse[[#This Row],[PT Aide Hours]])/NonNurse[[#This Row],[MDS Census]]</f>
        <v>0.1353988479664863</v>
      </c>
      <c r="AA6" s="6">
        <v>0</v>
      </c>
      <c r="AB6" s="6">
        <v>0</v>
      </c>
      <c r="AC6" s="6">
        <v>0</v>
      </c>
      <c r="AD6" s="6">
        <v>0</v>
      </c>
      <c r="AE6" s="6">
        <v>0</v>
      </c>
      <c r="AF6" s="6">
        <v>0</v>
      </c>
      <c r="AG6" s="6">
        <v>0</v>
      </c>
      <c r="AH6" s="1">
        <v>366041</v>
      </c>
      <c r="AI6">
        <v>5</v>
      </c>
    </row>
    <row r="7" spans="1:35" x14ac:dyDescent="0.25">
      <c r="A7" t="s">
        <v>964</v>
      </c>
      <c r="B7" t="s">
        <v>525</v>
      </c>
      <c r="C7" t="s">
        <v>1357</v>
      </c>
      <c r="D7" t="s">
        <v>1029</v>
      </c>
      <c r="E7" s="6">
        <v>81.565217391304344</v>
      </c>
      <c r="F7" s="6">
        <v>5.3043478260869561</v>
      </c>
      <c r="G7" s="6">
        <v>0</v>
      </c>
      <c r="H7" s="6">
        <v>0.29347826086956524</v>
      </c>
      <c r="I7" s="6">
        <v>1.9021739130434783</v>
      </c>
      <c r="J7" s="6">
        <v>0</v>
      </c>
      <c r="K7" s="6">
        <v>0</v>
      </c>
      <c r="L7" s="6">
        <v>2.1627173913043483</v>
      </c>
      <c r="M7" s="6">
        <v>0</v>
      </c>
      <c r="N7" s="6">
        <v>3.6793478260869565</v>
      </c>
      <c r="O7" s="6">
        <f>SUM(NonNurse[[#This Row],[Qualified Social Work Staff Hours]],NonNurse[[#This Row],[Other Social Work Staff Hours]])/NonNurse[[#This Row],[MDS Census]]</f>
        <v>4.5109275053304906E-2</v>
      </c>
      <c r="P7" s="6">
        <v>5.3043478260869561</v>
      </c>
      <c r="Q7" s="6">
        <v>13.429347826086957</v>
      </c>
      <c r="R7" s="6">
        <f>SUM(NonNurse[[#This Row],[Qualified Activities Professional Hours]],NonNurse[[#This Row],[Other Activities Professional Hours]])/NonNurse[[#This Row],[MDS Census]]</f>
        <v>0.22967750533049042</v>
      </c>
      <c r="S7" s="6">
        <v>5.1180434782608701</v>
      </c>
      <c r="T7" s="6">
        <v>4.286956521739131</v>
      </c>
      <c r="U7" s="6">
        <v>0</v>
      </c>
      <c r="V7" s="6">
        <f>SUM(NonNurse[[#This Row],[Occupational Therapist Hours]],NonNurse[[#This Row],[OT Assistant Hours]],NonNurse[[#This Row],[OT Aide Hours]])/NonNurse[[#This Row],[MDS Census]]</f>
        <v>0.11530650319829426</v>
      </c>
      <c r="W7" s="6">
        <v>1.0263043478260869</v>
      </c>
      <c r="X7" s="6">
        <v>6.7669565217391332</v>
      </c>
      <c r="Y7" s="6">
        <v>0</v>
      </c>
      <c r="Z7" s="6">
        <f>SUM(NonNurse[[#This Row],[Physical Therapist (PT) Hours]],NonNurse[[#This Row],[PT Assistant Hours]],NonNurse[[#This Row],[PT Aide Hours]])/NonNurse[[#This Row],[MDS Census]]</f>
        <v>9.5546375266524555E-2</v>
      </c>
      <c r="AA7" s="6">
        <v>0</v>
      </c>
      <c r="AB7" s="6">
        <v>0</v>
      </c>
      <c r="AC7" s="6">
        <v>0</v>
      </c>
      <c r="AD7" s="6">
        <v>0</v>
      </c>
      <c r="AE7" s="6">
        <v>0</v>
      </c>
      <c r="AF7" s="6">
        <v>0</v>
      </c>
      <c r="AG7" s="6">
        <v>0.32608695652173914</v>
      </c>
      <c r="AH7" s="1">
        <v>365968</v>
      </c>
      <c r="AI7">
        <v>5</v>
      </c>
    </row>
    <row r="8" spans="1:35" x14ac:dyDescent="0.25">
      <c r="A8" t="s">
        <v>964</v>
      </c>
      <c r="B8" t="s">
        <v>357</v>
      </c>
      <c r="C8" t="s">
        <v>1140</v>
      </c>
      <c r="D8" t="s">
        <v>1026</v>
      </c>
      <c r="E8" s="6">
        <v>53.847826086956523</v>
      </c>
      <c r="F8" s="6">
        <v>6.0869565217391308</v>
      </c>
      <c r="G8" s="6">
        <v>0.56521739130434778</v>
      </c>
      <c r="H8" s="6">
        <v>7.6086956521739135E-2</v>
      </c>
      <c r="I8" s="6">
        <v>4.4347826086956523</v>
      </c>
      <c r="J8" s="6">
        <v>0</v>
      </c>
      <c r="K8" s="6">
        <v>0</v>
      </c>
      <c r="L8" s="6">
        <v>4.9402173913043477</v>
      </c>
      <c r="M8" s="6">
        <v>1.5652173913043479</v>
      </c>
      <c r="N8" s="6">
        <v>0</v>
      </c>
      <c r="O8" s="6">
        <f>SUM(NonNurse[[#This Row],[Qualified Social Work Staff Hours]],NonNurse[[#This Row],[Other Social Work Staff Hours]])/NonNurse[[#This Row],[MDS Census]]</f>
        <v>2.9067420266451354E-2</v>
      </c>
      <c r="P8" s="6">
        <v>5.6521739130434785</v>
      </c>
      <c r="Q8" s="6">
        <v>4.8994565217391308</v>
      </c>
      <c r="R8" s="6">
        <f>SUM(NonNurse[[#This Row],[Qualified Activities Professional Hours]],NonNurse[[#This Row],[Other Activities Professional Hours]])/NonNurse[[#This Row],[MDS Census]]</f>
        <v>0.19595276544206702</v>
      </c>
      <c r="S8" s="6">
        <v>3.3604347826086958</v>
      </c>
      <c r="T8" s="6">
        <v>1.7963043478260869</v>
      </c>
      <c r="U8" s="6">
        <v>0</v>
      </c>
      <c r="V8" s="6">
        <f>SUM(NonNurse[[#This Row],[Occupational Therapist Hours]],NonNurse[[#This Row],[OT Assistant Hours]],NonNurse[[#This Row],[OT Aide Hours]])/NonNurse[[#This Row],[MDS Census]]</f>
        <v>9.5765038352846193E-2</v>
      </c>
      <c r="W8" s="6">
        <v>3.9471739130434789</v>
      </c>
      <c r="X8" s="6">
        <v>5.0005434782608695</v>
      </c>
      <c r="Y8" s="6">
        <v>0</v>
      </c>
      <c r="Z8" s="6">
        <f>SUM(NonNurse[[#This Row],[Physical Therapist (PT) Hours]],NonNurse[[#This Row],[PT Assistant Hours]],NonNurse[[#This Row],[PT Aide Hours]])/NonNurse[[#This Row],[MDS Census]]</f>
        <v>0.16616673395236173</v>
      </c>
      <c r="AA8" s="6">
        <v>0</v>
      </c>
      <c r="AB8" s="6">
        <v>0</v>
      </c>
      <c r="AC8" s="6">
        <v>0</v>
      </c>
      <c r="AD8" s="6">
        <v>0</v>
      </c>
      <c r="AE8" s="6">
        <v>0</v>
      </c>
      <c r="AF8" s="6">
        <v>0</v>
      </c>
      <c r="AG8" s="6">
        <v>0</v>
      </c>
      <c r="AH8" s="1">
        <v>365704</v>
      </c>
      <c r="AI8">
        <v>5</v>
      </c>
    </row>
    <row r="9" spans="1:35" x14ac:dyDescent="0.25">
      <c r="A9" t="s">
        <v>964</v>
      </c>
      <c r="B9" t="s">
        <v>772</v>
      </c>
      <c r="C9" t="s">
        <v>1129</v>
      </c>
      <c r="D9" t="s">
        <v>1032</v>
      </c>
      <c r="E9" s="6">
        <v>66.543478260869563</v>
      </c>
      <c r="F9" s="6">
        <v>1.0434782608695652</v>
      </c>
      <c r="G9" s="6">
        <v>0.32608695652173914</v>
      </c>
      <c r="H9" s="6">
        <v>0.2608695652173913</v>
      </c>
      <c r="I9" s="6">
        <v>0.76086956521739135</v>
      </c>
      <c r="J9" s="6">
        <v>0</v>
      </c>
      <c r="K9" s="6">
        <v>2.347826086956522</v>
      </c>
      <c r="L9" s="6">
        <v>3.2129347826086958</v>
      </c>
      <c r="M9" s="6">
        <v>3.7584782608695648</v>
      </c>
      <c r="N9" s="6">
        <v>0</v>
      </c>
      <c r="O9" s="6">
        <f>SUM(NonNurse[[#This Row],[Qualified Social Work Staff Hours]],NonNurse[[#This Row],[Other Social Work Staff Hours]])/NonNurse[[#This Row],[MDS Census]]</f>
        <v>5.6481541979745177E-2</v>
      </c>
      <c r="P9" s="6">
        <v>12.333260869565216</v>
      </c>
      <c r="Q9" s="6">
        <v>0</v>
      </c>
      <c r="R9" s="6">
        <f>SUM(NonNurse[[#This Row],[Qualified Activities Professional Hours]],NonNurse[[#This Row],[Other Activities Professional Hours]])/NonNurse[[#This Row],[MDS Census]]</f>
        <v>0.18534139170205813</v>
      </c>
      <c r="S9" s="6">
        <v>0.9666304347826089</v>
      </c>
      <c r="T9" s="6">
        <v>5.685217391304346</v>
      </c>
      <c r="U9" s="6">
        <v>0</v>
      </c>
      <c r="V9" s="6">
        <f>SUM(NonNurse[[#This Row],[Occupational Therapist Hours]],NonNurse[[#This Row],[OT Assistant Hours]],NonNurse[[#This Row],[OT Aide Hours]])/NonNurse[[#This Row],[MDS Census]]</f>
        <v>9.9962430578242389E-2</v>
      </c>
      <c r="W9" s="6">
        <v>3.2058695652173905</v>
      </c>
      <c r="X9" s="6">
        <v>5.7648913043478265</v>
      </c>
      <c r="Y9" s="6">
        <v>0</v>
      </c>
      <c r="Z9" s="6">
        <f>SUM(NonNurse[[#This Row],[Physical Therapist (PT) Hours]],NonNurse[[#This Row],[PT Assistant Hours]],NonNurse[[#This Row],[PT Aide Hours]])/NonNurse[[#This Row],[MDS Census]]</f>
        <v>0.13481051943809211</v>
      </c>
      <c r="AA9" s="6">
        <v>0</v>
      </c>
      <c r="AB9" s="6">
        <v>0</v>
      </c>
      <c r="AC9" s="6">
        <v>0</v>
      </c>
      <c r="AD9" s="6">
        <v>0</v>
      </c>
      <c r="AE9" s="6">
        <v>0</v>
      </c>
      <c r="AF9" s="6">
        <v>0</v>
      </c>
      <c r="AG9" s="6">
        <v>0.16304347826086957</v>
      </c>
      <c r="AH9" s="1">
        <v>366308</v>
      </c>
      <c r="AI9">
        <v>5</v>
      </c>
    </row>
    <row r="10" spans="1:35" x14ac:dyDescent="0.25">
      <c r="A10" t="s">
        <v>964</v>
      </c>
      <c r="B10" t="s">
        <v>234</v>
      </c>
      <c r="C10" t="s">
        <v>1098</v>
      </c>
      <c r="D10" t="s">
        <v>999</v>
      </c>
      <c r="E10" s="6">
        <v>93.923913043478265</v>
      </c>
      <c r="F10" s="6">
        <v>5.7391304347826084</v>
      </c>
      <c r="G10" s="6">
        <v>0.54347826086956519</v>
      </c>
      <c r="H10" s="6">
        <v>0.52173913043478259</v>
      </c>
      <c r="I10" s="6">
        <v>4.6956521739130439</v>
      </c>
      <c r="J10" s="6">
        <v>0</v>
      </c>
      <c r="K10" s="6">
        <v>0</v>
      </c>
      <c r="L10" s="6">
        <v>0</v>
      </c>
      <c r="M10" s="6">
        <v>0.17391304347826086</v>
      </c>
      <c r="N10" s="6">
        <v>0</v>
      </c>
      <c r="O10" s="6">
        <f>SUM(NonNurse[[#This Row],[Qualified Social Work Staff Hours]],NonNurse[[#This Row],[Other Social Work Staff Hours]])/NonNurse[[#This Row],[MDS Census]]</f>
        <v>1.8516375419511629E-3</v>
      </c>
      <c r="P10" s="6">
        <v>4.9455434782608698</v>
      </c>
      <c r="Q10" s="6">
        <v>3.9211956521739131</v>
      </c>
      <c r="R10" s="6">
        <f>SUM(NonNurse[[#This Row],[Qualified Activities Professional Hours]],NonNurse[[#This Row],[Other Activities Professional Hours]])/NonNurse[[#This Row],[MDS Census]]</f>
        <v>9.440342552945262E-2</v>
      </c>
      <c r="S10" s="6">
        <v>0</v>
      </c>
      <c r="T10" s="6">
        <v>0</v>
      </c>
      <c r="U10" s="6">
        <v>0</v>
      </c>
      <c r="V10" s="6">
        <f>SUM(NonNurse[[#This Row],[Occupational Therapist Hours]],NonNurse[[#This Row],[OT Assistant Hours]],NonNurse[[#This Row],[OT Aide Hours]])/NonNurse[[#This Row],[MDS Census]]</f>
        <v>0</v>
      </c>
      <c r="W10" s="6">
        <v>0</v>
      </c>
      <c r="X10" s="6">
        <v>0</v>
      </c>
      <c r="Y10" s="6">
        <v>0</v>
      </c>
      <c r="Z10" s="6">
        <f>SUM(NonNurse[[#This Row],[Physical Therapist (PT) Hours]],NonNurse[[#This Row],[PT Assistant Hours]],NonNurse[[#This Row],[PT Aide Hours]])/NonNurse[[#This Row],[MDS Census]]</f>
        <v>0</v>
      </c>
      <c r="AA10" s="6">
        <v>0</v>
      </c>
      <c r="AB10" s="6">
        <v>0</v>
      </c>
      <c r="AC10" s="6">
        <v>0</v>
      </c>
      <c r="AD10" s="6">
        <v>0</v>
      </c>
      <c r="AE10" s="6">
        <v>0</v>
      </c>
      <c r="AF10" s="6">
        <v>0</v>
      </c>
      <c r="AG10" s="6">
        <v>0</v>
      </c>
      <c r="AH10" s="1">
        <v>365514</v>
      </c>
      <c r="AI10">
        <v>5</v>
      </c>
    </row>
    <row r="11" spans="1:35" x14ac:dyDescent="0.25">
      <c r="A11" t="s">
        <v>964</v>
      </c>
      <c r="B11" t="s">
        <v>42</v>
      </c>
      <c r="C11" t="s">
        <v>1221</v>
      </c>
      <c r="D11" t="s">
        <v>1032</v>
      </c>
      <c r="E11" s="6">
        <v>111.8695652173913</v>
      </c>
      <c r="F11" s="6">
        <v>4.6086956521739131</v>
      </c>
      <c r="G11" s="6">
        <v>3.2608695652173912E-2</v>
      </c>
      <c r="H11" s="6">
        <v>0</v>
      </c>
      <c r="I11" s="6">
        <v>1.673913043478261</v>
      </c>
      <c r="J11" s="6">
        <v>0</v>
      </c>
      <c r="K11" s="6">
        <v>0</v>
      </c>
      <c r="L11" s="6">
        <v>8.8633695652173916</v>
      </c>
      <c r="M11" s="6">
        <v>8.1754347826086953</v>
      </c>
      <c r="N11" s="6">
        <v>0</v>
      </c>
      <c r="O11" s="6">
        <f>SUM(NonNurse[[#This Row],[Qualified Social Work Staff Hours]],NonNurse[[#This Row],[Other Social Work Staff Hours]])/NonNurse[[#This Row],[MDS Census]]</f>
        <v>7.3080062184220751E-2</v>
      </c>
      <c r="P11" s="6">
        <v>4.1195652173913047</v>
      </c>
      <c r="Q11" s="6">
        <v>25.358586956521727</v>
      </c>
      <c r="R11" s="6">
        <f>SUM(NonNurse[[#This Row],[Qualified Activities Professional Hours]],NonNurse[[#This Row],[Other Activities Professional Hours]])/NonNurse[[#This Row],[MDS Census]]</f>
        <v>0.26350466381655646</v>
      </c>
      <c r="S11" s="6">
        <v>8.1481521739130454</v>
      </c>
      <c r="T11" s="6">
        <v>14.822391304347821</v>
      </c>
      <c r="U11" s="6">
        <v>0</v>
      </c>
      <c r="V11" s="6">
        <f>SUM(NonNurse[[#This Row],[Occupational Therapist Hours]],NonNurse[[#This Row],[OT Assistant Hours]],NonNurse[[#This Row],[OT Aide Hours]])/NonNurse[[#This Row],[MDS Census]]</f>
        <v>0.20533326855810335</v>
      </c>
      <c r="W11" s="6">
        <v>6.3580434782608686</v>
      </c>
      <c r="X11" s="6">
        <v>23.427391304347829</v>
      </c>
      <c r="Y11" s="6">
        <v>0</v>
      </c>
      <c r="Z11" s="6">
        <f>SUM(NonNurse[[#This Row],[Physical Therapist (PT) Hours]],NonNurse[[#This Row],[PT Assistant Hours]],NonNurse[[#This Row],[PT Aide Hours]])/NonNurse[[#This Row],[MDS Census]]</f>
        <v>0.26625145744267392</v>
      </c>
      <c r="AA11" s="6">
        <v>0</v>
      </c>
      <c r="AB11" s="6">
        <v>0</v>
      </c>
      <c r="AC11" s="6">
        <v>0</v>
      </c>
      <c r="AD11" s="6">
        <v>0</v>
      </c>
      <c r="AE11" s="6">
        <v>0</v>
      </c>
      <c r="AF11" s="6">
        <v>0</v>
      </c>
      <c r="AG11" s="6">
        <v>0</v>
      </c>
      <c r="AH11" s="1">
        <v>365109</v>
      </c>
      <c r="AI11">
        <v>5</v>
      </c>
    </row>
    <row r="12" spans="1:35" x14ac:dyDescent="0.25">
      <c r="A12" t="s">
        <v>964</v>
      </c>
      <c r="B12" t="s">
        <v>637</v>
      </c>
      <c r="C12" t="s">
        <v>1181</v>
      </c>
      <c r="D12" t="s">
        <v>1065</v>
      </c>
      <c r="E12" s="6">
        <v>40.336956521739133</v>
      </c>
      <c r="F12" s="6">
        <v>2.347826086956522</v>
      </c>
      <c r="G12" s="6">
        <v>8.6956521739130432E-2</v>
      </c>
      <c r="H12" s="6">
        <v>5.434782608695652E-2</v>
      </c>
      <c r="I12" s="6">
        <v>1.423913043478261</v>
      </c>
      <c r="J12" s="6">
        <v>0</v>
      </c>
      <c r="K12" s="6">
        <v>0</v>
      </c>
      <c r="L12" s="6">
        <v>1.1220652173913042</v>
      </c>
      <c r="M12" s="6">
        <v>0</v>
      </c>
      <c r="N12" s="6">
        <v>3.4375</v>
      </c>
      <c r="O12" s="6">
        <f>SUM(NonNurse[[#This Row],[Qualified Social Work Staff Hours]],NonNurse[[#This Row],[Other Social Work Staff Hours]])/NonNurse[[#This Row],[MDS Census]]</f>
        <v>8.521961735381299E-2</v>
      </c>
      <c r="P12" s="6">
        <v>0</v>
      </c>
      <c r="Q12" s="6">
        <v>3.7364130434782608</v>
      </c>
      <c r="R12" s="6">
        <f>SUM(NonNurse[[#This Row],[Qualified Activities Professional Hours]],NonNurse[[#This Row],[Other Activities Professional Hours]])/NonNurse[[#This Row],[MDS Census]]</f>
        <v>9.2630018862840197E-2</v>
      </c>
      <c r="S12" s="6">
        <v>1.4486956521739132</v>
      </c>
      <c r="T12" s="6">
        <v>5.302391304347827</v>
      </c>
      <c r="U12" s="6">
        <v>0</v>
      </c>
      <c r="V12" s="6">
        <f>SUM(NonNurse[[#This Row],[Occupational Therapist Hours]],NonNurse[[#This Row],[OT Assistant Hours]],NonNurse[[#This Row],[OT Aide Hours]])/NonNurse[[#This Row],[MDS Census]]</f>
        <v>0.16736728644570198</v>
      </c>
      <c r="W12" s="6">
        <v>5.0914130434782621</v>
      </c>
      <c r="X12" s="6">
        <v>2.0193478260869564</v>
      </c>
      <c r="Y12" s="6">
        <v>0</v>
      </c>
      <c r="Z12" s="6">
        <f>SUM(NonNurse[[#This Row],[Physical Therapist (PT) Hours]],NonNurse[[#This Row],[PT Assistant Hours]],NonNurse[[#This Row],[PT Aide Hours]])/NonNurse[[#This Row],[MDS Census]]</f>
        <v>0.17628402047965511</v>
      </c>
      <c r="AA12" s="6">
        <v>0</v>
      </c>
      <c r="AB12" s="6">
        <v>0</v>
      </c>
      <c r="AC12" s="6">
        <v>0</v>
      </c>
      <c r="AD12" s="6">
        <v>0</v>
      </c>
      <c r="AE12" s="6">
        <v>0</v>
      </c>
      <c r="AF12" s="6">
        <v>0</v>
      </c>
      <c r="AG12" s="6">
        <v>0</v>
      </c>
      <c r="AH12" s="1">
        <v>366128</v>
      </c>
      <c r="AI12">
        <v>5</v>
      </c>
    </row>
    <row r="13" spans="1:35" x14ac:dyDescent="0.25">
      <c r="A13" t="s">
        <v>964</v>
      </c>
      <c r="B13" t="s">
        <v>485</v>
      </c>
      <c r="C13" t="s">
        <v>1347</v>
      </c>
      <c r="D13" t="s">
        <v>1067</v>
      </c>
      <c r="E13" s="6">
        <v>60.836956521739133</v>
      </c>
      <c r="F13" s="6">
        <v>2.7826086956521738</v>
      </c>
      <c r="G13" s="6">
        <v>8.6956521739130432E-2</v>
      </c>
      <c r="H13" s="6">
        <v>7.6086956521739135E-2</v>
      </c>
      <c r="I13" s="6">
        <v>1.576086956521739</v>
      </c>
      <c r="J13" s="6">
        <v>0</v>
      </c>
      <c r="K13" s="6">
        <v>0</v>
      </c>
      <c r="L13" s="6">
        <v>1.9952173913043478</v>
      </c>
      <c r="M13" s="6">
        <v>0</v>
      </c>
      <c r="N13" s="6">
        <v>4.4565217391304346</v>
      </c>
      <c r="O13" s="6">
        <f>SUM(NonNurse[[#This Row],[Qualified Social Work Staff Hours]],NonNurse[[#This Row],[Other Social Work Staff Hours]])/NonNurse[[#This Row],[MDS Census]]</f>
        <v>7.3253528676076457E-2</v>
      </c>
      <c r="P13" s="6">
        <v>3.6548913043478262</v>
      </c>
      <c r="Q13" s="6">
        <v>2.7635869565217392</v>
      </c>
      <c r="R13" s="6">
        <f>SUM(NonNurse[[#This Row],[Qualified Activities Professional Hours]],NonNurse[[#This Row],[Other Activities Professional Hours]])/NonNurse[[#This Row],[MDS Census]]</f>
        <v>0.10550294800786135</v>
      </c>
      <c r="S13" s="6">
        <v>1.888586956521739</v>
      </c>
      <c r="T13" s="6">
        <v>11.539782608695651</v>
      </c>
      <c r="U13" s="6">
        <v>0</v>
      </c>
      <c r="V13" s="6">
        <f>SUM(NonNurse[[#This Row],[Occupational Therapist Hours]],NonNurse[[#This Row],[OT Assistant Hours]],NonNurse[[#This Row],[OT Aide Hours]])/NonNurse[[#This Row],[MDS Census]]</f>
        <v>0.22072717527246735</v>
      </c>
      <c r="W13" s="6">
        <v>1.7559782608695651</v>
      </c>
      <c r="X13" s="6">
        <v>13.684673913043479</v>
      </c>
      <c r="Y13" s="6">
        <v>0</v>
      </c>
      <c r="Z13" s="6">
        <f>SUM(NonNurse[[#This Row],[Physical Therapist (PT) Hours]],NonNurse[[#This Row],[PT Assistant Hours]],NonNurse[[#This Row],[PT Aide Hours]])/NonNurse[[#This Row],[MDS Census]]</f>
        <v>0.25380382347686259</v>
      </c>
      <c r="AA13" s="6">
        <v>0</v>
      </c>
      <c r="AB13" s="6">
        <v>0</v>
      </c>
      <c r="AC13" s="6">
        <v>0</v>
      </c>
      <c r="AD13" s="6">
        <v>0</v>
      </c>
      <c r="AE13" s="6">
        <v>0</v>
      </c>
      <c r="AF13" s="6">
        <v>0</v>
      </c>
      <c r="AG13" s="6">
        <v>0</v>
      </c>
      <c r="AH13" s="1">
        <v>365890</v>
      </c>
      <c r="AI13">
        <v>5</v>
      </c>
    </row>
    <row r="14" spans="1:35" x14ac:dyDescent="0.25">
      <c r="A14" t="s">
        <v>964</v>
      </c>
      <c r="B14" t="s">
        <v>213</v>
      </c>
      <c r="C14" t="s">
        <v>1109</v>
      </c>
      <c r="D14" t="s">
        <v>1055</v>
      </c>
      <c r="E14" s="6">
        <v>49.956521739130437</v>
      </c>
      <c r="F14" s="6">
        <v>2.1086956521739131</v>
      </c>
      <c r="G14" s="6">
        <v>8.6956521739130432E-2</v>
      </c>
      <c r="H14" s="6">
        <v>0.29347826086956524</v>
      </c>
      <c r="I14" s="6">
        <v>1.0326086956521738</v>
      </c>
      <c r="J14" s="6">
        <v>0</v>
      </c>
      <c r="K14" s="6">
        <v>0</v>
      </c>
      <c r="L14" s="6">
        <v>2.495978260869566</v>
      </c>
      <c r="M14" s="6">
        <v>0</v>
      </c>
      <c r="N14" s="6">
        <v>0</v>
      </c>
      <c r="O14" s="6">
        <f>SUM(NonNurse[[#This Row],[Qualified Social Work Staff Hours]],NonNurse[[#This Row],[Other Social Work Staff Hours]])/NonNurse[[#This Row],[MDS Census]]</f>
        <v>0</v>
      </c>
      <c r="P14" s="6">
        <v>0</v>
      </c>
      <c r="Q14" s="6">
        <v>3.1222826086956523</v>
      </c>
      <c r="R14" s="6">
        <f>SUM(NonNurse[[#This Row],[Qualified Activities Professional Hours]],NonNurse[[#This Row],[Other Activities Professional Hours]])/NonNurse[[#This Row],[MDS Census]]</f>
        <v>6.25E-2</v>
      </c>
      <c r="S14" s="6">
        <v>2.3586956521739131</v>
      </c>
      <c r="T14" s="6">
        <v>11.214239130434786</v>
      </c>
      <c r="U14" s="6">
        <v>0</v>
      </c>
      <c r="V14" s="6">
        <f>SUM(NonNurse[[#This Row],[Occupational Therapist Hours]],NonNurse[[#This Row],[OT Assistant Hours]],NonNurse[[#This Row],[OT Aide Hours]])/NonNurse[[#This Row],[MDS Census]]</f>
        <v>0.271694952132289</v>
      </c>
      <c r="W14" s="6">
        <v>2.1529347826086949</v>
      </c>
      <c r="X14" s="6">
        <v>6.9730434782608697</v>
      </c>
      <c r="Y14" s="6">
        <v>0</v>
      </c>
      <c r="Z14" s="6">
        <f>SUM(NonNurse[[#This Row],[Physical Therapist (PT) Hours]],NonNurse[[#This Row],[PT Assistant Hours]],NonNurse[[#This Row],[PT Aide Hours]])/NonNurse[[#This Row],[MDS Census]]</f>
        <v>0.18267841601392512</v>
      </c>
      <c r="AA14" s="6">
        <v>0</v>
      </c>
      <c r="AB14" s="6">
        <v>0</v>
      </c>
      <c r="AC14" s="6">
        <v>0</v>
      </c>
      <c r="AD14" s="6">
        <v>0</v>
      </c>
      <c r="AE14" s="6">
        <v>0</v>
      </c>
      <c r="AF14" s="6">
        <v>0</v>
      </c>
      <c r="AG14" s="6">
        <v>0</v>
      </c>
      <c r="AH14" s="1">
        <v>365481</v>
      </c>
      <c r="AI14">
        <v>5</v>
      </c>
    </row>
    <row r="15" spans="1:35" x14ac:dyDescent="0.25">
      <c r="A15" t="s">
        <v>964</v>
      </c>
      <c r="B15" t="s">
        <v>686</v>
      </c>
      <c r="C15" t="s">
        <v>1109</v>
      </c>
      <c r="D15" t="s">
        <v>1055</v>
      </c>
      <c r="E15" s="6">
        <v>26.184782608695652</v>
      </c>
      <c r="F15" s="6">
        <v>2.2717391304347827</v>
      </c>
      <c r="G15" s="6">
        <v>8.6956521739130432E-2</v>
      </c>
      <c r="H15" s="6">
        <v>0.16304347826086957</v>
      </c>
      <c r="I15" s="6">
        <v>0.90217391304347827</v>
      </c>
      <c r="J15" s="6">
        <v>0</v>
      </c>
      <c r="K15" s="6">
        <v>0</v>
      </c>
      <c r="L15" s="6">
        <v>0.67673913043478273</v>
      </c>
      <c r="M15" s="6">
        <v>0</v>
      </c>
      <c r="N15" s="6">
        <v>0.53532608695652173</v>
      </c>
      <c r="O15" s="6">
        <f>SUM(NonNurse[[#This Row],[Qualified Social Work Staff Hours]],NonNurse[[#This Row],[Other Social Work Staff Hours]])/NonNurse[[#This Row],[MDS Census]]</f>
        <v>2.0444167704441678E-2</v>
      </c>
      <c r="P15" s="6">
        <v>0</v>
      </c>
      <c r="Q15" s="6">
        <v>3.125</v>
      </c>
      <c r="R15" s="6">
        <f>SUM(NonNurse[[#This Row],[Qualified Activities Professional Hours]],NonNurse[[#This Row],[Other Activities Professional Hours]])/NonNurse[[#This Row],[MDS Census]]</f>
        <v>0.11934412619344126</v>
      </c>
      <c r="S15" s="6">
        <v>1.2508695652173913</v>
      </c>
      <c r="T15" s="6">
        <v>3.6733695652173912</v>
      </c>
      <c r="U15" s="6">
        <v>0</v>
      </c>
      <c r="V15" s="6">
        <f>SUM(NonNurse[[#This Row],[Occupational Therapist Hours]],NonNurse[[#This Row],[OT Assistant Hours]],NonNurse[[#This Row],[OT Aide Hours]])/NonNurse[[#This Row],[MDS Census]]</f>
        <v>0.18805728518057285</v>
      </c>
      <c r="W15" s="6">
        <v>1.1569565217391304</v>
      </c>
      <c r="X15" s="6">
        <v>3.948369565217392</v>
      </c>
      <c r="Y15" s="6">
        <v>0</v>
      </c>
      <c r="Z15" s="6">
        <f>SUM(NonNurse[[#This Row],[Physical Therapist (PT) Hours]],NonNurse[[#This Row],[PT Assistant Hours]],NonNurse[[#This Row],[PT Aide Hours]])/NonNurse[[#This Row],[MDS Census]]</f>
        <v>0.1949730178497302</v>
      </c>
      <c r="AA15" s="6">
        <v>0</v>
      </c>
      <c r="AB15" s="6">
        <v>0</v>
      </c>
      <c r="AC15" s="6">
        <v>0</v>
      </c>
      <c r="AD15" s="6">
        <v>0</v>
      </c>
      <c r="AE15" s="6">
        <v>0</v>
      </c>
      <c r="AF15" s="6">
        <v>0</v>
      </c>
      <c r="AG15" s="6">
        <v>0</v>
      </c>
      <c r="AH15" s="1">
        <v>366196</v>
      </c>
      <c r="AI15">
        <v>5</v>
      </c>
    </row>
    <row r="16" spans="1:35" x14ac:dyDescent="0.25">
      <c r="A16" t="s">
        <v>964</v>
      </c>
      <c r="B16" t="s">
        <v>161</v>
      </c>
      <c r="C16" t="s">
        <v>1203</v>
      </c>
      <c r="D16" t="s">
        <v>1017</v>
      </c>
      <c r="E16" s="6">
        <v>75.804347826086953</v>
      </c>
      <c r="F16" s="6">
        <v>4.9130434782608692</v>
      </c>
      <c r="G16" s="6">
        <v>0.2608695652173913</v>
      </c>
      <c r="H16" s="6">
        <v>0.27391304347826084</v>
      </c>
      <c r="I16" s="6">
        <v>1.423913043478261</v>
      </c>
      <c r="J16" s="6">
        <v>0</v>
      </c>
      <c r="K16" s="6">
        <v>0</v>
      </c>
      <c r="L16" s="6">
        <v>6.7508695652173909</v>
      </c>
      <c r="M16" s="6">
        <v>5.8722826086956523</v>
      </c>
      <c r="N16" s="6">
        <v>0</v>
      </c>
      <c r="O16" s="6">
        <f>SUM(NonNurse[[#This Row],[Qualified Social Work Staff Hours]],NonNurse[[#This Row],[Other Social Work Staff Hours]])/NonNurse[[#This Row],[MDS Census]]</f>
        <v>7.7466303412675658E-2</v>
      </c>
      <c r="P16" s="6">
        <v>4.6711956521739131</v>
      </c>
      <c r="Q16" s="6">
        <v>3.4293478260869565</v>
      </c>
      <c r="R16" s="6">
        <f>SUM(NonNurse[[#This Row],[Qualified Activities Professional Hours]],NonNurse[[#This Row],[Other Activities Professional Hours]])/NonNurse[[#This Row],[MDS Census]]</f>
        <v>0.10686119873817035</v>
      </c>
      <c r="S16" s="6">
        <v>2.0679347826086953</v>
      </c>
      <c r="T16" s="6">
        <v>10.05836956521739</v>
      </c>
      <c r="U16" s="6">
        <v>0</v>
      </c>
      <c r="V16" s="6">
        <f>SUM(NonNurse[[#This Row],[Occupational Therapist Hours]],NonNurse[[#This Row],[OT Assistant Hours]],NonNurse[[#This Row],[OT Aide Hours]])/NonNurse[[#This Row],[MDS Census]]</f>
        <v>0.15996845425867506</v>
      </c>
      <c r="W16" s="6">
        <v>2.7974999999999999</v>
      </c>
      <c r="X16" s="6">
        <v>8.4936956521739138</v>
      </c>
      <c r="Y16" s="6">
        <v>0</v>
      </c>
      <c r="Z16" s="6">
        <f>SUM(NonNurse[[#This Row],[Physical Therapist (PT) Hours]],NonNurse[[#This Row],[PT Assistant Hours]],NonNurse[[#This Row],[PT Aide Hours]])/NonNurse[[#This Row],[MDS Census]]</f>
        <v>0.14895182104961285</v>
      </c>
      <c r="AA16" s="6">
        <v>0</v>
      </c>
      <c r="AB16" s="6">
        <v>0</v>
      </c>
      <c r="AC16" s="6">
        <v>0</v>
      </c>
      <c r="AD16" s="6">
        <v>0</v>
      </c>
      <c r="AE16" s="6">
        <v>0</v>
      </c>
      <c r="AF16" s="6">
        <v>0</v>
      </c>
      <c r="AG16" s="6">
        <v>0</v>
      </c>
      <c r="AH16" s="1">
        <v>365402</v>
      </c>
      <c r="AI16">
        <v>5</v>
      </c>
    </row>
    <row r="17" spans="1:35" x14ac:dyDescent="0.25">
      <c r="A17" t="s">
        <v>964</v>
      </c>
      <c r="B17" t="s">
        <v>307</v>
      </c>
      <c r="C17" t="s">
        <v>1304</v>
      </c>
      <c r="D17" t="s">
        <v>996</v>
      </c>
      <c r="E17" s="6">
        <v>68.760869565217391</v>
      </c>
      <c r="F17" s="6">
        <v>5.1304347826086953</v>
      </c>
      <c r="G17" s="6">
        <v>0.2608695652173913</v>
      </c>
      <c r="H17" s="6">
        <v>0.22500000000000003</v>
      </c>
      <c r="I17" s="6">
        <v>1.1304347826086956</v>
      </c>
      <c r="J17" s="6">
        <v>0</v>
      </c>
      <c r="K17" s="6">
        <v>0</v>
      </c>
      <c r="L17" s="6">
        <v>1.2264130434782607</v>
      </c>
      <c r="M17" s="6">
        <v>0</v>
      </c>
      <c r="N17" s="6">
        <v>9.991847826086957</v>
      </c>
      <c r="O17" s="6">
        <f>SUM(NonNurse[[#This Row],[Qualified Social Work Staff Hours]],NonNurse[[#This Row],[Other Social Work Staff Hours]])/NonNurse[[#This Row],[MDS Census]]</f>
        <v>0.14531299399304459</v>
      </c>
      <c r="P17" s="6">
        <v>6.3070652173913047</v>
      </c>
      <c r="Q17" s="6">
        <v>4.6005434782608692</v>
      </c>
      <c r="R17" s="6">
        <f>SUM(NonNurse[[#This Row],[Qualified Activities Professional Hours]],NonNurse[[#This Row],[Other Activities Professional Hours]])/NonNurse[[#This Row],[MDS Census]]</f>
        <v>0.15863104647486564</v>
      </c>
      <c r="S17" s="6">
        <v>1.6985869565217393</v>
      </c>
      <c r="T17" s="6">
        <v>8.8258695652173902</v>
      </c>
      <c r="U17" s="6">
        <v>0</v>
      </c>
      <c r="V17" s="6">
        <f>SUM(NonNurse[[#This Row],[Occupational Therapist Hours]],NonNurse[[#This Row],[OT Assistant Hours]],NonNurse[[#This Row],[OT Aide Hours]])/NonNurse[[#This Row],[MDS Census]]</f>
        <v>0.15305880493202653</v>
      </c>
      <c r="W17" s="6">
        <v>1.6906521739130431</v>
      </c>
      <c r="X17" s="6">
        <v>12.82510869565218</v>
      </c>
      <c r="Y17" s="6">
        <v>0</v>
      </c>
      <c r="Z17" s="6">
        <f>SUM(NonNurse[[#This Row],[Physical Therapist (PT) Hours]],NonNurse[[#This Row],[PT Assistant Hours]],NonNurse[[#This Row],[PT Aide Hours]])/NonNurse[[#This Row],[MDS Census]]</f>
        <v>0.21110496364211201</v>
      </c>
      <c r="AA17" s="6">
        <v>0</v>
      </c>
      <c r="AB17" s="6">
        <v>0</v>
      </c>
      <c r="AC17" s="6">
        <v>0</v>
      </c>
      <c r="AD17" s="6">
        <v>0</v>
      </c>
      <c r="AE17" s="6">
        <v>0</v>
      </c>
      <c r="AF17" s="6">
        <v>0</v>
      </c>
      <c r="AG17" s="6">
        <v>0</v>
      </c>
      <c r="AH17" s="1">
        <v>365625</v>
      </c>
      <c r="AI17">
        <v>5</v>
      </c>
    </row>
    <row r="18" spans="1:35" x14ac:dyDescent="0.25">
      <c r="A18" t="s">
        <v>964</v>
      </c>
      <c r="B18" t="s">
        <v>816</v>
      </c>
      <c r="C18" t="s">
        <v>1408</v>
      </c>
      <c r="D18" t="s">
        <v>980</v>
      </c>
      <c r="E18" s="6">
        <v>63</v>
      </c>
      <c r="F18" s="6">
        <v>5.1304347826086953</v>
      </c>
      <c r="G18" s="6">
        <v>0.2608695652173913</v>
      </c>
      <c r="H18" s="6">
        <v>0.1358695652173913</v>
      </c>
      <c r="I18" s="6">
        <v>2.4673913043478262</v>
      </c>
      <c r="J18" s="6">
        <v>0</v>
      </c>
      <c r="K18" s="6">
        <v>0</v>
      </c>
      <c r="L18" s="6">
        <v>2.9895652173913039</v>
      </c>
      <c r="M18" s="6">
        <v>2.9320652173913042</v>
      </c>
      <c r="N18" s="6">
        <v>0</v>
      </c>
      <c r="O18" s="6">
        <f>SUM(NonNurse[[#This Row],[Qualified Social Work Staff Hours]],NonNurse[[#This Row],[Other Social Work Staff Hours]])/NonNurse[[#This Row],[MDS Census]]</f>
        <v>4.6540717736369905E-2</v>
      </c>
      <c r="P18" s="6">
        <v>0</v>
      </c>
      <c r="Q18" s="6">
        <v>6.0407608695652177</v>
      </c>
      <c r="R18" s="6">
        <f>SUM(NonNurse[[#This Row],[Qualified Activities Professional Hours]],NonNurse[[#This Row],[Other Activities Professional Hours]])/NonNurse[[#This Row],[MDS Census]]</f>
        <v>9.5885093167701871E-2</v>
      </c>
      <c r="S18" s="6">
        <v>7.7291304347826104</v>
      </c>
      <c r="T18" s="6">
        <v>7.7541304347826099</v>
      </c>
      <c r="U18" s="6">
        <v>0</v>
      </c>
      <c r="V18" s="6">
        <f>SUM(NonNurse[[#This Row],[Occupational Therapist Hours]],NonNurse[[#This Row],[OT Assistant Hours]],NonNurse[[#This Row],[OT Aide Hours]])/NonNurse[[#This Row],[MDS Census]]</f>
        <v>0.2457660455486543</v>
      </c>
      <c r="W18" s="6">
        <v>6.148695652173914</v>
      </c>
      <c r="X18" s="6">
        <v>20.153369565217396</v>
      </c>
      <c r="Y18" s="6">
        <v>0</v>
      </c>
      <c r="Z18" s="6">
        <f>SUM(NonNurse[[#This Row],[Physical Therapist (PT) Hours]],NonNurse[[#This Row],[PT Assistant Hours]],NonNurse[[#This Row],[PT Aide Hours]])/NonNurse[[#This Row],[MDS Census]]</f>
        <v>0.41749309868875095</v>
      </c>
      <c r="AA18" s="6">
        <v>0</v>
      </c>
      <c r="AB18" s="6">
        <v>0</v>
      </c>
      <c r="AC18" s="6">
        <v>0</v>
      </c>
      <c r="AD18" s="6">
        <v>0</v>
      </c>
      <c r="AE18" s="6">
        <v>0</v>
      </c>
      <c r="AF18" s="6">
        <v>0</v>
      </c>
      <c r="AG18" s="6">
        <v>0</v>
      </c>
      <c r="AH18" s="1">
        <v>366367</v>
      </c>
      <c r="AI18">
        <v>5</v>
      </c>
    </row>
    <row r="19" spans="1:35" x14ac:dyDescent="0.25">
      <c r="A19" t="s">
        <v>964</v>
      </c>
      <c r="B19" t="s">
        <v>92</v>
      </c>
      <c r="C19" t="s">
        <v>1237</v>
      </c>
      <c r="D19" t="s">
        <v>1034</v>
      </c>
      <c r="E19" s="6">
        <v>54.293478260869563</v>
      </c>
      <c r="F19" s="6">
        <v>5.4782608695652177</v>
      </c>
      <c r="G19" s="6">
        <v>0.2608695652173913</v>
      </c>
      <c r="H19" s="6">
        <v>0.25760869565217392</v>
      </c>
      <c r="I19" s="6">
        <v>1.173913043478261</v>
      </c>
      <c r="J19" s="6">
        <v>0</v>
      </c>
      <c r="K19" s="6">
        <v>0</v>
      </c>
      <c r="L19" s="6">
        <v>1.9579347826086961</v>
      </c>
      <c r="M19" s="6">
        <v>5.9184782608695654</v>
      </c>
      <c r="N19" s="6">
        <v>0</v>
      </c>
      <c r="O19" s="6">
        <f>SUM(NonNurse[[#This Row],[Qualified Social Work Staff Hours]],NonNurse[[#This Row],[Other Social Work Staff Hours]])/NonNurse[[#This Row],[MDS Census]]</f>
        <v>0.10900900900900902</v>
      </c>
      <c r="P19" s="6">
        <v>5.9103260869565215</v>
      </c>
      <c r="Q19" s="6">
        <v>1.6929347826086956</v>
      </c>
      <c r="R19" s="6">
        <f>SUM(NonNurse[[#This Row],[Qualified Activities Professional Hours]],NonNurse[[#This Row],[Other Activities Professional Hours]])/NonNurse[[#This Row],[MDS Census]]</f>
        <v>0.14004004004004003</v>
      </c>
      <c r="S19" s="6">
        <v>2.2303260869565213</v>
      </c>
      <c r="T19" s="6">
        <v>16.125000000000007</v>
      </c>
      <c r="U19" s="6">
        <v>0</v>
      </c>
      <c r="V19" s="6">
        <f>SUM(NonNurse[[#This Row],[Occupational Therapist Hours]],NonNurse[[#This Row],[OT Assistant Hours]],NonNurse[[#This Row],[OT Aide Hours]])/NonNurse[[#This Row],[MDS Census]]</f>
        <v>0.3380760760760762</v>
      </c>
      <c r="W19" s="6">
        <v>4.5715217391304348</v>
      </c>
      <c r="X19" s="6">
        <v>5.9167391304347818</v>
      </c>
      <c r="Y19" s="6">
        <v>0</v>
      </c>
      <c r="Z19" s="6">
        <f>SUM(NonNurse[[#This Row],[Physical Therapist (PT) Hours]],NonNurse[[#This Row],[PT Assistant Hours]],NonNurse[[#This Row],[PT Aide Hours]])/NonNurse[[#This Row],[MDS Census]]</f>
        <v>0.19317717717717717</v>
      </c>
      <c r="AA19" s="6">
        <v>0</v>
      </c>
      <c r="AB19" s="6">
        <v>0</v>
      </c>
      <c r="AC19" s="6">
        <v>0</v>
      </c>
      <c r="AD19" s="6">
        <v>0</v>
      </c>
      <c r="AE19" s="6">
        <v>0</v>
      </c>
      <c r="AF19" s="6">
        <v>0</v>
      </c>
      <c r="AG19" s="6">
        <v>0</v>
      </c>
      <c r="AH19" s="1">
        <v>365287</v>
      </c>
      <c r="AI19">
        <v>5</v>
      </c>
    </row>
    <row r="20" spans="1:35" x14ac:dyDescent="0.25">
      <c r="A20" t="s">
        <v>964</v>
      </c>
      <c r="B20" t="s">
        <v>568</v>
      </c>
      <c r="C20" t="s">
        <v>1199</v>
      </c>
      <c r="D20" t="s">
        <v>1017</v>
      </c>
      <c r="E20" s="6">
        <v>71.086956521739125</v>
      </c>
      <c r="F20" s="6">
        <v>4.4347826086956523</v>
      </c>
      <c r="G20" s="6">
        <v>0.2608695652173913</v>
      </c>
      <c r="H20" s="6">
        <v>0.27391304347826084</v>
      </c>
      <c r="I20" s="6">
        <v>1.9456521739130435</v>
      </c>
      <c r="J20" s="6">
        <v>0</v>
      </c>
      <c r="K20" s="6">
        <v>0</v>
      </c>
      <c r="L20" s="6">
        <v>3.5646739130434777</v>
      </c>
      <c r="M20" s="6">
        <v>3.3070652173913042</v>
      </c>
      <c r="N20" s="6">
        <v>1.8831521739130435</v>
      </c>
      <c r="O20" s="6">
        <f>SUM(NonNurse[[#This Row],[Qualified Social Work Staff Hours]],NonNurse[[#This Row],[Other Social Work Staff Hours]])/NonNurse[[#This Row],[MDS Census]]</f>
        <v>7.3012232415902142E-2</v>
      </c>
      <c r="P20" s="6">
        <v>4.9565217391304346</v>
      </c>
      <c r="Q20" s="6">
        <v>4.9239130434782608</v>
      </c>
      <c r="R20" s="6">
        <f>SUM(NonNurse[[#This Row],[Qualified Activities Professional Hours]],NonNurse[[#This Row],[Other Activities Professional Hours]])/NonNurse[[#This Row],[MDS Census]]</f>
        <v>0.13899082568807339</v>
      </c>
      <c r="S20" s="6">
        <v>3.4338043478260887</v>
      </c>
      <c r="T20" s="6">
        <v>6.4489130434782602</v>
      </c>
      <c r="U20" s="6">
        <v>0</v>
      </c>
      <c r="V20" s="6">
        <f>SUM(NonNurse[[#This Row],[Occupational Therapist Hours]],NonNurse[[#This Row],[OT Assistant Hours]],NonNurse[[#This Row],[OT Aide Hours]])/NonNurse[[#This Row],[MDS Census]]</f>
        <v>0.13902293577981653</v>
      </c>
      <c r="W20" s="6">
        <v>4.1351086956521739</v>
      </c>
      <c r="X20" s="6">
        <v>12.320652173913047</v>
      </c>
      <c r="Y20" s="6">
        <v>0</v>
      </c>
      <c r="Z20" s="6">
        <f>SUM(NonNurse[[#This Row],[Physical Therapist (PT) Hours]],NonNurse[[#This Row],[PT Assistant Hours]],NonNurse[[#This Row],[PT Aide Hours]])/NonNurse[[#This Row],[MDS Census]]</f>
        <v>0.23148776758409792</v>
      </c>
      <c r="AA20" s="6">
        <v>0</v>
      </c>
      <c r="AB20" s="6">
        <v>0</v>
      </c>
      <c r="AC20" s="6">
        <v>0</v>
      </c>
      <c r="AD20" s="6">
        <v>0</v>
      </c>
      <c r="AE20" s="6">
        <v>0</v>
      </c>
      <c r="AF20" s="6">
        <v>0</v>
      </c>
      <c r="AG20" s="6">
        <v>0</v>
      </c>
      <c r="AH20" s="1">
        <v>366027</v>
      </c>
      <c r="AI20">
        <v>5</v>
      </c>
    </row>
    <row r="21" spans="1:35" x14ac:dyDescent="0.25">
      <c r="A21" t="s">
        <v>964</v>
      </c>
      <c r="B21" t="s">
        <v>543</v>
      </c>
      <c r="C21" t="s">
        <v>1097</v>
      </c>
      <c r="D21" t="s">
        <v>1017</v>
      </c>
      <c r="E21" s="6">
        <v>71.282608695652172</v>
      </c>
      <c r="F21" s="6">
        <v>5.6521739130434785</v>
      </c>
      <c r="G21" s="6">
        <v>0.2608695652173913</v>
      </c>
      <c r="H21" s="6">
        <v>0.2804347826086957</v>
      </c>
      <c r="I21" s="6">
        <v>1.3478260869565217</v>
      </c>
      <c r="J21" s="6">
        <v>0</v>
      </c>
      <c r="K21" s="6">
        <v>0</v>
      </c>
      <c r="L21" s="6">
        <v>2.4785869565217387</v>
      </c>
      <c r="M21" s="6">
        <v>0</v>
      </c>
      <c r="N21" s="6">
        <v>5.2907608695652177</v>
      </c>
      <c r="O21" s="6">
        <f>SUM(NonNurse[[#This Row],[Qualified Social Work Staff Hours]],NonNurse[[#This Row],[Other Social Work Staff Hours]])/NonNurse[[#This Row],[MDS Census]]</f>
        <v>7.4222323879231486E-2</v>
      </c>
      <c r="P21" s="6">
        <v>0.76086956521739135</v>
      </c>
      <c r="Q21" s="6">
        <v>1.7201086956521738</v>
      </c>
      <c r="R21" s="6">
        <f>SUM(NonNurse[[#This Row],[Qualified Activities Professional Hours]],NonNurse[[#This Row],[Other Activities Professional Hours]])/NonNurse[[#This Row],[MDS Census]]</f>
        <v>3.4804818542238491E-2</v>
      </c>
      <c r="S21" s="6">
        <v>2.2417391304347829</v>
      </c>
      <c r="T21" s="6">
        <v>6.9989130434782627</v>
      </c>
      <c r="U21" s="6">
        <v>0</v>
      </c>
      <c r="V21" s="6">
        <f>SUM(NonNurse[[#This Row],[Occupational Therapist Hours]],NonNurse[[#This Row],[OT Assistant Hours]],NonNurse[[#This Row],[OT Aide Hours]])/NonNurse[[#This Row],[MDS Census]]</f>
        <v>0.12963403476669719</v>
      </c>
      <c r="W21" s="6">
        <v>2.8384782608695649</v>
      </c>
      <c r="X21" s="6">
        <v>14.149782608695652</v>
      </c>
      <c r="Y21" s="6">
        <v>0</v>
      </c>
      <c r="Z21" s="6">
        <f>SUM(NonNurse[[#This Row],[Physical Therapist (PT) Hours]],NonNurse[[#This Row],[PT Assistant Hours]],NonNurse[[#This Row],[PT Aide Hours]])/NonNurse[[#This Row],[MDS Census]]</f>
        <v>0.23832265934736199</v>
      </c>
      <c r="AA21" s="6">
        <v>0</v>
      </c>
      <c r="AB21" s="6">
        <v>0</v>
      </c>
      <c r="AC21" s="6">
        <v>0</v>
      </c>
      <c r="AD21" s="6">
        <v>0</v>
      </c>
      <c r="AE21" s="6">
        <v>0</v>
      </c>
      <c r="AF21" s="6">
        <v>0</v>
      </c>
      <c r="AG21" s="6">
        <v>0</v>
      </c>
      <c r="AH21" s="1">
        <v>365993</v>
      </c>
      <c r="AI21">
        <v>5</v>
      </c>
    </row>
    <row r="22" spans="1:35" x14ac:dyDescent="0.25">
      <c r="A22" t="s">
        <v>964</v>
      </c>
      <c r="B22" t="s">
        <v>739</v>
      </c>
      <c r="C22" t="s">
        <v>1394</v>
      </c>
      <c r="D22" t="s">
        <v>1032</v>
      </c>
      <c r="E22" s="6">
        <v>41.108695652173914</v>
      </c>
      <c r="F22" s="6">
        <v>4.9565217391304346</v>
      </c>
      <c r="G22" s="6">
        <v>0.2608695652173913</v>
      </c>
      <c r="H22" s="6">
        <v>0.14673913043478262</v>
      </c>
      <c r="I22" s="6">
        <v>1.8478260869565217</v>
      </c>
      <c r="J22" s="6">
        <v>0</v>
      </c>
      <c r="K22" s="6">
        <v>0</v>
      </c>
      <c r="L22" s="6">
        <v>2.1090217391304349</v>
      </c>
      <c r="M22" s="6">
        <v>5.1657608695652177</v>
      </c>
      <c r="N22" s="6">
        <v>0</v>
      </c>
      <c r="O22" s="6">
        <f>SUM(NonNurse[[#This Row],[Qualified Social Work Staff Hours]],NonNurse[[#This Row],[Other Social Work Staff Hours]])/NonNurse[[#This Row],[MDS Census]]</f>
        <v>0.12566102591221576</v>
      </c>
      <c r="P22" s="6">
        <v>0</v>
      </c>
      <c r="Q22" s="6">
        <v>4.8125</v>
      </c>
      <c r="R22" s="6">
        <f>SUM(NonNurse[[#This Row],[Qualified Activities Professional Hours]],NonNurse[[#This Row],[Other Activities Professional Hours]])/NonNurse[[#This Row],[MDS Census]]</f>
        <v>0.11706768905341089</v>
      </c>
      <c r="S22" s="6">
        <v>3.1646739130434782</v>
      </c>
      <c r="T22" s="6">
        <v>4.8427173913043484</v>
      </c>
      <c r="U22" s="6">
        <v>0</v>
      </c>
      <c r="V22" s="6">
        <f>SUM(NonNurse[[#This Row],[Occupational Therapist Hours]],NonNurse[[#This Row],[OT Assistant Hours]],NonNurse[[#This Row],[OT Aide Hours]])/NonNurse[[#This Row],[MDS Census]]</f>
        <v>0.1947858276044421</v>
      </c>
      <c r="W22" s="6">
        <v>1.9998913043478259</v>
      </c>
      <c r="X22" s="6">
        <v>3.9095652173913038</v>
      </c>
      <c r="Y22" s="6">
        <v>0</v>
      </c>
      <c r="Z22" s="6">
        <f>SUM(NonNurse[[#This Row],[Physical Therapist (PT) Hours]],NonNurse[[#This Row],[PT Assistant Hours]],NonNurse[[#This Row],[PT Aide Hours]])/NonNurse[[#This Row],[MDS Census]]</f>
        <v>0.14375198307773662</v>
      </c>
      <c r="AA22" s="6">
        <v>0</v>
      </c>
      <c r="AB22" s="6">
        <v>0</v>
      </c>
      <c r="AC22" s="6">
        <v>0</v>
      </c>
      <c r="AD22" s="6">
        <v>0</v>
      </c>
      <c r="AE22" s="6">
        <v>0</v>
      </c>
      <c r="AF22" s="6">
        <v>0</v>
      </c>
      <c r="AG22" s="6">
        <v>0</v>
      </c>
      <c r="AH22" s="1">
        <v>366267</v>
      </c>
      <c r="AI22">
        <v>5</v>
      </c>
    </row>
    <row r="23" spans="1:35" x14ac:dyDescent="0.25">
      <c r="A23" t="s">
        <v>964</v>
      </c>
      <c r="B23" t="s">
        <v>556</v>
      </c>
      <c r="C23" t="s">
        <v>1318</v>
      </c>
      <c r="D23" t="s">
        <v>1003</v>
      </c>
      <c r="E23" s="6">
        <v>91.739130434782609</v>
      </c>
      <c r="F23" s="6">
        <v>5.1304347826086953</v>
      </c>
      <c r="G23" s="6">
        <v>0.2608695652173913</v>
      </c>
      <c r="H23" s="6">
        <v>0.34891304347826091</v>
      </c>
      <c r="I23" s="6">
        <v>2.6956521739130435</v>
      </c>
      <c r="J23" s="6">
        <v>0</v>
      </c>
      <c r="K23" s="6">
        <v>0</v>
      </c>
      <c r="L23" s="6">
        <v>8.7510869565217408</v>
      </c>
      <c r="M23" s="6">
        <v>0</v>
      </c>
      <c r="N23" s="6">
        <v>3.8451086956521738</v>
      </c>
      <c r="O23" s="6">
        <f>SUM(NonNurse[[#This Row],[Qualified Social Work Staff Hours]],NonNurse[[#This Row],[Other Social Work Staff Hours]])/NonNurse[[#This Row],[MDS Census]]</f>
        <v>4.1913507109004738E-2</v>
      </c>
      <c r="P23" s="6">
        <v>9.116847826086957</v>
      </c>
      <c r="Q23" s="6">
        <v>6.6114130434782608</v>
      </c>
      <c r="R23" s="6">
        <f>SUM(NonNurse[[#This Row],[Qualified Activities Professional Hours]],NonNurse[[#This Row],[Other Activities Professional Hours]])/NonNurse[[#This Row],[MDS Census]]</f>
        <v>0.17144549763033176</v>
      </c>
      <c r="S23" s="6">
        <v>11.186739130434781</v>
      </c>
      <c r="T23" s="6">
        <v>13.763478260869567</v>
      </c>
      <c r="U23" s="6">
        <v>0</v>
      </c>
      <c r="V23" s="6">
        <f>SUM(NonNurse[[#This Row],[Occupational Therapist Hours]],NonNurse[[#This Row],[OT Assistant Hours]],NonNurse[[#This Row],[OT Aide Hours]])/NonNurse[[#This Row],[MDS Census]]</f>
        <v>0.2719691943127962</v>
      </c>
      <c r="W23" s="6">
        <v>8.0220652173913045</v>
      </c>
      <c r="X23" s="6">
        <v>18.906195652173917</v>
      </c>
      <c r="Y23" s="6">
        <v>0</v>
      </c>
      <c r="Z23" s="6">
        <f>SUM(NonNurse[[#This Row],[Physical Therapist (PT) Hours]],NonNurse[[#This Row],[PT Assistant Hours]],NonNurse[[#This Row],[PT Aide Hours]])/NonNurse[[#This Row],[MDS Census]]</f>
        <v>0.29353080568720386</v>
      </c>
      <c r="AA23" s="6">
        <v>0</v>
      </c>
      <c r="AB23" s="6">
        <v>0</v>
      </c>
      <c r="AC23" s="6">
        <v>0</v>
      </c>
      <c r="AD23" s="6">
        <v>0</v>
      </c>
      <c r="AE23" s="6">
        <v>0</v>
      </c>
      <c r="AF23" s="6">
        <v>0</v>
      </c>
      <c r="AG23" s="6">
        <v>0</v>
      </c>
      <c r="AH23" s="1">
        <v>366011</v>
      </c>
      <c r="AI23">
        <v>5</v>
      </c>
    </row>
    <row r="24" spans="1:35" x14ac:dyDescent="0.25">
      <c r="A24" t="s">
        <v>964</v>
      </c>
      <c r="B24" t="s">
        <v>214</v>
      </c>
      <c r="C24" t="s">
        <v>1277</v>
      </c>
      <c r="D24" t="s">
        <v>1017</v>
      </c>
      <c r="E24" s="6">
        <v>98.315217391304344</v>
      </c>
      <c r="F24" s="6">
        <v>6.7989130434782608</v>
      </c>
      <c r="G24" s="6">
        <v>0.2608695652173913</v>
      </c>
      <c r="H24" s="6">
        <v>0.32934782608695651</v>
      </c>
      <c r="I24" s="6">
        <v>3.2173913043478262</v>
      </c>
      <c r="J24" s="6">
        <v>0</v>
      </c>
      <c r="K24" s="6">
        <v>0</v>
      </c>
      <c r="L24" s="6">
        <v>3.1472826086956531</v>
      </c>
      <c r="M24" s="6">
        <v>4.6875</v>
      </c>
      <c r="N24" s="6">
        <v>1.4918478260869565</v>
      </c>
      <c r="O24" s="6">
        <f>SUM(NonNurse[[#This Row],[Qualified Social Work Staff Hours]],NonNurse[[#This Row],[Other Social Work Staff Hours]])/NonNurse[[#This Row],[MDS Census]]</f>
        <v>6.2852404643449433E-2</v>
      </c>
      <c r="P24" s="6">
        <v>6.6684782608695654</v>
      </c>
      <c r="Q24" s="6">
        <v>5.375</v>
      </c>
      <c r="R24" s="6">
        <f>SUM(NonNurse[[#This Row],[Qualified Activities Professional Hours]],NonNurse[[#This Row],[Other Activities Professional Hours]])/NonNurse[[#This Row],[MDS Census]]</f>
        <v>0.1224986180210061</v>
      </c>
      <c r="S24" s="6">
        <v>3.6461956521739136</v>
      </c>
      <c r="T24" s="6">
        <v>22.309565217391299</v>
      </c>
      <c r="U24" s="6">
        <v>0</v>
      </c>
      <c r="V24" s="6">
        <f>SUM(NonNurse[[#This Row],[Occupational Therapist Hours]],NonNurse[[#This Row],[OT Assistant Hours]],NonNurse[[#This Row],[OT Aide Hours]])/NonNurse[[#This Row],[MDS Census]]</f>
        <v>0.26400552791597565</v>
      </c>
      <c r="W24" s="6">
        <v>3.7388043478260862</v>
      </c>
      <c r="X24" s="6">
        <v>14.143804347826087</v>
      </c>
      <c r="Y24" s="6">
        <v>0</v>
      </c>
      <c r="Z24" s="6">
        <f>SUM(NonNurse[[#This Row],[Physical Therapist (PT) Hours]],NonNurse[[#This Row],[PT Assistant Hours]],NonNurse[[#This Row],[PT Aide Hours]])/NonNurse[[#This Row],[MDS Census]]</f>
        <v>0.18189054726368159</v>
      </c>
      <c r="AA24" s="6">
        <v>0</v>
      </c>
      <c r="AB24" s="6">
        <v>0</v>
      </c>
      <c r="AC24" s="6">
        <v>0</v>
      </c>
      <c r="AD24" s="6">
        <v>0</v>
      </c>
      <c r="AE24" s="6">
        <v>0</v>
      </c>
      <c r="AF24" s="6">
        <v>0</v>
      </c>
      <c r="AG24" s="6">
        <v>0</v>
      </c>
      <c r="AH24" s="1">
        <v>365482</v>
      </c>
      <c r="AI24">
        <v>5</v>
      </c>
    </row>
    <row r="25" spans="1:35" x14ac:dyDescent="0.25">
      <c r="A25" t="s">
        <v>964</v>
      </c>
      <c r="B25" t="s">
        <v>763</v>
      </c>
      <c r="C25" t="s">
        <v>1126</v>
      </c>
      <c r="D25" t="s">
        <v>1017</v>
      </c>
      <c r="E25" s="6">
        <v>63.836956521739133</v>
      </c>
      <c r="F25" s="6">
        <v>4.6956521739130439</v>
      </c>
      <c r="G25" s="6">
        <v>0.2608695652173913</v>
      </c>
      <c r="H25" s="6">
        <v>0.19565217391304349</v>
      </c>
      <c r="I25" s="6">
        <v>2.1086956521739131</v>
      </c>
      <c r="J25" s="6">
        <v>0</v>
      </c>
      <c r="K25" s="6">
        <v>0</v>
      </c>
      <c r="L25" s="6">
        <v>3.5927173913043475</v>
      </c>
      <c r="M25" s="6">
        <v>0</v>
      </c>
      <c r="N25" s="6">
        <v>5.1603260869565215</v>
      </c>
      <c r="O25" s="6">
        <f>SUM(NonNurse[[#This Row],[Qualified Social Work Staff Hours]],NonNurse[[#This Row],[Other Social Work Staff Hours]])/NonNurse[[#This Row],[MDS Census]]</f>
        <v>8.0836029286565636E-2</v>
      </c>
      <c r="P25" s="6">
        <v>0</v>
      </c>
      <c r="Q25" s="6">
        <v>5.8342391304347823</v>
      </c>
      <c r="R25" s="6">
        <f>SUM(NonNurse[[#This Row],[Qualified Activities Professional Hours]],NonNurse[[#This Row],[Other Activities Professional Hours]])/NonNurse[[#This Row],[MDS Census]]</f>
        <v>9.1392814575174522E-2</v>
      </c>
      <c r="S25" s="6">
        <v>5.5406521739130445</v>
      </c>
      <c r="T25" s="6">
        <v>9.7166304347826085</v>
      </c>
      <c r="U25" s="6">
        <v>0</v>
      </c>
      <c r="V25" s="6">
        <f>SUM(NonNurse[[#This Row],[Occupational Therapist Hours]],NonNurse[[#This Row],[OT Assistant Hours]],NonNurse[[#This Row],[OT Aide Hours]])/NonNurse[[#This Row],[MDS Census]]</f>
        <v>0.23900391622680064</v>
      </c>
      <c r="W25" s="6">
        <v>4.9658695652173916</v>
      </c>
      <c r="X25" s="6">
        <v>15.730108695652172</v>
      </c>
      <c r="Y25" s="6">
        <v>0</v>
      </c>
      <c r="Z25" s="6">
        <f>SUM(NonNurse[[#This Row],[Physical Therapist (PT) Hours]],NonNurse[[#This Row],[PT Assistant Hours]],NonNurse[[#This Row],[PT Aide Hours]])/NonNurse[[#This Row],[MDS Census]]</f>
        <v>0.32420057892048354</v>
      </c>
      <c r="AA25" s="6">
        <v>0</v>
      </c>
      <c r="AB25" s="6">
        <v>0</v>
      </c>
      <c r="AC25" s="6">
        <v>0</v>
      </c>
      <c r="AD25" s="6">
        <v>0</v>
      </c>
      <c r="AE25" s="6">
        <v>0</v>
      </c>
      <c r="AF25" s="6">
        <v>0</v>
      </c>
      <c r="AG25" s="6">
        <v>0</v>
      </c>
      <c r="AH25" s="1">
        <v>366298</v>
      </c>
      <c r="AI25">
        <v>5</v>
      </c>
    </row>
    <row r="26" spans="1:35" x14ac:dyDescent="0.25">
      <c r="A26" t="s">
        <v>964</v>
      </c>
      <c r="B26" t="s">
        <v>82</v>
      </c>
      <c r="C26" t="s">
        <v>1234</v>
      </c>
      <c r="D26" t="s">
        <v>1036</v>
      </c>
      <c r="E26" s="6">
        <v>71.456521739130437</v>
      </c>
      <c r="F26" s="6">
        <v>5.4783695652173909</v>
      </c>
      <c r="G26" s="6">
        <v>0.2608695652173913</v>
      </c>
      <c r="H26" s="6">
        <v>0.31304347826086959</v>
      </c>
      <c r="I26" s="6">
        <v>1.1956521739130435</v>
      </c>
      <c r="J26" s="6">
        <v>0</v>
      </c>
      <c r="K26" s="6">
        <v>0</v>
      </c>
      <c r="L26" s="6">
        <v>1.1065217391304347</v>
      </c>
      <c r="M26" s="6">
        <v>6.1984782608695648</v>
      </c>
      <c r="N26" s="6">
        <v>4.1630434782608694E-2</v>
      </c>
      <c r="O26" s="6">
        <f>SUM(NonNurse[[#This Row],[Qualified Social Work Staff Hours]],NonNurse[[#This Row],[Other Social Work Staff Hours]])/NonNurse[[#This Row],[MDS Census]]</f>
        <v>8.7327350167325818E-2</v>
      </c>
      <c r="P26" s="6">
        <v>0</v>
      </c>
      <c r="Q26" s="6">
        <v>5.5883695652173913</v>
      </c>
      <c r="R26" s="6">
        <f>SUM(NonNurse[[#This Row],[Qualified Activities Professional Hours]],NonNurse[[#This Row],[Other Activities Professional Hours]])/NonNurse[[#This Row],[MDS Census]]</f>
        <v>7.820657134164892E-2</v>
      </c>
      <c r="S26" s="6">
        <v>1.4441304347826085</v>
      </c>
      <c r="T26" s="6">
        <v>2.4869565217391298</v>
      </c>
      <c r="U26" s="6">
        <v>0</v>
      </c>
      <c r="V26" s="6">
        <f>SUM(NonNurse[[#This Row],[Occupational Therapist Hours]],NonNurse[[#This Row],[OT Assistant Hours]],NonNurse[[#This Row],[OT Aide Hours]])/NonNurse[[#This Row],[MDS Census]]</f>
        <v>5.5013690295101905E-2</v>
      </c>
      <c r="W26" s="6">
        <v>2.1834782608695646</v>
      </c>
      <c r="X26" s="6">
        <v>5.4531521739130424</v>
      </c>
      <c r="Y26" s="6">
        <v>0</v>
      </c>
      <c r="Z26" s="6">
        <f>SUM(NonNurse[[#This Row],[Physical Therapist (PT) Hours]],NonNurse[[#This Row],[PT Assistant Hours]],NonNurse[[#This Row],[PT Aide Hours]])/NonNurse[[#This Row],[MDS Census]]</f>
        <v>0.1068710069972619</v>
      </c>
      <c r="AA26" s="6">
        <v>0</v>
      </c>
      <c r="AB26" s="6">
        <v>0</v>
      </c>
      <c r="AC26" s="6">
        <v>0</v>
      </c>
      <c r="AD26" s="6">
        <v>0</v>
      </c>
      <c r="AE26" s="6">
        <v>0</v>
      </c>
      <c r="AF26" s="6">
        <v>0</v>
      </c>
      <c r="AG26" s="6">
        <v>0</v>
      </c>
      <c r="AH26" s="1">
        <v>365268</v>
      </c>
      <c r="AI26">
        <v>5</v>
      </c>
    </row>
    <row r="27" spans="1:35" x14ac:dyDescent="0.25">
      <c r="A27" t="s">
        <v>964</v>
      </c>
      <c r="B27" t="s">
        <v>101</v>
      </c>
      <c r="C27" t="s">
        <v>1242</v>
      </c>
      <c r="D27" t="s">
        <v>1035</v>
      </c>
      <c r="E27" s="6">
        <v>64.989130434782609</v>
      </c>
      <c r="F27" s="6">
        <v>5.2168478260869566</v>
      </c>
      <c r="G27" s="6">
        <v>0.2608695652173913</v>
      </c>
      <c r="H27" s="6">
        <v>0.22500000000000003</v>
      </c>
      <c r="I27" s="6">
        <v>2.347826086956522</v>
      </c>
      <c r="J27" s="6">
        <v>0</v>
      </c>
      <c r="K27" s="6">
        <v>0</v>
      </c>
      <c r="L27" s="6">
        <v>3.8392391304347826</v>
      </c>
      <c r="M27" s="6">
        <v>5.5679347826086953</v>
      </c>
      <c r="N27" s="6">
        <v>0</v>
      </c>
      <c r="O27" s="6">
        <f>SUM(NonNurse[[#This Row],[Qualified Social Work Staff Hours]],NonNurse[[#This Row],[Other Social Work Staff Hours]])/NonNurse[[#This Row],[MDS Census]]</f>
        <v>8.5674862017059705E-2</v>
      </c>
      <c r="P27" s="6">
        <v>5.1902173913043477</v>
      </c>
      <c r="Q27" s="6">
        <v>4.2744565217391308</v>
      </c>
      <c r="R27" s="6">
        <f>SUM(NonNurse[[#This Row],[Qualified Activities Professional Hours]],NonNurse[[#This Row],[Other Activities Professional Hours]])/NonNurse[[#This Row],[MDS Census]]</f>
        <v>0.14563472152533868</v>
      </c>
      <c r="S27" s="6">
        <v>5.4584782608695646</v>
      </c>
      <c r="T27" s="6">
        <v>10.597173913043482</v>
      </c>
      <c r="U27" s="6">
        <v>0</v>
      </c>
      <c r="V27" s="6">
        <f>SUM(NonNurse[[#This Row],[Occupational Therapist Hours]],NonNurse[[#This Row],[OT Assistant Hours]],NonNurse[[#This Row],[OT Aide Hours]])/NonNurse[[#This Row],[MDS Census]]</f>
        <v>0.24705134637899318</v>
      </c>
      <c r="W27" s="6">
        <v>5.5448913043478267</v>
      </c>
      <c r="X27" s="6">
        <v>17.495108695652174</v>
      </c>
      <c r="Y27" s="6">
        <v>0</v>
      </c>
      <c r="Z27" s="6">
        <f>SUM(NonNurse[[#This Row],[Physical Therapist (PT) Hours]],NonNurse[[#This Row],[PT Assistant Hours]],NonNurse[[#This Row],[PT Aide Hours]])/NonNurse[[#This Row],[MDS Census]]</f>
        <v>0.35452082288008024</v>
      </c>
      <c r="AA27" s="6">
        <v>0</v>
      </c>
      <c r="AB27" s="6">
        <v>0</v>
      </c>
      <c r="AC27" s="6">
        <v>0</v>
      </c>
      <c r="AD27" s="6">
        <v>0</v>
      </c>
      <c r="AE27" s="6">
        <v>0</v>
      </c>
      <c r="AF27" s="6">
        <v>0</v>
      </c>
      <c r="AG27" s="6">
        <v>0</v>
      </c>
      <c r="AH27" s="1">
        <v>365300</v>
      </c>
      <c r="AI27">
        <v>5</v>
      </c>
    </row>
    <row r="28" spans="1:35" x14ac:dyDescent="0.25">
      <c r="A28" t="s">
        <v>964</v>
      </c>
      <c r="B28" t="s">
        <v>393</v>
      </c>
      <c r="C28" t="s">
        <v>1176</v>
      </c>
      <c r="D28" t="s">
        <v>984</v>
      </c>
      <c r="E28" s="6">
        <v>66.913043478260875</v>
      </c>
      <c r="F28" s="6">
        <v>2.5217391304347827</v>
      </c>
      <c r="G28" s="6">
        <v>8.6956521739130432E-2</v>
      </c>
      <c r="H28" s="6">
        <v>0.2608695652173913</v>
      </c>
      <c r="I28" s="6">
        <v>1.3913043478260869</v>
      </c>
      <c r="J28" s="6">
        <v>0</v>
      </c>
      <c r="K28" s="6">
        <v>0</v>
      </c>
      <c r="L28" s="6">
        <v>0.18999999999999997</v>
      </c>
      <c r="M28" s="6">
        <v>0</v>
      </c>
      <c r="N28" s="6">
        <v>5.9130434782608692</v>
      </c>
      <c r="O28" s="6">
        <f>SUM(NonNurse[[#This Row],[Qualified Social Work Staff Hours]],NonNurse[[#This Row],[Other Social Work Staff Hours]])/NonNurse[[#This Row],[MDS Census]]</f>
        <v>8.8369070825211157E-2</v>
      </c>
      <c r="P28" s="6">
        <v>0</v>
      </c>
      <c r="Q28" s="6">
        <v>7.4782608695652177</v>
      </c>
      <c r="R28" s="6">
        <f>SUM(NonNurse[[#This Row],[Qualified Activities Professional Hours]],NonNurse[[#This Row],[Other Activities Professional Hours]])/NonNurse[[#This Row],[MDS Census]]</f>
        <v>0.11176088369070825</v>
      </c>
      <c r="S28" s="6">
        <v>1.4995652173913039</v>
      </c>
      <c r="T28" s="6">
        <v>7.2946739130434768</v>
      </c>
      <c r="U28" s="6">
        <v>0</v>
      </c>
      <c r="V28" s="6">
        <f>SUM(NonNurse[[#This Row],[Occupational Therapist Hours]],NonNurse[[#This Row],[OT Assistant Hours]],NonNurse[[#This Row],[OT Aide Hours]])/NonNurse[[#This Row],[MDS Census]]</f>
        <v>0.13142787524366467</v>
      </c>
      <c r="W28" s="6">
        <v>1.5764130434782608</v>
      </c>
      <c r="X28" s="6">
        <v>5.2280434782608696</v>
      </c>
      <c r="Y28" s="6">
        <v>0</v>
      </c>
      <c r="Z28" s="6">
        <f>SUM(NonNurse[[#This Row],[Physical Therapist (PT) Hours]],NonNurse[[#This Row],[PT Assistant Hours]],NonNurse[[#This Row],[PT Aide Hours]])/NonNurse[[#This Row],[MDS Census]]</f>
        <v>0.10169103313840155</v>
      </c>
      <c r="AA28" s="6">
        <v>0</v>
      </c>
      <c r="AB28" s="6">
        <v>0</v>
      </c>
      <c r="AC28" s="6">
        <v>0</v>
      </c>
      <c r="AD28" s="6">
        <v>0</v>
      </c>
      <c r="AE28" s="6">
        <v>0</v>
      </c>
      <c r="AF28" s="6">
        <v>0</v>
      </c>
      <c r="AG28" s="6">
        <v>0</v>
      </c>
      <c r="AH28" s="1">
        <v>365750</v>
      </c>
      <c r="AI28">
        <v>5</v>
      </c>
    </row>
    <row r="29" spans="1:35" x14ac:dyDescent="0.25">
      <c r="A29" t="s">
        <v>964</v>
      </c>
      <c r="B29" t="s">
        <v>818</v>
      </c>
      <c r="C29" t="s">
        <v>1409</v>
      </c>
      <c r="D29" t="s">
        <v>984</v>
      </c>
      <c r="E29" s="6">
        <v>42.358695652173914</v>
      </c>
      <c r="F29" s="6">
        <v>2.4782608695652173</v>
      </c>
      <c r="G29" s="6">
        <v>8.6956521739130432E-2</v>
      </c>
      <c r="H29" s="6">
        <v>0.16304347826086957</v>
      </c>
      <c r="I29" s="6">
        <v>0.83695652173913049</v>
      </c>
      <c r="J29" s="6">
        <v>0</v>
      </c>
      <c r="K29" s="6">
        <v>0</v>
      </c>
      <c r="L29" s="6">
        <v>0.81195652173913058</v>
      </c>
      <c r="M29" s="6">
        <v>4.9510869565217392</v>
      </c>
      <c r="N29" s="6">
        <v>0</v>
      </c>
      <c r="O29" s="6">
        <f>SUM(NonNurse[[#This Row],[Qualified Social Work Staff Hours]],NonNurse[[#This Row],[Other Social Work Staff Hours]])/NonNurse[[#This Row],[MDS Census]]</f>
        <v>0.11688478316653836</v>
      </c>
      <c r="P29" s="6">
        <v>6.3994565217391308</v>
      </c>
      <c r="Q29" s="6">
        <v>8.1521739130434784E-2</v>
      </c>
      <c r="R29" s="6">
        <f>SUM(NonNurse[[#This Row],[Qualified Activities Professional Hours]],NonNurse[[#This Row],[Other Activities Professional Hours]])/NonNurse[[#This Row],[MDS Census]]</f>
        <v>0.15300230946882218</v>
      </c>
      <c r="S29" s="6">
        <v>2.1876086956521736</v>
      </c>
      <c r="T29" s="6">
        <v>5.2944565217391295</v>
      </c>
      <c r="U29" s="6">
        <v>0</v>
      </c>
      <c r="V29" s="6">
        <f>SUM(NonNurse[[#This Row],[Occupational Therapist Hours]],NonNurse[[#This Row],[OT Assistant Hours]],NonNurse[[#This Row],[OT Aide Hours]])/NonNurse[[#This Row],[MDS Census]]</f>
        <v>0.17663587374903769</v>
      </c>
      <c r="W29" s="6">
        <v>2.5445652173913049</v>
      </c>
      <c r="X29" s="6">
        <v>10.423260869565217</v>
      </c>
      <c r="Y29" s="6">
        <v>0</v>
      </c>
      <c r="Z29" s="6">
        <f>SUM(NonNurse[[#This Row],[Physical Therapist (PT) Hours]],NonNurse[[#This Row],[PT Assistant Hours]],NonNurse[[#This Row],[PT Aide Hours]])/NonNurse[[#This Row],[MDS Census]]</f>
        <v>0.30614318706697463</v>
      </c>
      <c r="AA29" s="6">
        <v>0</v>
      </c>
      <c r="AB29" s="6">
        <v>0</v>
      </c>
      <c r="AC29" s="6">
        <v>0</v>
      </c>
      <c r="AD29" s="6">
        <v>0</v>
      </c>
      <c r="AE29" s="6">
        <v>0</v>
      </c>
      <c r="AF29" s="6">
        <v>0</v>
      </c>
      <c r="AG29" s="6">
        <v>0</v>
      </c>
      <c r="AH29" s="1">
        <v>366369</v>
      </c>
      <c r="AI29">
        <v>5</v>
      </c>
    </row>
    <row r="30" spans="1:35" x14ac:dyDescent="0.25">
      <c r="A30" t="s">
        <v>964</v>
      </c>
      <c r="B30" t="s">
        <v>876</v>
      </c>
      <c r="C30" t="s">
        <v>1326</v>
      </c>
      <c r="D30" t="s">
        <v>1034</v>
      </c>
      <c r="E30" s="6">
        <v>58.413043478260867</v>
      </c>
      <c r="F30" s="6">
        <v>5.6522826086956517</v>
      </c>
      <c r="G30" s="6">
        <v>0.2608695652173913</v>
      </c>
      <c r="H30" s="6">
        <v>0.22500000000000003</v>
      </c>
      <c r="I30" s="6">
        <v>1.3586956521739131</v>
      </c>
      <c r="J30" s="6">
        <v>0</v>
      </c>
      <c r="K30" s="6">
        <v>0</v>
      </c>
      <c r="L30" s="6">
        <v>2.0964130434782615</v>
      </c>
      <c r="M30" s="6">
        <v>5.5653260869565218</v>
      </c>
      <c r="N30" s="6">
        <v>0</v>
      </c>
      <c r="O30" s="6">
        <f>SUM(NonNurse[[#This Row],[Qualified Social Work Staff Hours]],NonNurse[[#This Row],[Other Social Work Staff Hours]])/NonNurse[[#This Row],[MDS Census]]</f>
        <v>9.5275400074432456E-2</v>
      </c>
      <c r="P30" s="6">
        <v>6.5707608695652171</v>
      </c>
      <c r="Q30" s="6">
        <v>0</v>
      </c>
      <c r="R30" s="6">
        <f>SUM(NonNurse[[#This Row],[Qualified Activities Professional Hours]],NonNurse[[#This Row],[Other Activities Professional Hours]])/NonNurse[[#This Row],[MDS Census]]</f>
        <v>0.11248790472646074</v>
      </c>
      <c r="S30" s="6">
        <v>4.8430434782608689</v>
      </c>
      <c r="T30" s="6">
        <v>5.8822826086956521</v>
      </c>
      <c r="U30" s="6">
        <v>0</v>
      </c>
      <c r="V30" s="6">
        <f>SUM(NonNurse[[#This Row],[Occupational Therapist Hours]],NonNurse[[#This Row],[OT Assistant Hours]],NonNurse[[#This Row],[OT Aide Hours]])/NonNurse[[#This Row],[MDS Census]]</f>
        <v>0.18361183475995532</v>
      </c>
      <c r="W30" s="6">
        <v>5.1622826086956524</v>
      </c>
      <c r="X30" s="6">
        <v>1.2781521739130433</v>
      </c>
      <c r="Y30" s="6">
        <v>0</v>
      </c>
      <c r="Z30" s="6">
        <f>SUM(NonNurse[[#This Row],[Physical Therapist (PT) Hours]],NonNurse[[#This Row],[PT Assistant Hours]],NonNurse[[#This Row],[PT Aide Hours]])/NonNurse[[#This Row],[MDS Census]]</f>
        <v>0.11025679196129513</v>
      </c>
      <c r="AA30" s="6">
        <v>0</v>
      </c>
      <c r="AB30" s="6">
        <v>0</v>
      </c>
      <c r="AC30" s="6">
        <v>0</v>
      </c>
      <c r="AD30" s="6">
        <v>0</v>
      </c>
      <c r="AE30" s="6">
        <v>0</v>
      </c>
      <c r="AF30" s="6">
        <v>0</v>
      </c>
      <c r="AG30" s="6">
        <v>0</v>
      </c>
      <c r="AH30" s="1">
        <v>366434</v>
      </c>
      <c r="AI30">
        <v>5</v>
      </c>
    </row>
    <row r="31" spans="1:35" x14ac:dyDescent="0.25">
      <c r="A31" t="s">
        <v>964</v>
      </c>
      <c r="B31" t="s">
        <v>871</v>
      </c>
      <c r="C31" t="s">
        <v>1261</v>
      </c>
      <c r="D31" t="s">
        <v>1053</v>
      </c>
      <c r="E31" s="6">
        <v>78.967391304347828</v>
      </c>
      <c r="F31" s="6">
        <v>5.0434782608695654</v>
      </c>
      <c r="G31" s="6">
        <v>8.6956521739130432E-2</v>
      </c>
      <c r="H31" s="6">
        <v>0.35869565217391303</v>
      </c>
      <c r="I31" s="6">
        <v>1.8043478260869565</v>
      </c>
      <c r="J31" s="6">
        <v>0</v>
      </c>
      <c r="K31" s="6">
        <v>0</v>
      </c>
      <c r="L31" s="6">
        <v>2.575869565217392</v>
      </c>
      <c r="M31" s="6">
        <v>0</v>
      </c>
      <c r="N31" s="6">
        <v>7.1576086956521738</v>
      </c>
      <c r="O31" s="6">
        <f>SUM(NonNurse[[#This Row],[Qualified Social Work Staff Hours]],NonNurse[[#This Row],[Other Social Work Staff Hours]])/NonNurse[[#This Row],[MDS Census]]</f>
        <v>9.0640055058499647E-2</v>
      </c>
      <c r="P31" s="6">
        <v>4.5489130434782608</v>
      </c>
      <c r="Q31" s="6">
        <v>5.1657608695652177</v>
      </c>
      <c r="R31" s="6">
        <f>SUM(NonNurse[[#This Row],[Qualified Activities Professional Hours]],NonNurse[[#This Row],[Other Activities Professional Hours]])/NonNurse[[#This Row],[MDS Census]]</f>
        <v>0.12302133516861666</v>
      </c>
      <c r="S31" s="6">
        <v>3.4772826086956532</v>
      </c>
      <c r="T31" s="6">
        <v>10.847500000000002</v>
      </c>
      <c r="U31" s="6">
        <v>0</v>
      </c>
      <c r="V31" s="6">
        <f>SUM(NonNurse[[#This Row],[Occupational Therapist Hours]],NonNurse[[#This Row],[OT Assistant Hours]],NonNurse[[#This Row],[OT Aide Hours]])/NonNurse[[#This Row],[MDS Census]]</f>
        <v>0.18140123881624229</v>
      </c>
      <c r="W31" s="6">
        <v>3.7336956521739135</v>
      </c>
      <c r="X31" s="6">
        <v>18.778804347826089</v>
      </c>
      <c r="Y31" s="6">
        <v>0</v>
      </c>
      <c r="Z31" s="6">
        <f>SUM(NonNurse[[#This Row],[Physical Therapist (PT) Hours]],NonNurse[[#This Row],[PT Assistant Hours]],NonNurse[[#This Row],[PT Aide Hours]])/NonNurse[[#This Row],[MDS Census]]</f>
        <v>0.28508602890571233</v>
      </c>
      <c r="AA31" s="6">
        <v>0</v>
      </c>
      <c r="AB31" s="6">
        <v>0</v>
      </c>
      <c r="AC31" s="6">
        <v>0</v>
      </c>
      <c r="AD31" s="6">
        <v>0</v>
      </c>
      <c r="AE31" s="6">
        <v>0</v>
      </c>
      <c r="AF31" s="6">
        <v>0</v>
      </c>
      <c r="AG31" s="6">
        <v>0</v>
      </c>
      <c r="AH31" s="1">
        <v>366429</v>
      </c>
      <c r="AI31">
        <v>5</v>
      </c>
    </row>
    <row r="32" spans="1:35" x14ac:dyDescent="0.25">
      <c r="A32" t="s">
        <v>964</v>
      </c>
      <c r="B32" t="s">
        <v>728</v>
      </c>
      <c r="C32" t="s">
        <v>1224</v>
      </c>
      <c r="D32" t="s">
        <v>1040</v>
      </c>
      <c r="E32" s="6">
        <v>35.760869565217391</v>
      </c>
      <c r="F32" s="6">
        <v>6.4293478260869561</v>
      </c>
      <c r="G32" s="6">
        <v>0.33152173913043476</v>
      </c>
      <c r="H32" s="6">
        <v>0.20815217391304347</v>
      </c>
      <c r="I32" s="6">
        <v>1.1630434782608696</v>
      </c>
      <c r="J32" s="6">
        <v>0</v>
      </c>
      <c r="K32" s="6">
        <v>0</v>
      </c>
      <c r="L32" s="6">
        <v>0.27445652173913043</v>
      </c>
      <c r="M32" s="6">
        <v>0</v>
      </c>
      <c r="N32" s="6">
        <v>1.5108695652173914</v>
      </c>
      <c r="O32" s="6">
        <f>SUM(NonNurse[[#This Row],[Qualified Social Work Staff Hours]],NonNurse[[#This Row],[Other Social Work Staff Hours]])/NonNurse[[#This Row],[MDS Census]]</f>
        <v>4.2249240121580552E-2</v>
      </c>
      <c r="P32" s="6">
        <v>0</v>
      </c>
      <c r="Q32" s="6">
        <v>7.3913043478260869</v>
      </c>
      <c r="R32" s="6">
        <f>SUM(NonNurse[[#This Row],[Qualified Activities Professional Hours]],NonNurse[[#This Row],[Other Activities Professional Hours]])/NonNurse[[#This Row],[MDS Census]]</f>
        <v>0.20668693009118541</v>
      </c>
      <c r="S32" s="6">
        <v>0.25</v>
      </c>
      <c r="T32" s="6">
        <v>3.3233695652173911</v>
      </c>
      <c r="U32" s="6">
        <v>0</v>
      </c>
      <c r="V32" s="6">
        <f>SUM(NonNurse[[#This Row],[Occupational Therapist Hours]],NonNurse[[#This Row],[OT Assistant Hours]],NonNurse[[#This Row],[OT Aide Hours]])/NonNurse[[#This Row],[MDS Census]]</f>
        <v>9.9924012158054715E-2</v>
      </c>
      <c r="W32" s="6">
        <v>5.1086956521739131</v>
      </c>
      <c r="X32" s="6">
        <v>2.0679347826086958</v>
      </c>
      <c r="Y32" s="6">
        <v>0</v>
      </c>
      <c r="Z32" s="6">
        <f>SUM(NonNurse[[#This Row],[Physical Therapist (PT) Hours]],NonNurse[[#This Row],[PT Assistant Hours]],NonNurse[[#This Row],[PT Aide Hours]])/NonNurse[[#This Row],[MDS Census]]</f>
        <v>0.20068389057750763</v>
      </c>
      <c r="AA32" s="6">
        <v>0</v>
      </c>
      <c r="AB32" s="6">
        <v>0</v>
      </c>
      <c r="AC32" s="6">
        <v>0</v>
      </c>
      <c r="AD32" s="6">
        <v>0</v>
      </c>
      <c r="AE32" s="6">
        <v>0</v>
      </c>
      <c r="AF32" s="6">
        <v>0</v>
      </c>
      <c r="AG32" s="6">
        <v>0</v>
      </c>
      <c r="AH32" s="1">
        <v>366253</v>
      </c>
      <c r="AI32">
        <v>5</v>
      </c>
    </row>
    <row r="33" spans="1:35" x14ac:dyDescent="0.25">
      <c r="A33" t="s">
        <v>964</v>
      </c>
      <c r="B33" t="s">
        <v>502</v>
      </c>
      <c r="C33" t="s">
        <v>1182</v>
      </c>
      <c r="D33" t="s">
        <v>1041</v>
      </c>
      <c r="E33" s="6">
        <v>80.663043478260875</v>
      </c>
      <c r="F33" s="6">
        <v>5.8260869565217392</v>
      </c>
      <c r="G33" s="6">
        <v>0.32608695652173914</v>
      </c>
      <c r="H33" s="6">
        <v>0.27717391304347827</v>
      </c>
      <c r="I33" s="6">
        <v>0</v>
      </c>
      <c r="J33" s="6">
        <v>0</v>
      </c>
      <c r="K33" s="6">
        <v>0</v>
      </c>
      <c r="L33" s="6">
        <v>11.719239130434778</v>
      </c>
      <c r="M33" s="6">
        <v>5.2173913043478262</v>
      </c>
      <c r="N33" s="6">
        <v>5.7391304347826084</v>
      </c>
      <c r="O33" s="6">
        <f>SUM(NonNurse[[#This Row],[Qualified Social Work Staff Hours]],NonNurse[[#This Row],[Other Social Work Staff Hours]])/NonNurse[[#This Row],[MDS Census]]</f>
        <v>0.13583075057269908</v>
      </c>
      <c r="P33" s="6">
        <v>5.1097826086956522</v>
      </c>
      <c r="Q33" s="6">
        <v>6.3389130434782599</v>
      </c>
      <c r="R33" s="6">
        <f>SUM(NonNurse[[#This Row],[Qualified Activities Professional Hours]],NonNurse[[#This Row],[Other Activities Professional Hours]])/NonNurse[[#This Row],[MDS Census]]</f>
        <v>0.14193235413017111</v>
      </c>
      <c r="S33" s="6">
        <v>4.9160869565217391</v>
      </c>
      <c r="T33" s="6">
        <v>4.598260869565217</v>
      </c>
      <c r="U33" s="6">
        <v>1.2608695652173914</v>
      </c>
      <c r="V33" s="6">
        <f>SUM(NonNurse[[#This Row],[Occupational Therapist Hours]],NonNurse[[#This Row],[OT Assistant Hours]],NonNurse[[#This Row],[OT Aide Hours]])/NonNurse[[#This Row],[MDS Census]]</f>
        <v>0.13358307505726988</v>
      </c>
      <c r="W33" s="6">
        <v>4.5605434782608691</v>
      </c>
      <c r="X33" s="6">
        <v>0</v>
      </c>
      <c r="Y33" s="6">
        <v>0</v>
      </c>
      <c r="Z33" s="6">
        <f>SUM(NonNurse[[#This Row],[Physical Therapist (PT) Hours]],NonNurse[[#This Row],[PT Assistant Hours]],NonNurse[[#This Row],[PT Aide Hours]])/NonNurse[[#This Row],[MDS Census]]</f>
        <v>5.653820239859856E-2</v>
      </c>
      <c r="AA33" s="6">
        <v>0</v>
      </c>
      <c r="AB33" s="6">
        <v>0</v>
      </c>
      <c r="AC33" s="6">
        <v>0</v>
      </c>
      <c r="AD33" s="6">
        <v>0</v>
      </c>
      <c r="AE33" s="6">
        <v>0</v>
      </c>
      <c r="AF33" s="6">
        <v>0</v>
      </c>
      <c r="AG33" s="6">
        <v>0</v>
      </c>
      <c r="AH33" s="1">
        <v>365924</v>
      </c>
      <c r="AI33">
        <v>5</v>
      </c>
    </row>
    <row r="34" spans="1:35" x14ac:dyDescent="0.25">
      <c r="A34" t="s">
        <v>964</v>
      </c>
      <c r="B34" t="s">
        <v>753</v>
      </c>
      <c r="C34" t="s">
        <v>1238</v>
      </c>
      <c r="D34" t="s">
        <v>1017</v>
      </c>
      <c r="E34" s="6">
        <v>68.5</v>
      </c>
      <c r="F34" s="6">
        <v>5.1358695652173916</v>
      </c>
      <c r="G34" s="6">
        <v>1.1304347826086956</v>
      </c>
      <c r="H34" s="6">
        <v>1.1304347826086956</v>
      </c>
      <c r="I34" s="6">
        <v>2.2608695652173911</v>
      </c>
      <c r="J34" s="6">
        <v>0</v>
      </c>
      <c r="K34" s="6">
        <v>0</v>
      </c>
      <c r="L34" s="6">
        <v>6.2871739130434765</v>
      </c>
      <c r="M34" s="6">
        <v>4.8097826086956523</v>
      </c>
      <c r="N34" s="6">
        <v>0</v>
      </c>
      <c r="O34" s="6">
        <f>SUM(NonNurse[[#This Row],[Qualified Social Work Staff Hours]],NonNurse[[#This Row],[Other Social Work Staff Hours]])/NonNurse[[#This Row],[MDS Census]]</f>
        <v>7.0215804506505872E-2</v>
      </c>
      <c r="P34" s="6">
        <v>4.7663043478260869</v>
      </c>
      <c r="Q34" s="6">
        <v>7.8559782608695654</v>
      </c>
      <c r="R34" s="6">
        <f>SUM(NonNurse[[#This Row],[Qualified Activities Professional Hours]],NonNurse[[#This Row],[Other Activities Professional Hours]])/NonNurse[[#This Row],[MDS Census]]</f>
        <v>0.18426689939701682</v>
      </c>
      <c r="S34" s="6">
        <v>5.2446739130434787</v>
      </c>
      <c r="T34" s="6">
        <v>9.9806521739130414</v>
      </c>
      <c r="U34" s="6">
        <v>0</v>
      </c>
      <c r="V34" s="6">
        <f>SUM(NonNurse[[#This Row],[Occupational Therapist Hours]],NonNurse[[#This Row],[OT Assistant Hours]],NonNurse[[#This Row],[OT Aide Hours]])/NonNurse[[#This Row],[MDS Census]]</f>
        <v>0.2222675341161536</v>
      </c>
      <c r="W34" s="6">
        <v>5.0338043478260861</v>
      </c>
      <c r="X34" s="6">
        <v>12.939456521739132</v>
      </c>
      <c r="Y34" s="6">
        <v>0</v>
      </c>
      <c r="Z34" s="6">
        <f>SUM(NonNurse[[#This Row],[Physical Therapist (PT) Hours]],NonNurse[[#This Row],[PT Assistant Hours]],NonNurse[[#This Row],[PT Aide Hours]])/NonNurse[[#This Row],[MDS Census]]</f>
        <v>0.26238337035861631</v>
      </c>
      <c r="AA34" s="6">
        <v>0</v>
      </c>
      <c r="AB34" s="6">
        <v>0</v>
      </c>
      <c r="AC34" s="6">
        <v>0</v>
      </c>
      <c r="AD34" s="6">
        <v>0</v>
      </c>
      <c r="AE34" s="6">
        <v>0</v>
      </c>
      <c r="AF34" s="6">
        <v>0</v>
      </c>
      <c r="AG34" s="6">
        <v>0</v>
      </c>
      <c r="AH34" s="1">
        <v>366284</v>
      </c>
      <c r="AI34">
        <v>5</v>
      </c>
    </row>
    <row r="35" spans="1:35" x14ac:dyDescent="0.25">
      <c r="A35" t="s">
        <v>964</v>
      </c>
      <c r="B35" t="s">
        <v>526</v>
      </c>
      <c r="C35" t="s">
        <v>1287</v>
      </c>
      <c r="D35" t="s">
        <v>1041</v>
      </c>
      <c r="E35" s="6">
        <v>78.836956521739125</v>
      </c>
      <c r="F35" s="6">
        <v>0.95652173913043481</v>
      </c>
      <c r="G35" s="6">
        <v>0</v>
      </c>
      <c r="H35" s="6">
        <v>0</v>
      </c>
      <c r="I35" s="6">
        <v>0</v>
      </c>
      <c r="J35" s="6">
        <v>0</v>
      </c>
      <c r="K35" s="6">
        <v>0</v>
      </c>
      <c r="L35" s="6">
        <v>2.3911956521739128</v>
      </c>
      <c r="M35" s="6">
        <v>5.745869565217391</v>
      </c>
      <c r="N35" s="6">
        <v>1.826086956521739</v>
      </c>
      <c r="O35" s="6">
        <f>SUM(NonNurse[[#This Row],[Qualified Social Work Staff Hours]],NonNurse[[#This Row],[Other Social Work Staff Hours]])/NonNurse[[#This Row],[MDS Census]]</f>
        <v>9.6045774162415554E-2</v>
      </c>
      <c r="P35" s="6">
        <v>4.0869565217391308</v>
      </c>
      <c r="Q35" s="6">
        <v>8.5518478260869557</v>
      </c>
      <c r="R35" s="6">
        <f>SUM(NonNurse[[#This Row],[Qualified Activities Professional Hours]],NonNurse[[#This Row],[Other Activities Professional Hours]])/NonNurse[[#This Row],[MDS Census]]</f>
        <v>0.16031573142148078</v>
      </c>
      <c r="S35" s="6">
        <v>10.069673913043479</v>
      </c>
      <c r="T35" s="6">
        <v>5.1053260869565209</v>
      </c>
      <c r="U35" s="6">
        <v>9.2934782608695645</v>
      </c>
      <c r="V35" s="6">
        <f>SUM(NonNurse[[#This Row],[Occupational Therapist Hours]],NonNurse[[#This Row],[OT Assistant Hours]],NonNurse[[#This Row],[OT Aide Hours]])/NonNurse[[#This Row],[MDS Census]]</f>
        <v>0.31036812353508897</v>
      </c>
      <c r="W35" s="6">
        <v>3.5815217391304346</v>
      </c>
      <c r="X35" s="6">
        <v>0</v>
      </c>
      <c r="Y35" s="6">
        <v>0</v>
      </c>
      <c r="Z35" s="6">
        <f>SUM(NonNurse[[#This Row],[Physical Therapist (PT) Hours]],NonNurse[[#This Row],[PT Assistant Hours]],NonNurse[[#This Row],[PT Aide Hours]])/NonNurse[[#This Row],[MDS Census]]</f>
        <v>4.5429477457603749E-2</v>
      </c>
      <c r="AA35" s="6">
        <v>0</v>
      </c>
      <c r="AB35" s="6">
        <v>0</v>
      </c>
      <c r="AC35" s="6">
        <v>0</v>
      </c>
      <c r="AD35" s="6">
        <v>0</v>
      </c>
      <c r="AE35" s="6">
        <v>0</v>
      </c>
      <c r="AF35" s="6">
        <v>0</v>
      </c>
      <c r="AG35" s="6">
        <v>0</v>
      </c>
      <c r="AH35" s="1">
        <v>365969</v>
      </c>
      <c r="AI35">
        <v>5</v>
      </c>
    </row>
    <row r="36" spans="1:35" x14ac:dyDescent="0.25">
      <c r="A36" t="s">
        <v>964</v>
      </c>
      <c r="B36" t="s">
        <v>661</v>
      </c>
      <c r="C36" t="s">
        <v>1213</v>
      </c>
      <c r="D36" t="s">
        <v>1008</v>
      </c>
      <c r="E36" s="6">
        <v>95.032608695652172</v>
      </c>
      <c r="F36" s="6">
        <v>5.2428260869565211</v>
      </c>
      <c r="G36" s="6">
        <v>0</v>
      </c>
      <c r="H36" s="6">
        <v>0</v>
      </c>
      <c r="I36" s="6">
        <v>0</v>
      </c>
      <c r="J36" s="6">
        <v>0</v>
      </c>
      <c r="K36" s="6">
        <v>0</v>
      </c>
      <c r="L36" s="6">
        <v>3.5802173913043465</v>
      </c>
      <c r="M36" s="6">
        <v>0</v>
      </c>
      <c r="N36" s="6">
        <v>5.3970652173913036</v>
      </c>
      <c r="O36" s="6">
        <f>SUM(NonNurse[[#This Row],[Qualified Social Work Staff Hours]],NonNurse[[#This Row],[Other Social Work Staff Hours]])/NonNurse[[#This Row],[MDS Census]]</f>
        <v>5.6791719089557352E-2</v>
      </c>
      <c r="P36" s="6">
        <v>5.9990217391304341</v>
      </c>
      <c r="Q36" s="6">
        <v>17.543152173913047</v>
      </c>
      <c r="R36" s="6">
        <f>SUM(NonNurse[[#This Row],[Qualified Activities Professional Hours]],NonNurse[[#This Row],[Other Activities Professional Hours]])/NonNurse[[#This Row],[MDS Census]]</f>
        <v>0.24772732471691641</v>
      </c>
      <c r="S36" s="6">
        <v>13.651521739130441</v>
      </c>
      <c r="T36" s="6">
        <v>4.2866304347826096</v>
      </c>
      <c r="U36" s="6">
        <v>0</v>
      </c>
      <c r="V36" s="6">
        <f>SUM(NonNurse[[#This Row],[Occupational Therapist Hours]],NonNurse[[#This Row],[OT Assistant Hours]],NonNurse[[#This Row],[OT Aide Hours]])/NonNurse[[#This Row],[MDS Census]]</f>
        <v>0.1887578634336041</v>
      </c>
      <c r="W36" s="6">
        <v>1.5363043478260869</v>
      </c>
      <c r="X36" s="6">
        <v>10.705978260869564</v>
      </c>
      <c r="Y36" s="6">
        <v>0</v>
      </c>
      <c r="Z36" s="6">
        <f>SUM(NonNurse[[#This Row],[Physical Therapist (PT) Hours]],NonNurse[[#This Row],[PT Assistant Hours]],NonNurse[[#This Row],[PT Aide Hours]])/NonNurse[[#This Row],[MDS Census]]</f>
        <v>0.1288219146745968</v>
      </c>
      <c r="AA36" s="6">
        <v>0</v>
      </c>
      <c r="AB36" s="6">
        <v>0</v>
      </c>
      <c r="AC36" s="6">
        <v>0</v>
      </c>
      <c r="AD36" s="6">
        <v>0</v>
      </c>
      <c r="AE36" s="6">
        <v>0</v>
      </c>
      <c r="AF36" s="6">
        <v>0</v>
      </c>
      <c r="AG36" s="6">
        <v>0</v>
      </c>
      <c r="AH36" s="1">
        <v>366167</v>
      </c>
      <c r="AI36">
        <v>5</v>
      </c>
    </row>
    <row r="37" spans="1:35" x14ac:dyDescent="0.25">
      <c r="A37" t="s">
        <v>964</v>
      </c>
      <c r="B37" t="s">
        <v>167</v>
      </c>
      <c r="C37" t="s">
        <v>1167</v>
      </c>
      <c r="D37" t="s">
        <v>1045</v>
      </c>
      <c r="E37" s="6">
        <v>63.652173913043477</v>
      </c>
      <c r="F37" s="6">
        <v>4.8586956521739131</v>
      </c>
      <c r="G37" s="6">
        <v>0.42391304347826086</v>
      </c>
      <c r="H37" s="6">
        <v>0.21739130434782608</v>
      </c>
      <c r="I37" s="6">
        <v>5.6086956521739131</v>
      </c>
      <c r="J37" s="6">
        <v>0</v>
      </c>
      <c r="K37" s="6">
        <v>0</v>
      </c>
      <c r="L37" s="6">
        <v>4.7729347826086954</v>
      </c>
      <c r="M37" s="6">
        <v>8.9972826086956523</v>
      </c>
      <c r="N37" s="6">
        <v>0</v>
      </c>
      <c r="O37" s="6">
        <f>SUM(NonNurse[[#This Row],[Qualified Social Work Staff Hours]],NonNurse[[#This Row],[Other Social Work Staff Hours]])/NonNurse[[#This Row],[MDS Census]]</f>
        <v>0.14135075136612021</v>
      </c>
      <c r="P37" s="6">
        <v>0</v>
      </c>
      <c r="Q37" s="6">
        <v>10.426630434782609</v>
      </c>
      <c r="R37" s="6">
        <f>SUM(NonNurse[[#This Row],[Qualified Activities Professional Hours]],NonNurse[[#This Row],[Other Activities Professional Hours]])/NonNurse[[#This Row],[MDS Census]]</f>
        <v>0.1638063524590164</v>
      </c>
      <c r="S37" s="6">
        <v>3.2589130434782616</v>
      </c>
      <c r="T37" s="6">
        <v>2.0626086956521745</v>
      </c>
      <c r="U37" s="6">
        <v>0</v>
      </c>
      <c r="V37" s="6">
        <f>SUM(NonNurse[[#This Row],[Occupational Therapist Hours]],NonNurse[[#This Row],[OT Assistant Hours]],NonNurse[[#This Row],[OT Aide Hours]])/NonNurse[[#This Row],[MDS Census]]</f>
        <v>8.3603142076502754E-2</v>
      </c>
      <c r="W37" s="6">
        <v>3.0676086956521731</v>
      </c>
      <c r="X37" s="6">
        <v>4.1754347826086953</v>
      </c>
      <c r="Y37" s="6">
        <v>3.5543478260869565</v>
      </c>
      <c r="Z37" s="6">
        <f>SUM(NonNurse[[#This Row],[Physical Therapist (PT) Hours]],NonNurse[[#This Row],[PT Assistant Hours]],NonNurse[[#This Row],[PT Aide Hours]])/NonNurse[[#This Row],[MDS Census]]</f>
        <v>0.16963114754098357</v>
      </c>
      <c r="AA37" s="6">
        <v>0</v>
      </c>
      <c r="AB37" s="6">
        <v>0</v>
      </c>
      <c r="AC37" s="6">
        <v>0</v>
      </c>
      <c r="AD37" s="6">
        <v>0</v>
      </c>
      <c r="AE37" s="6">
        <v>26.967391304347824</v>
      </c>
      <c r="AF37" s="6">
        <v>0</v>
      </c>
      <c r="AG37" s="6">
        <v>0.25</v>
      </c>
      <c r="AH37" s="1">
        <v>365411</v>
      </c>
      <c r="AI37">
        <v>5</v>
      </c>
    </row>
    <row r="38" spans="1:35" x14ac:dyDescent="0.25">
      <c r="A38" t="s">
        <v>964</v>
      </c>
      <c r="B38" t="s">
        <v>33</v>
      </c>
      <c r="C38" t="s">
        <v>1092</v>
      </c>
      <c r="D38" t="s">
        <v>1035</v>
      </c>
      <c r="E38" s="6">
        <v>87.75</v>
      </c>
      <c r="F38" s="6">
        <v>5.7391304347826084</v>
      </c>
      <c r="G38" s="6">
        <v>0</v>
      </c>
      <c r="H38" s="6">
        <v>0.27989130434782611</v>
      </c>
      <c r="I38" s="6">
        <v>3.6630434782608696</v>
      </c>
      <c r="J38" s="6">
        <v>0</v>
      </c>
      <c r="K38" s="6">
        <v>0</v>
      </c>
      <c r="L38" s="6">
        <v>5.8070652173913047</v>
      </c>
      <c r="M38" s="6">
        <v>0</v>
      </c>
      <c r="N38" s="6">
        <v>5.3070652173913047</v>
      </c>
      <c r="O38" s="6">
        <f>SUM(NonNurse[[#This Row],[Qualified Social Work Staff Hours]],NonNurse[[#This Row],[Other Social Work Staff Hours]])/NonNurse[[#This Row],[MDS Census]]</f>
        <v>6.0479375696767007E-2</v>
      </c>
      <c r="P38" s="6">
        <v>4.8070652173913047</v>
      </c>
      <c r="Q38" s="6">
        <v>9.7907608695652169</v>
      </c>
      <c r="R38" s="6">
        <f>SUM(NonNurse[[#This Row],[Qualified Activities Professional Hours]],NonNurse[[#This Row],[Other Activities Professional Hours]])/NonNurse[[#This Row],[MDS Census]]</f>
        <v>0.16635699244394897</v>
      </c>
      <c r="S38" s="6">
        <v>8.070652173913043</v>
      </c>
      <c r="T38" s="6">
        <v>8</v>
      </c>
      <c r="U38" s="6">
        <v>0</v>
      </c>
      <c r="V38" s="6">
        <f>SUM(NonNurse[[#This Row],[Occupational Therapist Hours]],NonNurse[[#This Row],[OT Assistant Hours]],NonNurse[[#This Row],[OT Aide Hours]])/NonNurse[[#This Row],[MDS Census]]</f>
        <v>0.18314133531524834</v>
      </c>
      <c r="W38" s="6">
        <v>4.8070652173913047</v>
      </c>
      <c r="X38" s="6">
        <v>21.532608695652176</v>
      </c>
      <c r="Y38" s="6">
        <v>5.1521739130434785</v>
      </c>
      <c r="Z38" s="6">
        <f>SUM(NonNurse[[#This Row],[Physical Therapist (PT) Hours]],NonNurse[[#This Row],[PT Assistant Hours]],NonNurse[[#This Row],[PT Aide Hours]])/NonNurse[[#This Row],[MDS Census]]</f>
        <v>0.35888145670754373</v>
      </c>
      <c r="AA38" s="6">
        <v>0</v>
      </c>
      <c r="AB38" s="6">
        <v>0</v>
      </c>
      <c r="AC38" s="6">
        <v>0</v>
      </c>
      <c r="AD38" s="6">
        <v>0</v>
      </c>
      <c r="AE38" s="6">
        <v>0</v>
      </c>
      <c r="AF38" s="6">
        <v>0</v>
      </c>
      <c r="AG38" s="6">
        <v>0</v>
      </c>
      <c r="AH38" s="1">
        <v>365072</v>
      </c>
      <c r="AI38">
        <v>5</v>
      </c>
    </row>
    <row r="39" spans="1:35" x14ac:dyDescent="0.25">
      <c r="A39" t="s">
        <v>964</v>
      </c>
      <c r="B39" t="s">
        <v>209</v>
      </c>
      <c r="C39" t="s">
        <v>1134</v>
      </c>
      <c r="D39" t="s">
        <v>1005</v>
      </c>
      <c r="E39" s="6">
        <v>74.608695652173907</v>
      </c>
      <c r="F39" s="6">
        <v>5.1304347826086953</v>
      </c>
      <c r="G39" s="6">
        <v>0.45217391304347837</v>
      </c>
      <c r="H39" s="6">
        <v>0.37228260869565216</v>
      </c>
      <c r="I39" s="6">
        <v>2.4347826086956523</v>
      </c>
      <c r="J39" s="6">
        <v>0</v>
      </c>
      <c r="K39" s="6">
        <v>0</v>
      </c>
      <c r="L39" s="6">
        <v>5.2410869565217384</v>
      </c>
      <c r="M39" s="6">
        <v>5.0217391304347823</v>
      </c>
      <c r="N39" s="6">
        <v>2.2544565217391304</v>
      </c>
      <c r="O39" s="6">
        <f>SUM(NonNurse[[#This Row],[Qualified Social Work Staff Hours]],NonNurse[[#This Row],[Other Social Work Staff Hours]])/NonNurse[[#This Row],[MDS Census]]</f>
        <v>9.7524766899766899E-2</v>
      </c>
      <c r="P39" s="6">
        <v>5.3404347826086953</v>
      </c>
      <c r="Q39" s="6">
        <v>2.9556521739130432</v>
      </c>
      <c r="R39" s="6">
        <f>SUM(NonNurse[[#This Row],[Qualified Activities Professional Hours]],NonNurse[[#This Row],[Other Activities Professional Hours]])/NonNurse[[#This Row],[MDS Census]]</f>
        <v>0.11119463869463871</v>
      </c>
      <c r="S39" s="6">
        <v>1.95554347826087</v>
      </c>
      <c r="T39" s="6">
        <v>3.2064130434782605</v>
      </c>
      <c r="U39" s="6">
        <v>0</v>
      </c>
      <c r="V39" s="6">
        <f>SUM(NonNurse[[#This Row],[Occupational Therapist Hours]],NonNurse[[#This Row],[OT Assistant Hours]],NonNurse[[#This Row],[OT Aide Hours]])/NonNurse[[#This Row],[MDS Census]]</f>
        <v>6.9187062937062935E-2</v>
      </c>
      <c r="W39" s="6">
        <v>2.7452173913043474</v>
      </c>
      <c r="X39" s="6">
        <v>10.155434782608697</v>
      </c>
      <c r="Y39" s="6">
        <v>0</v>
      </c>
      <c r="Z39" s="6">
        <f>SUM(NonNurse[[#This Row],[Physical Therapist (PT) Hours]],NonNurse[[#This Row],[PT Assistant Hours]],NonNurse[[#This Row],[PT Aide Hours]])/NonNurse[[#This Row],[MDS Census]]</f>
        <v>0.17291083916083919</v>
      </c>
      <c r="AA39" s="6">
        <v>0</v>
      </c>
      <c r="AB39" s="6">
        <v>0</v>
      </c>
      <c r="AC39" s="6">
        <v>0</v>
      </c>
      <c r="AD39" s="6">
        <v>0</v>
      </c>
      <c r="AE39" s="6">
        <v>0</v>
      </c>
      <c r="AF39" s="6">
        <v>0</v>
      </c>
      <c r="AG39" s="6">
        <v>0</v>
      </c>
      <c r="AH39" s="1">
        <v>365474</v>
      </c>
      <c r="AI39">
        <v>5</v>
      </c>
    </row>
    <row r="40" spans="1:35" x14ac:dyDescent="0.25">
      <c r="A40" t="s">
        <v>964</v>
      </c>
      <c r="B40" t="s">
        <v>165</v>
      </c>
      <c r="C40" t="s">
        <v>1265</v>
      </c>
      <c r="D40" t="s">
        <v>1021</v>
      </c>
      <c r="E40" s="6">
        <v>68.815217391304344</v>
      </c>
      <c r="F40" s="6">
        <v>5.6521739130434785</v>
      </c>
      <c r="G40" s="6">
        <v>0.32608695652173914</v>
      </c>
      <c r="H40" s="6">
        <v>0.34510869565217389</v>
      </c>
      <c r="I40" s="6">
        <v>2.0869565217391304</v>
      </c>
      <c r="J40" s="6">
        <v>0</v>
      </c>
      <c r="K40" s="6">
        <v>0</v>
      </c>
      <c r="L40" s="6">
        <v>5.2289130434782614</v>
      </c>
      <c r="M40" s="6">
        <v>5.5652173913043477</v>
      </c>
      <c r="N40" s="6">
        <v>0</v>
      </c>
      <c r="O40" s="6">
        <f>SUM(NonNurse[[#This Row],[Qualified Social Work Staff Hours]],NonNurse[[#This Row],[Other Social Work Staff Hours]])/NonNurse[[#This Row],[MDS Census]]</f>
        <v>8.0871900173748221E-2</v>
      </c>
      <c r="P40" s="6">
        <v>4.75</v>
      </c>
      <c r="Q40" s="6">
        <v>11.179347826086957</v>
      </c>
      <c r="R40" s="6">
        <f>SUM(NonNurse[[#This Row],[Qualified Activities Professional Hours]],NonNurse[[#This Row],[Other Activities Professional Hours]])/NonNurse[[#This Row],[MDS Census]]</f>
        <v>0.23148001895435164</v>
      </c>
      <c r="S40" s="6">
        <v>2.0939130434782611</v>
      </c>
      <c r="T40" s="6">
        <v>3.2608695652173912E-2</v>
      </c>
      <c r="U40" s="6">
        <v>0</v>
      </c>
      <c r="V40" s="6">
        <f>SUM(NonNurse[[#This Row],[Occupational Therapist Hours]],NonNurse[[#This Row],[OT Assistant Hours]],NonNurse[[#This Row],[OT Aide Hours]])/NonNurse[[#This Row],[MDS Census]]</f>
        <v>3.0901911230453331E-2</v>
      </c>
      <c r="W40" s="6">
        <v>1.5242391304347824</v>
      </c>
      <c r="X40" s="6">
        <v>3.5255434782608686</v>
      </c>
      <c r="Y40" s="6">
        <v>0</v>
      </c>
      <c r="Z40" s="6">
        <f>SUM(NonNurse[[#This Row],[Physical Therapist (PT) Hours]],NonNurse[[#This Row],[PT Assistant Hours]],NonNurse[[#This Row],[PT Aide Hours]])/NonNurse[[#This Row],[MDS Census]]</f>
        <v>7.3381772231874878E-2</v>
      </c>
      <c r="AA40" s="6">
        <v>0</v>
      </c>
      <c r="AB40" s="6">
        <v>0</v>
      </c>
      <c r="AC40" s="6">
        <v>0</v>
      </c>
      <c r="AD40" s="6">
        <v>0</v>
      </c>
      <c r="AE40" s="6">
        <v>0</v>
      </c>
      <c r="AF40" s="6">
        <v>0</v>
      </c>
      <c r="AG40" s="6">
        <v>0</v>
      </c>
      <c r="AH40" s="1">
        <v>365408</v>
      </c>
      <c r="AI40">
        <v>5</v>
      </c>
    </row>
    <row r="41" spans="1:35" x14ac:dyDescent="0.25">
      <c r="A41" t="s">
        <v>964</v>
      </c>
      <c r="B41" t="s">
        <v>348</v>
      </c>
      <c r="C41" t="s">
        <v>1208</v>
      </c>
      <c r="D41" t="s">
        <v>1034</v>
      </c>
      <c r="E41" s="6">
        <v>57.934782608695649</v>
      </c>
      <c r="F41" s="6">
        <v>5.2173913043478262</v>
      </c>
      <c r="G41" s="6">
        <v>0.65217391304347827</v>
      </c>
      <c r="H41" s="6">
        <v>0.33695652173913043</v>
      </c>
      <c r="I41" s="6">
        <v>1.6195652173913044</v>
      </c>
      <c r="J41" s="6">
        <v>0</v>
      </c>
      <c r="K41" s="6">
        <v>0</v>
      </c>
      <c r="L41" s="6">
        <v>2.3795652173913049</v>
      </c>
      <c r="M41" s="6">
        <v>5.4782608695652177</v>
      </c>
      <c r="N41" s="6">
        <v>0</v>
      </c>
      <c r="O41" s="6">
        <f>SUM(NonNurse[[#This Row],[Qualified Social Work Staff Hours]],NonNurse[[#This Row],[Other Social Work Staff Hours]])/NonNurse[[#This Row],[MDS Census]]</f>
        <v>9.4559099437148228E-2</v>
      </c>
      <c r="P41" s="6">
        <v>1.6230434782608691</v>
      </c>
      <c r="Q41" s="6">
        <v>3.7092391304347827</v>
      </c>
      <c r="R41" s="6">
        <f>SUM(NonNurse[[#This Row],[Qualified Activities Professional Hours]],NonNurse[[#This Row],[Other Activities Professional Hours]])/NonNurse[[#This Row],[MDS Census]]</f>
        <v>9.2039399624765469E-2</v>
      </c>
      <c r="S41" s="6">
        <v>1.6332608695652175</v>
      </c>
      <c r="T41" s="6">
        <v>2.881195652173913</v>
      </c>
      <c r="U41" s="6">
        <v>0</v>
      </c>
      <c r="V41" s="6">
        <f>SUM(NonNurse[[#This Row],[Occupational Therapist Hours]],NonNurse[[#This Row],[OT Assistant Hours]],NonNurse[[#This Row],[OT Aide Hours]])/NonNurse[[#This Row],[MDS Census]]</f>
        <v>7.7923076923076942E-2</v>
      </c>
      <c r="W41" s="6">
        <v>1.0204347826086957</v>
      </c>
      <c r="X41" s="6">
        <v>8.3339130434782636</v>
      </c>
      <c r="Y41" s="6">
        <v>0</v>
      </c>
      <c r="Z41" s="6">
        <f>SUM(NonNurse[[#This Row],[Physical Therapist (PT) Hours]],NonNurse[[#This Row],[PT Assistant Hours]],NonNurse[[#This Row],[PT Aide Hours]])/NonNurse[[#This Row],[MDS Census]]</f>
        <v>0.1614634146341464</v>
      </c>
      <c r="AA41" s="6">
        <v>0</v>
      </c>
      <c r="AB41" s="6">
        <v>0</v>
      </c>
      <c r="AC41" s="6">
        <v>0</v>
      </c>
      <c r="AD41" s="6">
        <v>0</v>
      </c>
      <c r="AE41" s="6">
        <v>0</v>
      </c>
      <c r="AF41" s="6">
        <v>0</v>
      </c>
      <c r="AG41" s="6">
        <v>0</v>
      </c>
      <c r="AH41" s="1">
        <v>365689</v>
      </c>
      <c r="AI41">
        <v>5</v>
      </c>
    </row>
    <row r="42" spans="1:35" x14ac:dyDescent="0.25">
      <c r="A42" t="s">
        <v>964</v>
      </c>
      <c r="B42" t="s">
        <v>130</v>
      </c>
      <c r="C42" t="s">
        <v>1251</v>
      </c>
      <c r="D42" t="s">
        <v>1050</v>
      </c>
      <c r="E42" s="6">
        <v>79.902173913043484</v>
      </c>
      <c r="F42" s="6">
        <v>4.5217391304347823</v>
      </c>
      <c r="G42" s="6">
        <v>0.88043478260869568</v>
      </c>
      <c r="H42" s="6">
        <v>0.39130434782608697</v>
      </c>
      <c r="I42" s="6">
        <v>2</v>
      </c>
      <c r="J42" s="6">
        <v>0</v>
      </c>
      <c r="K42" s="6">
        <v>0</v>
      </c>
      <c r="L42" s="6">
        <v>2.7648913043478265</v>
      </c>
      <c r="M42" s="6">
        <v>5.670217391304349</v>
      </c>
      <c r="N42" s="6">
        <v>0</v>
      </c>
      <c r="O42" s="6">
        <f>SUM(NonNurse[[#This Row],[Qualified Social Work Staff Hours]],NonNurse[[#This Row],[Other Social Work Staff Hours]])/NonNurse[[#This Row],[MDS Census]]</f>
        <v>7.0964494626581429E-2</v>
      </c>
      <c r="P42" s="6">
        <v>5.0453260869565222</v>
      </c>
      <c r="Q42" s="6">
        <v>4.891413043478261</v>
      </c>
      <c r="R42" s="6">
        <f>SUM(NonNurse[[#This Row],[Qualified Activities Professional Hours]],NonNurse[[#This Row],[Other Activities Professional Hours]])/NonNurse[[#This Row],[MDS Census]]</f>
        <v>0.12436131138620597</v>
      </c>
      <c r="S42" s="6">
        <v>5.696630434782608</v>
      </c>
      <c r="T42" s="6">
        <v>11.696956521739132</v>
      </c>
      <c r="U42" s="6">
        <v>0</v>
      </c>
      <c r="V42" s="6">
        <f>SUM(NonNurse[[#This Row],[Occupational Therapist Hours]],NonNurse[[#This Row],[OT Assistant Hours]],NonNurse[[#This Row],[OT Aide Hours]])/NonNurse[[#This Row],[MDS Census]]</f>
        <v>0.2176860291116855</v>
      </c>
      <c r="W42" s="6">
        <v>4.2094565217391304</v>
      </c>
      <c r="X42" s="6">
        <v>13.229891304347827</v>
      </c>
      <c r="Y42" s="6">
        <v>0</v>
      </c>
      <c r="Z42" s="6">
        <f>SUM(NonNurse[[#This Row],[Physical Therapist (PT) Hours]],NonNurse[[#This Row],[PT Assistant Hours]],NonNurse[[#This Row],[PT Aide Hours]])/NonNurse[[#This Row],[MDS Census]]</f>
        <v>0.21825874030744116</v>
      </c>
      <c r="AA42" s="6">
        <v>0</v>
      </c>
      <c r="AB42" s="6">
        <v>0</v>
      </c>
      <c r="AC42" s="6">
        <v>0</v>
      </c>
      <c r="AD42" s="6">
        <v>0</v>
      </c>
      <c r="AE42" s="6">
        <v>0</v>
      </c>
      <c r="AF42" s="6">
        <v>0</v>
      </c>
      <c r="AG42" s="6">
        <v>0</v>
      </c>
      <c r="AH42" s="1">
        <v>365348</v>
      </c>
      <c r="AI42">
        <v>5</v>
      </c>
    </row>
    <row r="43" spans="1:35" x14ac:dyDescent="0.25">
      <c r="A43" t="s">
        <v>964</v>
      </c>
      <c r="B43" t="s">
        <v>347</v>
      </c>
      <c r="C43" t="s">
        <v>1117</v>
      </c>
      <c r="D43" t="s">
        <v>986</v>
      </c>
      <c r="E43" s="6">
        <v>106.66304347826087</v>
      </c>
      <c r="F43" s="6">
        <v>5.7228260869565215</v>
      </c>
      <c r="G43" s="6">
        <v>1.2070652173913043</v>
      </c>
      <c r="H43" s="6">
        <v>0.52173913043478259</v>
      </c>
      <c r="I43" s="6">
        <v>0.84782608695652173</v>
      </c>
      <c r="J43" s="6">
        <v>0</v>
      </c>
      <c r="K43" s="6">
        <v>0</v>
      </c>
      <c r="L43" s="6">
        <v>3.844565217391303</v>
      </c>
      <c r="M43" s="6">
        <v>4.8913043478260869</v>
      </c>
      <c r="N43" s="6">
        <v>5.2826086956521738</v>
      </c>
      <c r="O43" s="6">
        <f>SUM(NonNurse[[#This Row],[Qualified Social Work Staff Hours]],NonNurse[[#This Row],[Other Social Work Staff Hours]])/NonNurse[[#This Row],[MDS Census]]</f>
        <v>9.5383674717211861E-2</v>
      </c>
      <c r="P43" s="6">
        <v>5.3532608695652177</v>
      </c>
      <c r="Q43" s="6">
        <v>11.258152173913043</v>
      </c>
      <c r="R43" s="6">
        <f>SUM(NonNurse[[#This Row],[Qualified Activities Professional Hours]],NonNurse[[#This Row],[Other Activities Professional Hours]])/NonNurse[[#This Row],[MDS Census]]</f>
        <v>0.15573728727198613</v>
      </c>
      <c r="S43" s="6">
        <v>4.7705434782608709</v>
      </c>
      <c r="T43" s="6">
        <v>8.5877173913043503</v>
      </c>
      <c r="U43" s="6">
        <v>0</v>
      </c>
      <c r="V43" s="6">
        <f>SUM(NonNurse[[#This Row],[Occupational Therapist Hours]],NonNurse[[#This Row],[OT Assistant Hours]],NonNurse[[#This Row],[OT Aide Hours]])/NonNurse[[#This Row],[MDS Census]]</f>
        <v>0.12523794965861615</v>
      </c>
      <c r="W43" s="6">
        <v>1.3434782608695652</v>
      </c>
      <c r="X43" s="6">
        <v>9.6239130434782592</v>
      </c>
      <c r="Y43" s="6">
        <v>0</v>
      </c>
      <c r="Z43" s="6">
        <f>SUM(NonNurse[[#This Row],[Physical Therapist (PT) Hours]],NonNurse[[#This Row],[PT Assistant Hours]],NonNurse[[#This Row],[PT Aide Hours]])/NonNurse[[#This Row],[MDS Census]]</f>
        <v>0.10282278610007131</v>
      </c>
      <c r="AA43" s="6">
        <v>0</v>
      </c>
      <c r="AB43" s="6">
        <v>0</v>
      </c>
      <c r="AC43" s="6">
        <v>0</v>
      </c>
      <c r="AD43" s="6">
        <v>0</v>
      </c>
      <c r="AE43" s="6">
        <v>11.847826086956522</v>
      </c>
      <c r="AF43" s="6">
        <v>0</v>
      </c>
      <c r="AG43" s="6">
        <v>0</v>
      </c>
      <c r="AH43" s="1">
        <v>365687</v>
      </c>
      <c r="AI43">
        <v>5</v>
      </c>
    </row>
    <row r="44" spans="1:35" x14ac:dyDescent="0.25">
      <c r="A44" t="s">
        <v>964</v>
      </c>
      <c r="B44" t="s">
        <v>403</v>
      </c>
      <c r="C44" t="s">
        <v>1106</v>
      </c>
      <c r="D44" t="s">
        <v>1014</v>
      </c>
      <c r="E44" s="6">
        <v>79.782608695652172</v>
      </c>
      <c r="F44" s="6">
        <v>5.5652173913043477</v>
      </c>
      <c r="G44" s="6">
        <v>0.47826086956521741</v>
      </c>
      <c r="H44" s="6">
        <v>0.39673913043478259</v>
      </c>
      <c r="I44" s="6">
        <v>3.3913043478260869</v>
      </c>
      <c r="J44" s="6">
        <v>0</v>
      </c>
      <c r="K44" s="6">
        <v>0</v>
      </c>
      <c r="L44" s="6">
        <v>2.7436956521739124</v>
      </c>
      <c r="M44" s="6">
        <v>5.0489130434782608</v>
      </c>
      <c r="N44" s="6">
        <v>1.6358695652173914</v>
      </c>
      <c r="O44" s="6">
        <f>SUM(NonNurse[[#This Row],[Qualified Social Work Staff Hours]],NonNurse[[#This Row],[Other Social Work Staff Hours]])/NonNurse[[#This Row],[MDS Census]]</f>
        <v>8.3787465940054498E-2</v>
      </c>
      <c r="P44" s="6">
        <v>5.5706521739130439</v>
      </c>
      <c r="Q44" s="6">
        <v>4.8858695652173916</v>
      </c>
      <c r="R44" s="6">
        <f>SUM(NonNurse[[#This Row],[Qualified Activities Professional Hours]],NonNurse[[#This Row],[Other Activities Professional Hours]])/NonNurse[[#This Row],[MDS Census]]</f>
        <v>0.13106267029972754</v>
      </c>
      <c r="S44" s="6">
        <v>2.3284782608695651</v>
      </c>
      <c r="T44" s="6">
        <v>8.0619565217391269</v>
      </c>
      <c r="U44" s="6">
        <v>0</v>
      </c>
      <c r="V44" s="6">
        <f>SUM(NonNurse[[#This Row],[Occupational Therapist Hours]],NonNurse[[#This Row],[OT Assistant Hours]],NonNurse[[#This Row],[OT Aide Hours]])/NonNurse[[#This Row],[MDS Census]]</f>
        <v>0.13023433242506807</v>
      </c>
      <c r="W44" s="6">
        <v>4.5566304347826092</v>
      </c>
      <c r="X44" s="6">
        <v>10.42923913043478</v>
      </c>
      <c r="Y44" s="6">
        <v>0</v>
      </c>
      <c r="Z44" s="6">
        <f>SUM(NonNurse[[#This Row],[Physical Therapist (PT) Hours]],NonNurse[[#This Row],[PT Assistant Hours]],NonNurse[[#This Row],[PT Aide Hours]])/NonNurse[[#This Row],[MDS Census]]</f>
        <v>0.18783378746594001</v>
      </c>
      <c r="AA44" s="6">
        <v>0</v>
      </c>
      <c r="AB44" s="6">
        <v>0</v>
      </c>
      <c r="AC44" s="6">
        <v>0</v>
      </c>
      <c r="AD44" s="6">
        <v>0</v>
      </c>
      <c r="AE44" s="6">
        <v>0</v>
      </c>
      <c r="AF44" s="6">
        <v>0</v>
      </c>
      <c r="AG44" s="6">
        <v>0</v>
      </c>
      <c r="AH44" s="1">
        <v>365763</v>
      </c>
      <c r="AI44">
        <v>5</v>
      </c>
    </row>
    <row r="45" spans="1:35" x14ac:dyDescent="0.25">
      <c r="A45" t="s">
        <v>964</v>
      </c>
      <c r="B45" t="s">
        <v>340</v>
      </c>
      <c r="C45" t="s">
        <v>1099</v>
      </c>
      <c r="D45" t="s">
        <v>1056</v>
      </c>
      <c r="E45" s="6">
        <v>78.097826086956516</v>
      </c>
      <c r="F45" s="6">
        <v>5.3043478260869561</v>
      </c>
      <c r="G45" s="6">
        <v>0.47826086956521741</v>
      </c>
      <c r="H45" s="6">
        <v>0.47826086956521741</v>
      </c>
      <c r="I45" s="6">
        <v>4.4673913043478262</v>
      </c>
      <c r="J45" s="6">
        <v>0</v>
      </c>
      <c r="K45" s="6">
        <v>0</v>
      </c>
      <c r="L45" s="6">
        <v>4.9342391304347828</v>
      </c>
      <c r="M45" s="6">
        <v>5.5652173913043477</v>
      </c>
      <c r="N45" s="6">
        <v>5.3342391304347823</v>
      </c>
      <c r="O45" s="6">
        <f>SUM(NonNurse[[#This Row],[Qualified Social Work Staff Hours]],NonNurse[[#This Row],[Other Social Work Staff Hours]])/NonNurse[[#This Row],[MDS Census]]</f>
        <v>0.13956158663883089</v>
      </c>
      <c r="P45" s="6">
        <v>5.6114130434782608</v>
      </c>
      <c r="Q45" s="6">
        <v>27.849999999999994</v>
      </c>
      <c r="R45" s="6">
        <f>SUM(NonNurse[[#This Row],[Qualified Activities Professional Hours]],NonNurse[[#This Row],[Other Activities Professional Hours]])/NonNurse[[#This Row],[MDS Census]]</f>
        <v>0.42845511482254689</v>
      </c>
      <c r="S45" s="6">
        <v>4.6732608695652171</v>
      </c>
      <c r="T45" s="6">
        <v>7.0885869565217385</v>
      </c>
      <c r="U45" s="6">
        <v>0</v>
      </c>
      <c r="V45" s="6">
        <f>SUM(NonNurse[[#This Row],[Occupational Therapist Hours]],NonNurse[[#This Row],[OT Assistant Hours]],NonNurse[[#This Row],[OT Aide Hours]])/NonNurse[[#This Row],[MDS Census]]</f>
        <v>0.15060403618649967</v>
      </c>
      <c r="W45" s="6">
        <v>4.437173913043476</v>
      </c>
      <c r="X45" s="6">
        <v>7.9136956521739137</v>
      </c>
      <c r="Y45" s="6">
        <v>0</v>
      </c>
      <c r="Z45" s="6">
        <f>SUM(NonNurse[[#This Row],[Physical Therapist (PT) Hours]],NonNurse[[#This Row],[PT Assistant Hours]],NonNurse[[#This Row],[PT Aide Hours]])/NonNurse[[#This Row],[MDS Census]]</f>
        <v>0.15814613778705636</v>
      </c>
      <c r="AA45" s="6">
        <v>0</v>
      </c>
      <c r="AB45" s="6">
        <v>0</v>
      </c>
      <c r="AC45" s="6">
        <v>0</v>
      </c>
      <c r="AD45" s="6">
        <v>0</v>
      </c>
      <c r="AE45" s="6">
        <v>26.271739130434781</v>
      </c>
      <c r="AF45" s="6">
        <v>0</v>
      </c>
      <c r="AG45" s="6">
        <v>0</v>
      </c>
      <c r="AH45" s="1">
        <v>365675</v>
      </c>
      <c r="AI45">
        <v>5</v>
      </c>
    </row>
    <row r="46" spans="1:35" x14ac:dyDescent="0.25">
      <c r="A46" t="s">
        <v>964</v>
      </c>
      <c r="B46" t="s">
        <v>339</v>
      </c>
      <c r="C46" t="s">
        <v>1316</v>
      </c>
      <c r="D46" t="s">
        <v>1000</v>
      </c>
      <c r="E46" s="6">
        <v>58.304347826086953</v>
      </c>
      <c r="F46" s="6">
        <v>5.5908695652173916</v>
      </c>
      <c r="G46" s="6">
        <v>0.32782608695652171</v>
      </c>
      <c r="H46" s="6">
        <v>0.33695652173913043</v>
      </c>
      <c r="I46" s="6">
        <v>1.5652173913043479</v>
      </c>
      <c r="J46" s="6">
        <v>0</v>
      </c>
      <c r="K46" s="6">
        <v>0</v>
      </c>
      <c r="L46" s="6">
        <v>3.2423913043478261</v>
      </c>
      <c r="M46" s="6">
        <v>5.7391304347826084</v>
      </c>
      <c r="N46" s="6">
        <v>0</v>
      </c>
      <c r="O46" s="6">
        <f>SUM(NonNurse[[#This Row],[Qualified Social Work Staff Hours]],NonNurse[[#This Row],[Other Social Work Staff Hours]])/NonNurse[[#This Row],[MDS Census]]</f>
        <v>9.8434004474272932E-2</v>
      </c>
      <c r="P46" s="6">
        <v>4.3288043478260869</v>
      </c>
      <c r="Q46" s="6">
        <v>1.5688043478260871</v>
      </c>
      <c r="R46" s="6">
        <f>SUM(NonNurse[[#This Row],[Qualified Activities Professional Hours]],NonNurse[[#This Row],[Other Activities Professional Hours]])/NonNurse[[#This Row],[MDS Census]]</f>
        <v>0.10115212527964207</v>
      </c>
      <c r="S46" s="6">
        <v>0.72673913043478255</v>
      </c>
      <c r="T46" s="6">
        <v>4.7942391304347822</v>
      </c>
      <c r="U46" s="6">
        <v>0</v>
      </c>
      <c r="V46" s="6">
        <f>SUM(NonNurse[[#This Row],[Occupational Therapist Hours]],NonNurse[[#This Row],[OT Assistant Hours]],NonNurse[[#This Row],[OT Aide Hours]])/NonNurse[[#This Row],[MDS Census]]</f>
        <v>9.4692393736017885E-2</v>
      </c>
      <c r="W46" s="6">
        <v>4.9727173913043483</v>
      </c>
      <c r="X46" s="6">
        <v>3.6331521739130448</v>
      </c>
      <c r="Y46" s="6">
        <v>0</v>
      </c>
      <c r="Z46" s="6">
        <f>SUM(NonNurse[[#This Row],[Physical Therapist (PT) Hours]],NonNurse[[#This Row],[PT Assistant Hours]],NonNurse[[#This Row],[PT Aide Hours]])/NonNurse[[#This Row],[MDS Census]]</f>
        <v>0.1476025354213274</v>
      </c>
      <c r="AA46" s="6">
        <v>0</v>
      </c>
      <c r="AB46" s="6">
        <v>0</v>
      </c>
      <c r="AC46" s="6">
        <v>0</v>
      </c>
      <c r="AD46" s="6">
        <v>0</v>
      </c>
      <c r="AE46" s="6">
        <v>0</v>
      </c>
      <c r="AF46" s="6">
        <v>0</v>
      </c>
      <c r="AG46" s="6">
        <v>0</v>
      </c>
      <c r="AH46" s="1">
        <v>365674</v>
      </c>
      <c r="AI46">
        <v>5</v>
      </c>
    </row>
    <row r="47" spans="1:35" x14ac:dyDescent="0.25">
      <c r="A47" t="s">
        <v>964</v>
      </c>
      <c r="B47" t="s">
        <v>239</v>
      </c>
      <c r="C47" t="s">
        <v>1154</v>
      </c>
      <c r="D47" t="s">
        <v>1026</v>
      </c>
      <c r="E47" s="6">
        <v>54.608695652173914</v>
      </c>
      <c r="F47" s="6">
        <v>5.2173913043478262</v>
      </c>
      <c r="G47" s="6">
        <v>0.21739130434782608</v>
      </c>
      <c r="H47" s="6">
        <v>0.27989130434782611</v>
      </c>
      <c r="I47" s="6">
        <v>2.3586956521739131</v>
      </c>
      <c r="J47" s="6">
        <v>0</v>
      </c>
      <c r="K47" s="6">
        <v>0</v>
      </c>
      <c r="L47" s="6">
        <v>4.9577173913043486</v>
      </c>
      <c r="M47" s="6">
        <v>5.1304347826086953</v>
      </c>
      <c r="N47" s="6">
        <v>0</v>
      </c>
      <c r="O47" s="6">
        <f>SUM(NonNurse[[#This Row],[Qualified Social Work Staff Hours]],NonNurse[[#This Row],[Other Social Work Staff Hours]])/NonNurse[[#This Row],[MDS Census]]</f>
        <v>9.3949044585987254E-2</v>
      </c>
      <c r="P47" s="6">
        <v>4.0706521739130439</v>
      </c>
      <c r="Q47" s="6">
        <v>4.1101086956521735</v>
      </c>
      <c r="R47" s="6">
        <f>SUM(NonNurse[[#This Row],[Qualified Activities Professional Hours]],NonNurse[[#This Row],[Other Activities Professional Hours]])/NonNurse[[#This Row],[MDS Census]]</f>
        <v>0.14980692675159235</v>
      </c>
      <c r="S47" s="6">
        <v>2.334565217391305</v>
      </c>
      <c r="T47" s="6">
        <v>5.055217391304347</v>
      </c>
      <c r="U47" s="6">
        <v>0</v>
      </c>
      <c r="V47" s="6">
        <f>SUM(NonNurse[[#This Row],[Occupational Therapist Hours]],NonNurse[[#This Row],[OT Assistant Hours]],NonNurse[[#This Row],[OT Aide Hours]])/NonNurse[[#This Row],[MDS Census]]</f>
        <v>0.13532245222929937</v>
      </c>
      <c r="W47" s="6">
        <v>2.0917391304347825</v>
      </c>
      <c r="X47" s="6">
        <v>8.9523913043478291</v>
      </c>
      <c r="Y47" s="6">
        <v>0</v>
      </c>
      <c r="Z47" s="6">
        <f>SUM(NonNurse[[#This Row],[Physical Therapist (PT) Hours]],NonNurse[[#This Row],[PT Assistant Hours]],NonNurse[[#This Row],[PT Aide Hours]])/NonNurse[[#This Row],[MDS Census]]</f>
        <v>0.20224124203821664</v>
      </c>
      <c r="AA47" s="6">
        <v>0</v>
      </c>
      <c r="AB47" s="6">
        <v>0</v>
      </c>
      <c r="AC47" s="6">
        <v>0</v>
      </c>
      <c r="AD47" s="6">
        <v>0</v>
      </c>
      <c r="AE47" s="6">
        <v>37.728260869565219</v>
      </c>
      <c r="AF47" s="6">
        <v>0</v>
      </c>
      <c r="AG47" s="6">
        <v>0</v>
      </c>
      <c r="AH47" s="1">
        <v>365523</v>
      </c>
      <c r="AI47">
        <v>5</v>
      </c>
    </row>
    <row r="48" spans="1:35" x14ac:dyDescent="0.25">
      <c r="A48" t="s">
        <v>964</v>
      </c>
      <c r="B48" t="s">
        <v>195</v>
      </c>
      <c r="C48" t="s">
        <v>1273</v>
      </c>
      <c r="D48" t="s">
        <v>1057</v>
      </c>
      <c r="E48" s="6">
        <v>75.173913043478265</v>
      </c>
      <c r="F48" s="6">
        <v>5.4782608695652177</v>
      </c>
      <c r="G48" s="6">
        <v>0.92391304347826086</v>
      </c>
      <c r="H48" s="6">
        <v>0.3641304347826087</v>
      </c>
      <c r="I48" s="6">
        <v>1.2173913043478262</v>
      </c>
      <c r="J48" s="6">
        <v>0</v>
      </c>
      <c r="K48" s="6">
        <v>0</v>
      </c>
      <c r="L48" s="6">
        <v>2.4293478260869561</v>
      </c>
      <c r="M48" s="6">
        <v>0</v>
      </c>
      <c r="N48" s="6">
        <v>0</v>
      </c>
      <c r="O48" s="6">
        <f>SUM(NonNurse[[#This Row],[Qualified Social Work Staff Hours]],NonNurse[[#This Row],[Other Social Work Staff Hours]])/NonNurse[[#This Row],[MDS Census]]</f>
        <v>0</v>
      </c>
      <c r="P48" s="6">
        <v>5.1358695652173916</v>
      </c>
      <c r="Q48" s="6">
        <v>4.0415217391304346</v>
      </c>
      <c r="R48" s="6">
        <f>SUM(NonNurse[[#This Row],[Qualified Activities Professional Hours]],NonNurse[[#This Row],[Other Activities Professional Hours]])/NonNurse[[#This Row],[MDS Census]]</f>
        <v>0.12208212839791785</v>
      </c>
      <c r="S48" s="6">
        <v>1.7485869565217389</v>
      </c>
      <c r="T48" s="6">
        <v>6.3654347826086948</v>
      </c>
      <c r="U48" s="6">
        <v>0</v>
      </c>
      <c r="V48" s="6">
        <f>SUM(NonNurse[[#This Row],[Occupational Therapist Hours]],NonNurse[[#This Row],[OT Assistant Hours]],NonNurse[[#This Row],[OT Aide Hours]])/NonNurse[[#This Row],[MDS Census]]</f>
        <v>0.10793666859456331</v>
      </c>
      <c r="W48" s="6">
        <v>1.3154347826086958</v>
      </c>
      <c r="X48" s="6">
        <v>9.4015217391304322</v>
      </c>
      <c r="Y48" s="6">
        <v>0</v>
      </c>
      <c r="Z48" s="6">
        <f>SUM(NonNurse[[#This Row],[Physical Therapist (PT) Hours]],NonNurse[[#This Row],[PT Assistant Hours]],NonNurse[[#This Row],[PT Aide Hours]])/NonNurse[[#This Row],[MDS Census]]</f>
        <v>0.14256217466743779</v>
      </c>
      <c r="AA48" s="6">
        <v>0</v>
      </c>
      <c r="AB48" s="6">
        <v>0</v>
      </c>
      <c r="AC48" s="6">
        <v>0</v>
      </c>
      <c r="AD48" s="6">
        <v>0</v>
      </c>
      <c r="AE48" s="6">
        <v>0</v>
      </c>
      <c r="AF48" s="6">
        <v>0</v>
      </c>
      <c r="AG48" s="6">
        <v>0</v>
      </c>
      <c r="AH48" s="1">
        <v>365450</v>
      </c>
      <c r="AI48">
        <v>5</v>
      </c>
    </row>
    <row r="49" spans="1:35" x14ac:dyDescent="0.25">
      <c r="A49" t="s">
        <v>964</v>
      </c>
      <c r="B49" t="s">
        <v>241</v>
      </c>
      <c r="C49" t="s">
        <v>1098</v>
      </c>
      <c r="D49" t="s">
        <v>999</v>
      </c>
      <c r="E49" s="6">
        <v>28.315217391304348</v>
      </c>
      <c r="F49" s="6">
        <v>5.7391304347826084</v>
      </c>
      <c r="G49" s="6">
        <v>0.2608695652173913</v>
      </c>
      <c r="H49" s="6">
        <v>0.16847826086956522</v>
      </c>
      <c r="I49" s="6">
        <v>1.9565217391304348</v>
      </c>
      <c r="J49" s="6">
        <v>0</v>
      </c>
      <c r="K49" s="6">
        <v>0</v>
      </c>
      <c r="L49" s="6">
        <v>0.44510869565217392</v>
      </c>
      <c r="M49" s="6">
        <v>5.6521739130434785</v>
      </c>
      <c r="N49" s="6">
        <v>0</v>
      </c>
      <c r="O49" s="6">
        <f>SUM(NonNurse[[#This Row],[Qualified Social Work Staff Hours]],NonNurse[[#This Row],[Other Social Work Staff Hours]])/NonNurse[[#This Row],[MDS Census]]</f>
        <v>0.199616122840691</v>
      </c>
      <c r="P49" s="6">
        <v>0</v>
      </c>
      <c r="Q49" s="6">
        <v>2.3695652173913042</v>
      </c>
      <c r="R49" s="6">
        <f>SUM(NonNurse[[#This Row],[Qualified Activities Professional Hours]],NonNurse[[#This Row],[Other Activities Professional Hours]])/NonNurse[[#This Row],[MDS Census]]</f>
        <v>8.36852207293666E-2</v>
      </c>
      <c r="S49" s="6">
        <v>0.59619565217391302</v>
      </c>
      <c r="T49" s="6">
        <v>5.1435869565217383</v>
      </c>
      <c r="U49" s="6">
        <v>0</v>
      </c>
      <c r="V49" s="6">
        <f>SUM(NonNurse[[#This Row],[Occupational Therapist Hours]],NonNurse[[#This Row],[OT Assistant Hours]],NonNurse[[#This Row],[OT Aide Hours]])/NonNurse[[#This Row],[MDS Census]]</f>
        <v>0.20271017274472167</v>
      </c>
      <c r="W49" s="6">
        <v>1.3803260869565215</v>
      </c>
      <c r="X49" s="6">
        <v>5.7785869565217389</v>
      </c>
      <c r="Y49" s="6">
        <v>0</v>
      </c>
      <c r="Z49" s="6">
        <f>SUM(NonNurse[[#This Row],[Physical Therapist (PT) Hours]],NonNurse[[#This Row],[PT Assistant Hours]],NonNurse[[#This Row],[PT Aide Hours]])/NonNurse[[#This Row],[MDS Census]]</f>
        <v>0.25282917466410748</v>
      </c>
      <c r="AA49" s="6">
        <v>0</v>
      </c>
      <c r="AB49" s="6">
        <v>0</v>
      </c>
      <c r="AC49" s="6">
        <v>0</v>
      </c>
      <c r="AD49" s="6">
        <v>0</v>
      </c>
      <c r="AE49" s="6">
        <v>5.3043478260869561</v>
      </c>
      <c r="AF49" s="6">
        <v>0</v>
      </c>
      <c r="AG49" s="6">
        <v>0</v>
      </c>
      <c r="AH49" s="1">
        <v>365527</v>
      </c>
      <c r="AI49">
        <v>5</v>
      </c>
    </row>
    <row r="50" spans="1:35" x14ac:dyDescent="0.25">
      <c r="A50" t="s">
        <v>964</v>
      </c>
      <c r="B50" t="s">
        <v>370</v>
      </c>
      <c r="C50" t="s">
        <v>1326</v>
      </c>
      <c r="D50" t="s">
        <v>1034</v>
      </c>
      <c r="E50" s="6">
        <v>105.55434782608695</v>
      </c>
      <c r="F50" s="6">
        <v>5.7391304347826084</v>
      </c>
      <c r="G50" s="6">
        <v>1.3043478260869565</v>
      </c>
      <c r="H50" s="6">
        <v>0.59510869565217395</v>
      </c>
      <c r="I50" s="6">
        <v>5.0869565217391308</v>
      </c>
      <c r="J50" s="6">
        <v>0</v>
      </c>
      <c r="K50" s="6">
        <v>0</v>
      </c>
      <c r="L50" s="6">
        <v>2.3666304347826079</v>
      </c>
      <c r="M50" s="6">
        <v>0</v>
      </c>
      <c r="N50" s="6">
        <v>4.412826086956521</v>
      </c>
      <c r="O50" s="6">
        <f>SUM(NonNurse[[#This Row],[Qualified Social Work Staff Hours]],NonNurse[[#This Row],[Other Social Work Staff Hours]])/NonNurse[[#This Row],[MDS Census]]</f>
        <v>4.1806199155596739E-2</v>
      </c>
      <c r="P50" s="6">
        <v>5.4782608695652177</v>
      </c>
      <c r="Q50" s="6">
        <v>21.943913043478254</v>
      </c>
      <c r="R50" s="6">
        <f>SUM(NonNurse[[#This Row],[Qualified Activities Professional Hours]],NonNurse[[#This Row],[Other Activities Professional Hours]])/NonNurse[[#This Row],[MDS Census]]</f>
        <v>0.25979198846668722</v>
      </c>
      <c r="S50" s="6">
        <v>2.0505434782608707</v>
      </c>
      <c r="T50" s="6">
        <v>5.0789130434782628</v>
      </c>
      <c r="U50" s="6">
        <v>0</v>
      </c>
      <c r="V50" s="6">
        <f>SUM(NonNurse[[#This Row],[Occupational Therapist Hours]],NonNurse[[#This Row],[OT Assistant Hours]],NonNurse[[#This Row],[OT Aide Hours]])/NonNurse[[#This Row],[MDS Census]]</f>
        <v>6.7542992482751543E-2</v>
      </c>
      <c r="W50" s="6">
        <v>2.1515217391304344</v>
      </c>
      <c r="X50" s="6">
        <v>8.7189130434782598</v>
      </c>
      <c r="Y50" s="6">
        <v>0</v>
      </c>
      <c r="Z50" s="6">
        <f>SUM(NonNurse[[#This Row],[Physical Therapist (PT) Hours]],NonNurse[[#This Row],[PT Assistant Hours]],NonNurse[[#This Row],[PT Aide Hours]])/NonNurse[[#This Row],[MDS Census]]</f>
        <v>0.10298424467099164</v>
      </c>
      <c r="AA50" s="6">
        <v>0</v>
      </c>
      <c r="AB50" s="6">
        <v>0</v>
      </c>
      <c r="AC50" s="6">
        <v>0</v>
      </c>
      <c r="AD50" s="6">
        <v>0</v>
      </c>
      <c r="AE50" s="6">
        <v>0</v>
      </c>
      <c r="AF50" s="6">
        <v>0</v>
      </c>
      <c r="AG50" s="6">
        <v>0</v>
      </c>
      <c r="AH50" s="1">
        <v>365720</v>
      </c>
      <c r="AI50">
        <v>5</v>
      </c>
    </row>
    <row r="51" spans="1:35" x14ac:dyDescent="0.25">
      <c r="A51" t="s">
        <v>964</v>
      </c>
      <c r="B51" t="s">
        <v>369</v>
      </c>
      <c r="C51" t="s">
        <v>1325</v>
      </c>
      <c r="D51" t="s">
        <v>1035</v>
      </c>
      <c r="E51" s="6">
        <v>53.510869565217391</v>
      </c>
      <c r="F51" s="6">
        <v>4.6086956521739131</v>
      </c>
      <c r="G51" s="6">
        <v>0.65217391304347827</v>
      </c>
      <c r="H51" s="6">
        <v>0.3125</v>
      </c>
      <c r="I51" s="6">
        <v>1.576086956521739</v>
      </c>
      <c r="J51" s="6">
        <v>0</v>
      </c>
      <c r="K51" s="6">
        <v>0</v>
      </c>
      <c r="L51" s="6">
        <v>2.2117391304347831</v>
      </c>
      <c r="M51" s="6">
        <v>0</v>
      </c>
      <c r="N51" s="6">
        <v>6.5326086956521738</v>
      </c>
      <c r="O51" s="6">
        <f>SUM(NonNurse[[#This Row],[Qualified Social Work Staff Hours]],NonNurse[[#This Row],[Other Social Work Staff Hours]])/NonNurse[[#This Row],[MDS Census]]</f>
        <v>0.12208003250050782</v>
      </c>
      <c r="P51" s="6">
        <v>5.7690217391304346</v>
      </c>
      <c r="Q51" s="6">
        <v>6.1596739130434797</v>
      </c>
      <c r="R51" s="6">
        <f>SUM(NonNurse[[#This Row],[Qualified Activities Professional Hours]],NonNurse[[#This Row],[Other Activities Professional Hours]])/NonNurse[[#This Row],[MDS Census]]</f>
        <v>0.2229209831403616</v>
      </c>
      <c r="S51" s="6">
        <v>1.0608695652173916</v>
      </c>
      <c r="T51" s="6">
        <v>4.3482608695652187</v>
      </c>
      <c r="U51" s="6">
        <v>0</v>
      </c>
      <c r="V51" s="6">
        <f>SUM(NonNurse[[#This Row],[Occupational Therapist Hours]],NonNurse[[#This Row],[OT Assistant Hours]],NonNurse[[#This Row],[OT Aide Hours]])/NonNurse[[#This Row],[MDS Census]]</f>
        <v>0.10108470444850703</v>
      </c>
      <c r="W51" s="6">
        <v>5.5217391304347823</v>
      </c>
      <c r="X51" s="6">
        <v>4.5927173913043484</v>
      </c>
      <c r="Y51" s="6">
        <v>0</v>
      </c>
      <c r="Z51" s="6">
        <f>SUM(NonNurse[[#This Row],[Physical Therapist (PT) Hours]],NonNurse[[#This Row],[PT Assistant Hours]],NonNurse[[#This Row],[PT Aide Hours]])/NonNurse[[#This Row],[MDS Census]]</f>
        <v>0.18901685963843184</v>
      </c>
      <c r="AA51" s="6">
        <v>0</v>
      </c>
      <c r="AB51" s="6">
        <v>0</v>
      </c>
      <c r="AC51" s="6">
        <v>0</v>
      </c>
      <c r="AD51" s="6">
        <v>0</v>
      </c>
      <c r="AE51" s="6">
        <v>10.25</v>
      </c>
      <c r="AF51" s="6">
        <v>0</v>
      </c>
      <c r="AG51" s="6">
        <v>0</v>
      </c>
      <c r="AH51" s="1">
        <v>365718</v>
      </c>
      <c r="AI51">
        <v>5</v>
      </c>
    </row>
    <row r="52" spans="1:35" x14ac:dyDescent="0.25">
      <c r="A52" t="s">
        <v>964</v>
      </c>
      <c r="B52" t="s">
        <v>590</v>
      </c>
      <c r="C52" t="s">
        <v>1140</v>
      </c>
      <c r="D52" t="s">
        <v>1026</v>
      </c>
      <c r="E52" s="6">
        <v>58.391304347826086</v>
      </c>
      <c r="F52" s="6">
        <v>5.7391304347826084</v>
      </c>
      <c r="G52" s="6">
        <v>0.58695652173913049</v>
      </c>
      <c r="H52" s="6">
        <v>0.3125</v>
      </c>
      <c r="I52" s="6">
        <v>1.076086956521739</v>
      </c>
      <c r="J52" s="6">
        <v>0</v>
      </c>
      <c r="K52" s="6">
        <v>0</v>
      </c>
      <c r="L52" s="6">
        <v>0.56500000000000006</v>
      </c>
      <c r="M52" s="6">
        <v>5.5652173913043477</v>
      </c>
      <c r="N52" s="6">
        <v>0</v>
      </c>
      <c r="O52" s="6">
        <f>SUM(NonNurse[[#This Row],[Qualified Social Work Staff Hours]],NonNurse[[#This Row],[Other Social Work Staff Hours]])/NonNurse[[#This Row],[MDS Census]]</f>
        <v>9.5309009679821297E-2</v>
      </c>
      <c r="P52" s="6">
        <v>4.9429347826086953</v>
      </c>
      <c r="Q52" s="6">
        <v>5.5190217391304346</v>
      </c>
      <c r="R52" s="6">
        <f>SUM(NonNurse[[#This Row],[Qualified Activities Professional Hours]],NonNurse[[#This Row],[Other Activities Professional Hours]])/NonNurse[[#This Row],[MDS Census]]</f>
        <v>0.17916976917349217</v>
      </c>
      <c r="S52" s="6">
        <v>4.9572826086956514</v>
      </c>
      <c r="T52" s="6">
        <v>7.0773913043478265</v>
      </c>
      <c r="U52" s="6">
        <v>0</v>
      </c>
      <c r="V52" s="6">
        <f>SUM(NonNurse[[#This Row],[Occupational Therapist Hours]],NonNurse[[#This Row],[OT Assistant Hours]],NonNurse[[#This Row],[OT Aide Hours]])/NonNurse[[#This Row],[MDS Census]]</f>
        <v>0.20610387192851823</v>
      </c>
      <c r="W52" s="6">
        <v>2.0933695652173903</v>
      </c>
      <c r="X52" s="6">
        <v>6.7681521739130401</v>
      </c>
      <c r="Y52" s="6">
        <v>0</v>
      </c>
      <c r="Z52" s="6">
        <f>SUM(NonNurse[[#This Row],[Physical Therapist (PT) Hours]],NonNurse[[#This Row],[PT Assistant Hours]],NonNurse[[#This Row],[PT Aide Hours]])/NonNurse[[#This Row],[MDS Census]]</f>
        <v>0.15176098287416226</v>
      </c>
      <c r="AA52" s="6">
        <v>0</v>
      </c>
      <c r="AB52" s="6">
        <v>0</v>
      </c>
      <c r="AC52" s="6">
        <v>0</v>
      </c>
      <c r="AD52" s="6">
        <v>0</v>
      </c>
      <c r="AE52" s="6">
        <v>0</v>
      </c>
      <c r="AF52" s="6">
        <v>0</v>
      </c>
      <c r="AG52" s="6">
        <v>0</v>
      </c>
      <c r="AH52" s="1">
        <v>366060</v>
      </c>
      <c r="AI52">
        <v>5</v>
      </c>
    </row>
    <row r="53" spans="1:35" x14ac:dyDescent="0.25">
      <c r="A53" t="s">
        <v>964</v>
      </c>
      <c r="B53" t="s">
        <v>224</v>
      </c>
      <c r="C53" t="s">
        <v>1281</v>
      </c>
      <c r="D53" t="s">
        <v>994</v>
      </c>
      <c r="E53" s="6">
        <v>51.369565217391305</v>
      </c>
      <c r="F53" s="6">
        <v>7.7391304347826084</v>
      </c>
      <c r="G53" s="6">
        <v>0.59782608695652173</v>
      </c>
      <c r="H53" s="6">
        <v>0.2391304347826087</v>
      </c>
      <c r="I53" s="6">
        <v>1.5434782608695652</v>
      </c>
      <c r="J53" s="6">
        <v>0</v>
      </c>
      <c r="K53" s="6">
        <v>0</v>
      </c>
      <c r="L53" s="6">
        <v>0.42271739130434782</v>
      </c>
      <c r="M53" s="6">
        <v>5.7472826086956523</v>
      </c>
      <c r="N53" s="6">
        <v>0</v>
      </c>
      <c r="O53" s="6">
        <f>SUM(NonNurse[[#This Row],[Qualified Social Work Staff Hours]],NonNurse[[#This Row],[Other Social Work Staff Hours]])/NonNurse[[#This Row],[MDS Census]]</f>
        <v>0.11188108336859924</v>
      </c>
      <c r="P53" s="6">
        <v>0</v>
      </c>
      <c r="Q53" s="6">
        <v>4.0461956521739131</v>
      </c>
      <c r="R53" s="6">
        <f>SUM(NonNurse[[#This Row],[Qualified Activities Professional Hours]],NonNurse[[#This Row],[Other Activities Professional Hours]])/NonNurse[[#This Row],[MDS Census]]</f>
        <v>7.8766398645789257E-2</v>
      </c>
      <c r="S53" s="6">
        <v>1.841739130434783</v>
      </c>
      <c r="T53" s="6">
        <v>6.045108695652174</v>
      </c>
      <c r="U53" s="6">
        <v>0</v>
      </c>
      <c r="V53" s="6">
        <f>SUM(NonNurse[[#This Row],[Occupational Therapist Hours]],NonNurse[[#This Row],[OT Assistant Hours]],NonNurse[[#This Row],[OT Aide Hours]])/NonNurse[[#This Row],[MDS Census]]</f>
        <v>0.15353152771900128</v>
      </c>
      <c r="W53" s="6">
        <v>1.2503260869565218</v>
      </c>
      <c r="X53" s="6">
        <v>3.3631521739130443</v>
      </c>
      <c r="Y53" s="6">
        <v>0</v>
      </c>
      <c r="Z53" s="6">
        <f>SUM(NonNurse[[#This Row],[Physical Therapist (PT) Hours]],NonNurse[[#This Row],[PT Assistant Hours]],NonNurse[[#This Row],[PT Aide Hours]])/NonNurse[[#This Row],[MDS Census]]</f>
        <v>8.9809564113415175E-2</v>
      </c>
      <c r="AA53" s="6">
        <v>0</v>
      </c>
      <c r="AB53" s="6">
        <v>0</v>
      </c>
      <c r="AC53" s="6">
        <v>0</v>
      </c>
      <c r="AD53" s="6">
        <v>0</v>
      </c>
      <c r="AE53" s="6">
        <v>0</v>
      </c>
      <c r="AF53" s="6">
        <v>0</v>
      </c>
      <c r="AG53" s="6">
        <v>0</v>
      </c>
      <c r="AH53" s="1">
        <v>365496</v>
      </c>
      <c r="AI53">
        <v>5</v>
      </c>
    </row>
    <row r="54" spans="1:35" x14ac:dyDescent="0.25">
      <c r="A54" t="s">
        <v>964</v>
      </c>
      <c r="B54" t="s">
        <v>176</v>
      </c>
      <c r="C54" t="s">
        <v>1267</v>
      </c>
      <c r="D54" t="s">
        <v>985</v>
      </c>
      <c r="E54" s="6">
        <v>64.043478260869563</v>
      </c>
      <c r="F54" s="6">
        <v>4.7826086956521738</v>
      </c>
      <c r="G54" s="6">
        <v>0.65217391304347827</v>
      </c>
      <c r="H54" s="6">
        <v>0.36956521739130432</v>
      </c>
      <c r="I54" s="6">
        <v>3.3043478260869565</v>
      </c>
      <c r="J54" s="6">
        <v>0</v>
      </c>
      <c r="K54" s="6">
        <v>0</v>
      </c>
      <c r="L54" s="6">
        <v>1.4518478260869567</v>
      </c>
      <c r="M54" s="6">
        <v>0</v>
      </c>
      <c r="N54" s="6">
        <v>4.5961956521739129</v>
      </c>
      <c r="O54" s="6">
        <f>SUM(NonNurse[[#This Row],[Qualified Social Work Staff Hours]],NonNurse[[#This Row],[Other Social Work Staff Hours]])/NonNurse[[#This Row],[MDS Census]]</f>
        <v>7.1766802443991848E-2</v>
      </c>
      <c r="P54" s="6">
        <v>3.3913043478260869</v>
      </c>
      <c r="Q54" s="6">
        <v>1.4244565217391305</v>
      </c>
      <c r="R54" s="6">
        <f>SUM(NonNurse[[#This Row],[Qualified Activities Professional Hours]],NonNurse[[#This Row],[Other Activities Professional Hours]])/NonNurse[[#This Row],[MDS Census]]</f>
        <v>7.5195179904955875E-2</v>
      </c>
      <c r="S54" s="6">
        <v>1.9446739130434778</v>
      </c>
      <c r="T54" s="6">
        <v>5.1913043478260867</v>
      </c>
      <c r="U54" s="6">
        <v>0</v>
      </c>
      <c r="V54" s="6">
        <f>SUM(NonNurse[[#This Row],[Occupational Therapist Hours]],NonNurse[[#This Row],[OT Assistant Hours]],NonNurse[[#This Row],[OT Aide Hours]])/NonNurse[[#This Row],[MDS Census]]</f>
        <v>0.11142396469789545</v>
      </c>
      <c r="W54" s="6">
        <v>3.3894565217391315</v>
      </c>
      <c r="X54" s="6">
        <v>3.4814130434782617</v>
      </c>
      <c r="Y54" s="6">
        <v>0</v>
      </c>
      <c r="Z54" s="6">
        <f>SUM(NonNurse[[#This Row],[Physical Therapist (PT) Hours]],NonNurse[[#This Row],[PT Assistant Hours]],NonNurse[[#This Row],[PT Aide Hours]])/NonNurse[[#This Row],[MDS Census]]</f>
        <v>0.10728445349626617</v>
      </c>
      <c r="AA54" s="6">
        <v>0</v>
      </c>
      <c r="AB54" s="6">
        <v>0</v>
      </c>
      <c r="AC54" s="6">
        <v>0</v>
      </c>
      <c r="AD54" s="6">
        <v>0</v>
      </c>
      <c r="AE54" s="6">
        <v>0</v>
      </c>
      <c r="AF54" s="6">
        <v>0</v>
      </c>
      <c r="AG54" s="6">
        <v>0</v>
      </c>
      <c r="AH54" s="1">
        <v>365426</v>
      </c>
      <c r="AI54">
        <v>5</v>
      </c>
    </row>
    <row r="55" spans="1:35" x14ac:dyDescent="0.25">
      <c r="A55" t="s">
        <v>964</v>
      </c>
      <c r="B55" t="s">
        <v>281</v>
      </c>
      <c r="C55" t="s">
        <v>1300</v>
      </c>
      <c r="D55" t="s">
        <v>1062</v>
      </c>
      <c r="E55" s="6">
        <v>47.445652173913047</v>
      </c>
      <c r="F55" s="6">
        <v>5.2336956521739131</v>
      </c>
      <c r="G55" s="6">
        <v>0</v>
      </c>
      <c r="H55" s="6">
        <v>0</v>
      </c>
      <c r="I55" s="6">
        <v>0</v>
      </c>
      <c r="J55" s="6">
        <v>0</v>
      </c>
      <c r="K55" s="6">
        <v>0</v>
      </c>
      <c r="L55" s="6">
        <v>0.71695652173913049</v>
      </c>
      <c r="M55" s="6">
        <v>4.8695652173913047</v>
      </c>
      <c r="N55" s="6">
        <v>0</v>
      </c>
      <c r="O55" s="6">
        <f>SUM(NonNurse[[#This Row],[Qualified Social Work Staff Hours]],NonNurse[[#This Row],[Other Social Work Staff Hours]])/NonNurse[[#This Row],[MDS Census]]</f>
        <v>0.10263459335624284</v>
      </c>
      <c r="P55" s="6">
        <v>4.9454347826086948</v>
      </c>
      <c r="Q55" s="6">
        <v>3.0246739130434794</v>
      </c>
      <c r="R55" s="6">
        <f>SUM(NonNurse[[#This Row],[Qualified Activities Professional Hours]],NonNurse[[#This Row],[Other Activities Professional Hours]])/NonNurse[[#This Row],[MDS Census]]</f>
        <v>0.16798396334478807</v>
      </c>
      <c r="S55" s="6">
        <v>0.92902173913043473</v>
      </c>
      <c r="T55" s="6">
        <v>3.9598913043478263</v>
      </c>
      <c r="U55" s="6">
        <v>0</v>
      </c>
      <c r="V55" s="6">
        <f>SUM(NonNurse[[#This Row],[Occupational Therapist Hours]],NonNurse[[#This Row],[OT Assistant Hours]],NonNurse[[#This Row],[OT Aide Hours]])/NonNurse[[#This Row],[MDS Census]]</f>
        <v>0.10304238258877435</v>
      </c>
      <c r="W55" s="6">
        <v>0.38489130434782598</v>
      </c>
      <c r="X55" s="6">
        <v>3.741630434782607</v>
      </c>
      <c r="Y55" s="6">
        <v>0</v>
      </c>
      <c r="Z55" s="6">
        <f>SUM(NonNurse[[#This Row],[Physical Therapist (PT) Hours]],NonNurse[[#This Row],[PT Assistant Hours]],NonNurse[[#This Row],[PT Aide Hours]])/NonNurse[[#This Row],[MDS Census]]</f>
        <v>8.697365406643752E-2</v>
      </c>
      <c r="AA55" s="6">
        <v>0</v>
      </c>
      <c r="AB55" s="6">
        <v>0</v>
      </c>
      <c r="AC55" s="6">
        <v>0</v>
      </c>
      <c r="AD55" s="6">
        <v>0</v>
      </c>
      <c r="AE55" s="6">
        <v>0</v>
      </c>
      <c r="AF55" s="6">
        <v>0</v>
      </c>
      <c r="AG55" s="6">
        <v>0</v>
      </c>
      <c r="AH55" s="1">
        <v>365588</v>
      </c>
      <c r="AI55">
        <v>5</v>
      </c>
    </row>
    <row r="56" spans="1:35" x14ac:dyDescent="0.25">
      <c r="A56" t="s">
        <v>964</v>
      </c>
      <c r="B56" t="s">
        <v>778</v>
      </c>
      <c r="C56" t="s">
        <v>1213</v>
      </c>
      <c r="D56" t="s">
        <v>1008</v>
      </c>
      <c r="E56" s="6">
        <v>40.782608695652172</v>
      </c>
      <c r="F56" s="6">
        <v>4.9728260869565215</v>
      </c>
      <c r="G56" s="6">
        <v>0</v>
      </c>
      <c r="H56" s="6">
        <v>0</v>
      </c>
      <c r="I56" s="6">
        <v>0</v>
      </c>
      <c r="J56" s="6">
        <v>0</v>
      </c>
      <c r="K56" s="6">
        <v>0</v>
      </c>
      <c r="L56" s="6">
        <v>0.10554347826086956</v>
      </c>
      <c r="M56" s="6">
        <v>0</v>
      </c>
      <c r="N56" s="6">
        <v>5.0658695652173913</v>
      </c>
      <c r="O56" s="6">
        <f>SUM(NonNurse[[#This Row],[Qualified Social Work Staff Hours]],NonNurse[[#This Row],[Other Social Work Staff Hours]])/NonNurse[[#This Row],[MDS Census]]</f>
        <v>0.12421641791044777</v>
      </c>
      <c r="P56" s="6">
        <v>4.9836956521739131</v>
      </c>
      <c r="Q56" s="6">
        <v>8.5533695652173911</v>
      </c>
      <c r="R56" s="6">
        <f>SUM(NonNurse[[#This Row],[Qualified Activities Professional Hours]],NonNurse[[#This Row],[Other Activities Professional Hours]])/NonNurse[[#This Row],[MDS Census]]</f>
        <v>0.33193230277185504</v>
      </c>
      <c r="S56" s="6">
        <v>5.5</v>
      </c>
      <c r="T56" s="6">
        <v>0</v>
      </c>
      <c r="U56" s="6">
        <v>0</v>
      </c>
      <c r="V56" s="6">
        <f>SUM(NonNurse[[#This Row],[Occupational Therapist Hours]],NonNurse[[#This Row],[OT Assistant Hours]],NonNurse[[#This Row],[OT Aide Hours]])/NonNurse[[#This Row],[MDS Census]]</f>
        <v>0.13486140724946696</v>
      </c>
      <c r="W56" s="6">
        <v>0.52869565217391312</v>
      </c>
      <c r="X56" s="6">
        <v>4.4116304347826087</v>
      </c>
      <c r="Y56" s="6">
        <v>7.6847826086956523</v>
      </c>
      <c r="Z56" s="6">
        <f>SUM(NonNurse[[#This Row],[Physical Therapist (PT) Hours]],NonNurse[[#This Row],[PT Assistant Hours]],NonNurse[[#This Row],[PT Aide Hours]])/NonNurse[[#This Row],[MDS Census]]</f>
        <v>0.30957089552238803</v>
      </c>
      <c r="AA56" s="6">
        <v>0</v>
      </c>
      <c r="AB56" s="6">
        <v>0</v>
      </c>
      <c r="AC56" s="6">
        <v>0</v>
      </c>
      <c r="AD56" s="6">
        <v>0</v>
      </c>
      <c r="AE56" s="6">
        <v>0</v>
      </c>
      <c r="AF56" s="6">
        <v>0</v>
      </c>
      <c r="AG56" s="6">
        <v>0</v>
      </c>
      <c r="AH56" s="1">
        <v>366316</v>
      </c>
      <c r="AI56">
        <v>5</v>
      </c>
    </row>
    <row r="57" spans="1:35" x14ac:dyDescent="0.25">
      <c r="A57" t="s">
        <v>964</v>
      </c>
      <c r="B57" t="s">
        <v>295</v>
      </c>
      <c r="C57" t="s">
        <v>1175</v>
      </c>
      <c r="D57" t="s">
        <v>1032</v>
      </c>
      <c r="E57" s="6">
        <v>135.33695652173913</v>
      </c>
      <c r="F57" s="6">
        <v>10.125869565217391</v>
      </c>
      <c r="G57" s="6">
        <v>0.22826086956521738</v>
      </c>
      <c r="H57" s="6">
        <v>0.43478260869565216</v>
      </c>
      <c r="I57" s="6">
        <v>0</v>
      </c>
      <c r="J57" s="6">
        <v>0</v>
      </c>
      <c r="K57" s="6">
        <v>8.0217391304347831</v>
      </c>
      <c r="L57" s="6">
        <v>4.5796739130434778</v>
      </c>
      <c r="M57" s="6">
        <v>9.3967391304347831</v>
      </c>
      <c r="N57" s="6">
        <v>0</v>
      </c>
      <c r="O57" s="6">
        <f>SUM(NonNurse[[#This Row],[Qualified Social Work Staff Hours]],NonNurse[[#This Row],[Other Social Work Staff Hours]])/NonNurse[[#This Row],[MDS Census]]</f>
        <v>6.9432174122560447E-2</v>
      </c>
      <c r="P57" s="6">
        <v>3.1793478260869565</v>
      </c>
      <c r="Q57" s="6">
        <v>6.9505434782608697</v>
      </c>
      <c r="R57" s="6">
        <f>SUM(NonNurse[[#This Row],[Qualified Activities Professional Hours]],NonNurse[[#This Row],[Other Activities Professional Hours]])/NonNurse[[#This Row],[MDS Census]]</f>
        <v>7.4849409685968996E-2</v>
      </c>
      <c r="S57" s="6">
        <v>0</v>
      </c>
      <c r="T57" s="6">
        <v>6.0890217391304358</v>
      </c>
      <c r="U57" s="6">
        <v>0</v>
      </c>
      <c r="V57" s="6">
        <f>SUM(NonNurse[[#This Row],[Occupational Therapist Hours]],NonNurse[[#This Row],[OT Assistant Hours]],NonNurse[[#This Row],[OT Aide Hours]])/NonNurse[[#This Row],[MDS Census]]</f>
        <v>4.4991566942414275E-2</v>
      </c>
      <c r="W57" s="6">
        <v>15.051304347826084</v>
      </c>
      <c r="X57" s="6">
        <v>5.7196739130434784</v>
      </c>
      <c r="Y57" s="6">
        <v>0</v>
      </c>
      <c r="Z57" s="6">
        <f>SUM(NonNurse[[#This Row],[Physical Therapist (PT) Hours]],NonNurse[[#This Row],[PT Assistant Hours]],NonNurse[[#This Row],[PT Aide Hours]])/NonNurse[[#This Row],[MDS Census]]</f>
        <v>0.15347602602200625</v>
      </c>
      <c r="AA57" s="6">
        <v>0</v>
      </c>
      <c r="AB57" s="6">
        <v>0</v>
      </c>
      <c r="AC57" s="6">
        <v>0</v>
      </c>
      <c r="AD57" s="6">
        <v>0</v>
      </c>
      <c r="AE57" s="6">
        <v>0</v>
      </c>
      <c r="AF57" s="6">
        <v>0</v>
      </c>
      <c r="AG57" s="6">
        <v>0.43478260869565216</v>
      </c>
      <c r="AH57" s="1">
        <v>365608</v>
      </c>
      <c r="AI57">
        <v>5</v>
      </c>
    </row>
    <row r="58" spans="1:35" x14ac:dyDescent="0.25">
      <c r="A58" t="s">
        <v>964</v>
      </c>
      <c r="B58" t="s">
        <v>187</v>
      </c>
      <c r="C58" t="s">
        <v>1109</v>
      </c>
      <c r="D58" t="s">
        <v>1055</v>
      </c>
      <c r="E58" s="6">
        <v>103.83695652173913</v>
      </c>
      <c r="F58" s="6">
        <v>5.3043478260869561</v>
      </c>
      <c r="G58" s="6">
        <v>0</v>
      </c>
      <c r="H58" s="6">
        <v>0.52989130434782605</v>
      </c>
      <c r="I58" s="6">
        <v>3.2173913043478262</v>
      </c>
      <c r="J58" s="6">
        <v>0</v>
      </c>
      <c r="K58" s="6">
        <v>0</v>
      </c>
      <c r="L58" s="6">
        <v>3.3559782608695654</v>
      </c>
      <c r="M58" s="6">
        <v>4.0434782608695654</v>
      </c>
      <c r="N58" s="6">
        <v>5.3532608695652177</v>
      </c>
      <c r="O58" s="6">
        <f>SUM(NonNurse[[#This Row],[Qualified Social Work Staff Hours]],NonNurse[[#This Row],[Other Social Work Staff Hours]])/NonNurse[[#This Row],[MDS Census]]</f>
        <v>9.0495132419135357E-2</v>
      </c>
      <c r="P58" s="6">
        <v>5.2717391304347823</v>
      </c>
      <c r="Q58" s="6">
        <v>10.244565217391305</v>
      </c>
      <c r="R58" s="6">
        <f>SUM(NonNurse[[#This Row],[Qualified Activities Professional Hours]],NonNurse[[#This Row],[Other Activities Professional Hours]])/NonNurse[[#This Row],[MDS Census]]</f>
        <v>0.14942949858683136</v>
      </c>
      <c r="S58" s="6">
        <v>3.5815217391304346</v>
      </c>
      <c r="T58" s="6">
        <v>0</v>
      </c>
      <c r="U58" s="6">
        <v>0</v>
      </c>
      <c r="V58" s="6">
        <f>SUM(NonNurse[[#This Row],[Occupational Therapist Hours]],NonNurse[[#This Row],[OT Assistant Hours]],NonNurse[[#This Row],[OT Aide Hours]])/NonNurse[[#This Row],[MDS Census]]</f>
        <v>3.4491782686067202E-2</v>
      </c>
      <c r="W58" s="6">
        <v>2.8233695652173911</v>
      </c>
      <c r="X58" s="6">
        <v>8.5103260869565229</v>
      </c>
      <c r="Y58" s="6">
        <v>0</v>
      </c>
      <c r="Z58" s="6">
        <f>SUM(NonNurse[[#This Row],[Physical Therapist (PT) Hours]],NonNurse[[#This Row],[PT Assistant Hours]],NonNurse[[#This Row],[PT Aide Hours]])/NonNurse[[#This Row],[MDS Census]]</f>
        <v>0.10914895844237413</v>
      </c>
      <c r="AA58" s="6">
        <v>0</v>
      </c>
      <c r="AB58" s="6">
        <v>0</v>
      </c>
      <c r="AC58" s="6">
        <v>0</v>
      </c>
      <c r="AD58" s="6">
        <v>0</v>
      </c>
      <c r="AE58" s="6">
        <v>0</v>
      </c>
      <c r="AF58" s="6">
        <v>0</v>
      </c>
      <c r="AG58" s="6">
        <v>0</v>
      </c>
      <c r="AH58" s="1">
        <v>365440</v>
      </c>
      <c r="AI58">
        <v>5</v>
      </c>
    </row>
    <row r="59" spans="1:35" x14ac:dyDescent="0.25">
      <c r="A59" t="s">
        <v>964</v>
      </c>
      <c r="B59" t="s">
        <v>519</v>
      </c>
      <c r="C59" t="s">
        <v>1116</v>
      </c>
      <c r="D59" t="s">
        <v>980</v>
      </c>
      <c r="E59" s="6">
        <v>71.336956521739125</v>
      </c>
      <c r="F59" s="6">
        <v>22.959239130434781</v>
      </c>
      <c r="G59" s="6">
        <v>0</v>
      </c>
      <c r="H59" s="6">
        <v>0</v>
      </c>
      <c r="I59" s="6">
        <v>2.2391304347826089</v>
      </c>
      <c r="J59" s="6">
        <v>0</v>
      </c>
      <c r="K59" s="6">
        <v>0</v>
      </c>
      <c r="L59" s="6">
        <v>2.6114130434782608</v>
      </c>
      <c r="M59" s="6">
        <v>4.9918478260869561</v>
      </c>
      <c r="N59" s="6">
        <v>0</v>
      </c>
      <c r="O59" s="6">
        <f>SUM(NonNurse[[#This Row],[Qualified Social Work Staff Hours]],NonNurse[[#This Row],[Other Social Work Staff Hours]])/NonNurse[[#This Row],[MDS Census]]</f>
        <v>6.9975620905073893E-2</v>
      </c>
      <c r="P59" s="6">
        <v>3.4701086956521738</v>
      </c>
      <c r="Q59" s="6">
        <v>1.3423913043478262</v>
      </c>
      <c r="R59" s="6">
        <f>SUM(NonNurse[[#This Row],[Qualified Activities Professional Hours]],NonNurse[[#This Row],[Other Activities Professional Hours]])/NonNurse[[#This Row],[MDS Census]]</f>
        <v>6.7461526740819747E-2</v>
      </c>
      <c r="S59" s="6">
        <v>4.0407608695652177</v>
      </c>
      <c r="T59" s="6">
        <v>4.1086956521739131</v>
      </c>
      <c r="U59" s="6">
        <v>0</v>
      </c>
      <c r="V59" s="6">
        <f>SUM(NonNurse[[#This Row],[Occupational Therapist Hours]],NonNurse[[#This Row],[OT Assistant Hours]],NonNurse[[#This Row],[OT Aide Hours]])/NonNurse[[#This Row],[MDS Census]]</f>
        <v>0.1142389151302758</v>
      </c>
      <c r="W59" s="6">
        <v>2.6141304347826089</v>
      </c>
      <c r="X59" s="6">
        <v>9.7391304347826093</v>
      </c>
      <c r="Y59" s="6">
        <v>0</v>
      </c>
      <c r="Z59" s="6">
        <f>SUM(NonNurse[[#This Row],[Physical Therapist (PT) Hours]],NonNurse[[#This Row],[PT Assistant Hours]],NonNurse[[#This Row],[PT Aide Hours]])/NonNurse[[#This Row],[MDS Census]]</f>
        <v>0.17316775864696027</v>
      </c>
      <c r="AA59" s="6">
        <v>0</v>
      </c>
      <c r="AB59" s="6">
        <v>0</v>
      </c>
      <c r="AC59" s="6">
        <v>0</v>
      </c>
      <c r="AD59" s="6">
        <v>0</v>
      </c>
      <c r="AE59" s="6">
        <v>0</v>
      </c>
      <c r="AF59" s="6">
        <v>0</v>
      </c>
      <c r="AG59" s="6">
        <v>0</v>
      </c>
      <c r="AH59" s="1">
        <v>365950</v>
      </c>
      <c r="AI59">
        <v>5</v>
      </c>
    </row>
    <row r="60" spans="1:35" x14ac:dyDescent="0.25">
      <c r="A60" t="s">
        <v>964</v>
      </c>
      <c r="B60" t="s">
        <v>483</v>
      </c>
      <c r="C60" t="s">
        <v>1183</v>
      </c>
      <c r="D60" t="s">
        <v>1011</v>
      </c>
      <c r="E60" s="6">
        <v>39.336956521739133</v>
      </c>
      <c r="F60" s="6">
        <v>5.1130434782608694</v>
      </c>
      <c r="G60" s="6">
        <v>0</v>
      </c>
      <c r="H60" s="6">
        <v>0.29619565217391303</v>
      </c>
      <c r="I60" s="6">
        <v>0</v>
      </c>
      <c r="J60" s="6">
        <v>0</v>
      </c>
      <c r="K60" s="6">
        <v>0</v>
      </c>
      <c r="L60" s="6">
        <v>0</v>
      </c>
      <c r="M60" s="6">
        <v>0</v>
      </c>
      <c r="N60" s="6">
        <v>3.8905434782608697</v>
      </c>
      <c r="O60" s="6">
        <f>SUM(NonNurse[[#This Row],[Qualified Social Work Staff Hours]],NonNurse[[#This Row],[Other Social Work Staff Hours]])/NonNurse[[#This Row],[MDS Census]]</f>
        <v>9.8903011881735281E-2</v>
      </c>
      <c r="P60" s="6">
        <v>3.7533695652173913</v>
      </c>
      <c r="Q60" s="6">
        <v>6.3386956521739126</v>
      </c>
      <c r="R60" s="6">
        <f>SUM(NonNurse[[#This Row],[Qualified Activities Professional Hours]],NonNurse[[#This Row],[Other Activities Professional Hours]])/NonNurse[[#This Row],[MDS Census]]</f>
        <v>0.25655429676706271</v>
      </c>
      <c r="S60" s="6">
        <v>0.92793478260869566</v>
      </c>
      <c r="T60" s="6">
        <v>0.17402173913043481</v>
      </c>
      <c r="U60" s="6">
        <v>0</v>
      </c>
      <c r="V60" s="6">
        <f>SUM(NonNurse[[#This Row],[Occupational Therapist Hours]],NonNurse[[#This Row],[OT Assistant Hours]],NonNurse[[#This Row],[OT Aide Hours]])/NonNurse[[#This Row],[MDS Census]]</f>
        <v>2.8013263332412268E-2</v>
      </c>
      <c r="W60" s="6">
        <v>1.3922826086956521</v>
      </c>
      <c r="X60" s="6">
        <v>4.1089130434782621</v>
      </c>
      <c r="Y60" s="6">
        <v>0</v>
      </c>
      <c r="Z60" s="6">
        <f>SUM(NonNurse[[#This Row],[Physical Therapist (PT) Hours]],NonNurse[[#This Row],[PT Assistant Hours]],NonNurse[[#This Row],[PT Aide Hours]])/NonNurse[[#This Row],[MDS Census]]</f>
        <v>0.13984802431610943</v>
      </c>
      <c r="AA60" s="6">
        <v>0</v>
      </c>
      <c r="AB60" s="6">
        <v>0</v>
      </c>
      <c r="AC60" s="6">
        <v>0</v>
      </c>
      <c r="AD60" s="6">
        <v>0</v>
      </c>
      <c r="AE60" s="6">
        <v>0</v>
      </c>
      <c r="AF60" s="6">
        <v>0</v>
      </c>
      <c r="AG60" s="6">
        <v>0</v>
      </c>
      <c r="AH60" s="1">
        <v>365887</v>
      </c>
      <c r="AI60">
        <v>5</v>
      </c>
    </row>
    <row r="61" spans="1:35" x14ac:dyDescent="0.25">
      <c r="A61" t="s">
        <v>964</v>
      </c>
      <c r="B61" t="s">
        <v>879</v>
      </c>
      <c r="C61" t="s">
        <v>1100</v>
      </c>
      <c r="D61" t="s">
        <v>991</v>
      </c>
      <c r="E61" s="6">
        <v>76.413043478260875</v>
      </c>
      <c r="F61" s="6">
        <v>0</v>
      </c>
      <c r="G61" s="6">
        <v>0</v>
      </c>
      <c r="H61" s="6">
        <v>0.28260869565217389</v>
      </c>
      <c r="I61" s="6">
        <v>5.3913043478260869</v>
      </c>
      <c r="J61" s="6">
        <v>0</v>
      </c>
      <c r="K61" s="6">
        <v>1.1956521739130435</v>
      </c>
      <c r="L61" s="6">
        <v>4.3194565217391307</v>
      </c>
      <c r="M61" s="6">
        <v>5.0434782608695654</v>
      </c>
      <c r="N61" s="6">
        <v>0</v>
      </c>
      <c r="O61" s="6">
        <f>SUM(NonNurse[[#This Row],[Qualified Social Work Staff Hours]],NonNurse[[#This Row],[Other Social Work Staff Hours]])/NonNurse[[#This Row],[MDS Census]]</f>
        <v>6.6002844950213371E-2</v>
      </c>
      <c r="P61" s="6">
        <v>4.1753260869565221</v>
      </c>
      <c r="Q61" s="6">
        <v>11.476304347826089</v>
      </c>
      <c r="R61" s="6">
        <f>SUM(NonNurse[[#This Row],[Qualified Activities Professional Hours]],NonNurse[[#This Row],[Other Activities Professional Hours]])/NonNurse[[#This Row],[MDS Census]]</f>
        <v>0.20482930298719773</v>
      </c>
      <c r="S61" s="6">
        <v>5.0153260869565219</v>
      </c>
      <c r="T61" s="6">
        <v>6.1198913043478269</v>
      </c>
      <c r="U61" s="6">
        <v>0</v>
      </c>
      <c r="V61" s="6">
        <f>SUM(NonNurse[[#This Row],[Occupational Therapist Hours]],NonNurse[[#This Row],[OT Assistant Hours]],NonNurse[[#This Row],[OT Aide Hours]])/NonNurse[[#This Row],[MDS Census]]</f>
        <v>0.14572403982930299</v>
      </c>
      <c r="W61" s="6">
        <v>5.2871739130434783</v>
      </c>
      <c r="X61" s="6">
        <v>6.6059782608695654</v>
      </c>
      <c r="Y61" s="6">
        <v>0</v>
      </c>
      <c r="Z61" s="6">
        <f>SUM(NonNurse[[#This Row],[Physical Therapist (PT) Hours]],NonNurse[[#This Row],[PT Assistant Hours]],NonNurse[[#This Row],[PT Aide Hours]])/NonNurse[[#This Row],[MDS Census]]</f>
        <v>0.1556429587482219</v>
      </c>
      <c r="AA61" s="6">
        <v>0</v>
      </c>
      <c r="AB61" s="6">
        <v>0</v>
      </c>
      <c r="AC61" s="6">
        <v>0</v>
      </c>
      <c r="AD61" s="6">
        <v>0</v>
      </c>
      <c r="AE61" s="6">
        <v>0</v>
      </c>
      <c r="AF61" s="6">
        <v>0</v>
      </c>
      <c r="AG61" s="6">
        <v>3.8043478260869565</v>
      </c>
      <c r="AH61" s="1">
        <v>366437</v>
      </c>
      <c r="AI61">
        <v>5</v>
      </c>
    </row>
    <row r="62" spans="1:35" x14ac:dyDescent="0.25">
      <c r="A62" t="s">
        <v>964</v>
      </c>
      <c r="B62" t="s">
        <v>386</v>
      </c>
      <c r="C62" t="s">
        <v>1329</v>
      </c>
      <c r="D62" t="s">
        <v>1045</v>
      </c>
      <c r="E62" s="6">
        <v>103.14130434782609</v>
      </c>
      <c r="F62" s="6">
        <v>0</v>
      </c>
      <c r="G62" s="6">
        <v>0</v>
      </c>
      <c r="H62" s="6">
        <v>0.28532608695652173</v>
      </c>
      <c r="I62" s="6">
        <v>2.347826086956522</v>
      </c>
      <c r="J62" s="6">
        <v>0</v>
      </c>
      <c r="K62" s="6">
        <v>0</v>
      </c>
      <c r="L62" s="6">
        <v>5.2114130434782604</v>
      </c>
      <c r="M62" s="6">
        <v>9.195652173913043</v>
      </c>
      <c r="N62" s="6">
        <v>0</v>
      </c>
      <c r="O62" s="6">
        <f>SUM(NonNurse[[#This Row],[Qualified Social Work Staff Hours]],NonNurse[[#This Row],[Other Social Work Staff Hours]])/NonNurse[[#This Row],[MDS Census]]</f>
        <v>8.9155864685425218E-2</v>
      </c>
      <c r="P62" s="6">
        <v>0.65217391304347827</v>
      </c>
      <c r="Q62" s="6">
        <v>6.5135869565217392</v>
      </c>
      <c r="R62" s="6">
        <f>SUM(NonNurse[[#This Row],[Qualified Activities Professional Hours]],NonNurse[[#This Row],[Other Activities Professional Hours]])/NonNurse[[#This Row],[MDS Census]]</f>
        <v>6.9475181789440399E-2</v>
      </c>
      <c r="S62" s="6">
        <v>3.9842391304347822</v>
      </c>
      <c r="T62" s="6">
        <v>7.0336956521739147</v>
      </c>
      <c r="U62" s="6">
        <v>0</v>
      </c>
      <c r="V62" s="6">
        <f>SUM(NonNurse[[#This Row],[Occupational Therapist Hours]],NonNurse[[#This Row],[OT Assistant Hours]],NonNurse[[#This Row],[OT Aide Hours]])/NonNurse[[#This Row],[MDS Census]]</f>
        <v>0.10682369058910317</v>
      </c>
      <c r="W62" s="6">
        <v>3.0148913043478269</v>
      </c>
      <c r="X62" s="6">
        <v>7.3453260869565238</v>
      </c>
      <c r="Y62" s="6">
        <v>0</v>
      </c>
      <c r="Z62" s="6">
        <f>SUM(NonNurse[[#This Row],[Physical Therapist (PT) Hours]],NonNurse[[#This Row],[PT Assistant Hours]],NonNurse[[#This Row],[PT Aide Hours]])/NonNurse[[#This Row],[MDS Census]]</f>
        <v>0.10044683317525559</v>
      </c>
      <c r="AA62" s="6">
        <v>0</v>
      </c>
      <c r="AB62" s="6">
        <v>0</v>
      </c>
      <c r="AC62" s="6">
        <v>0</v>
      </c>
      <c r="AD62" s="6">
        <v>0</v>
      </c>
      <c r="AE62" s="6">
        <v>0</v>
      </c>
      <c r="AF62" s="6">
        <v>0</v>
      </c>
      <c r="AG62" s="6">
        <v>0</v>
      </c>
      <c r="AH62" s="1">
        <v>365741</v>
      </c>
      <c r="AI62">
        <v>5</v>
      </c>
    </row>
    <row r="63" spans="1:35" x14ac:dyDescent="0.25">
      <c r="A63" t="s">
        <v>964</v>
      </c>
      <c r="B63" t="s">
        <v>416</v>
      </c>
      <c r="C63" t="s">
        <v>1323</v>
      </c>
      <c r="D63" t="s">
        <v>1039</v>
      </c>
      <c r="E63" s="6">
        <v>105.41304347826087</v>
      </c>
      <c r="F63" s="6">
        <v>5.6521739130434785</v>
      </c>
      <c r="G63" s="6">
        <v>2.2173913043478262</v>
      </c>
      <c r="H63" s="6">
        <v>0.29891304347826086</v>
      </c>
      <c r="I63" s="6">
        <v>4.8695652173913047</v>
      </c>
      <c r="J63" s="6">
        <v>0</v>
      </c>
      <c r="K63" s="6">
        <v>0</v>
      </c>
      <c r="L63" s="6">
        <v>3.1345652173913039</v>
      </c>
      <c r="M63" s="6">
        <v>9.272717391304349</v>
      </c>
      <c r="N63" s="6">
        <v>3.9673913043478262</v>
      </c>
      <c r="O63" s="6">
        <f>SUM(NonNurse[[#This Row],[Qualified Social Work Staff Hours]],NonNurse[[#This Row],[Other Social Work Staff Hours]])/NonNurse[[#This Row],[MDS Census]]</f>
        <v>0.12560218601773562</v>
      </c>
      <c r="P63" s="6">
        <v>8.9535869565217379</v>
      </c>
      <c r="Q63" s="6">
        <v>13.84586956521739</v>
      </c>
      <c r="R63" s="6">
        <f>SUM(NonNurse[[#This Row],[Qualified Activities Professional Hours]],NonNurse[[#This Row],[Other Activities Professional Hours]])/NonNurse[[#This Row],[MDS Census]]</f>
        <v>0.21628686327077745</v>
      </c>
      <c r="S63" s="6">
        <v>2.6342391304347825</v>
      </c>
      <c r="T63" s="6">
        <v>9.2211956521739129</v>
      </c>
      <c r="U63" s="6">
        <v>0</v>
      </c>
      <c r="V63" s="6">
        <f>SUM(NonNurse[[#This Row],[Occupational Therapist Hours]],NonNurse[[#This Row],[OT Assistant Hours]],NonNurse[[#This Row],[OT Aide Hours]])/NonNurse[[#This Row],[MDS Census]]</f>
        <v>0.11246648793565682</v>
      </c>
      <c r="W63" s="6">
        <v>2.9644565217391308</v>
      </c>
      <c r="X63" s="6">
        <v>14.256630434782613</v>
      </c>
      <c r="Y63" s="6">
        <v>0</v>
      </c>
      <c r="Z63" s="6">
        <f>SUM(NonNurse[[#This Row],[Physical Therapist (PT) Hours]],NonNurse[[#This Row],[PT Assistant Hours]],NonNurse[[#This Row],[PT Aide Hours]])/NonNurse[[#This Row],[MDS Census]]</f>
        <v>0.16336770468137765</v>
      </c>
      <c r="AA63" s="6">
        <v>0</v>
      </c>
      <c r="AB63" s="6">
        <v>0</v>
      </c>
      <c r="AC63" s="6">
        <v>0</v>
      </c>
      <c r="AD63" s="6">
        <v>0</v>
      </c>
      <c r="AE63" s="6">
        <v>0</v>
      </c>
      <c r="AF63" s="6">
        <v>0</v>
      </c>
      <c r="AG63" s="6">
        <v>0</v>
      </c>
      <c r="AH63" s="1">
        <v>365783</v>
      </c>
      <c r="AI63">
        <v>5</v>
      </c>
    </row>
    <row r="64" spans="1:35" x14ac:dyDescent="0.25">
      <c r="A64" t="s">
        <v>964</v>
      </c>
      <c r="B64" t="s">
        <v>759</v>
      </c>
      <c r="C64" t="s">
        <v>1401</v>
      </c>
      <c r="D64" t="s">
        <v>982</v>
      </c>
      <c r="E64" s="6">
        <v>39.021739130434781</v>
      </c>
      <c r="F64" s="6">
        <v>2.1739130434782608</v>
      </c>
      <c r="G64" s="6">
        <v>3.2608695652173912E-2</v>
      </c>
      <c r="H64" s="6">
        <v>0.17391304347826086</v>
      </c>
      <c r="I64" s="6">
        <v>1.1630434782608696</v>
      </c>
      <c r="J64" s="6">
        <v>0</v>
      </c>
      <c r="K64" s="6">
        <v>0</v>
      </c>
      <c r="L64" s="6">
        <v>0.73913043478260865</v>
      </c>
      <c r="M64" s="6">
        <v>0</v>
      </c>
      <c r="N64" s="6">
        <v>5.0135869565217392</v>
      </c>
      <c r="O64" s="6">
        <f>SUM(NonNurse[[#This Row],[Qualified Social Work Staff Hours]],NonNurse[[#This Row],[Other Social Work Staff Hours]])/NonNurse[[#This Row],[MDS Census]]</f>
        <v>0.12848189415041783</v>
      </c>
      <c r="P64" s="6">
        <v>5.0217391304347823</v>
      </c>
      <c r="Q64" s="6">
        <v>1.9021739130434784E-2</v>
      </c>
      <c r="R64" s="6">
        <f>SUM(NonNurse[[#This Row],[Qualified Activities Professional Hours]],NonNurse[[#This Row],[Other Activities Professional Hours]])/NonNurse[[#This Row],[MDS Census]]</f>
        <v>0.12917827298050139</v>
      </c>
      <c r="S64" s="6">
        <v>7.3097826086956523</v>
      </c>
      <c r="T64" s="6">
        <v>1.9972826086956521</v>
      </c>
      <c r="U64" s="6">
        <v>0</v>
      </c>
      <c r="V64" s="6">
        <f>SUM(NonNurse[[#This Row],[Occupational Therapist Hours]],NonNurse[[#This Row],[OT Assistant Hours]],NonNurse[[#This Row],[OT Aide Hours]])/NonNurse[[#This Row],[MDS Census]]</f>
        <v>0.23850974930362118</v>
      </c>
      <c r="W64" s="6">
        <v>1.5706521739130435</v>
      </c>
      <c r="X64" s="6">
        <v>5.4483695652173916</v>
      </c>
      <c r="Y64" s="6">
        <v>0</v>
      </c>
      <c r="Z64" s="6">
        <f>SUM(NonNurse[[#This Row],[Physical Therapist (PT) Hours]],NonNurse[[#This Row],[PT Assistant Hours]],NonNurse[[#This Row],[PT Aide Hours]])/NonNurse[[#This Row],[MDS Census]]</f>
        <v>0.17987465181058498</v>
      </c>
      <c r="AA64" s="6">
        <v>0</v>
      </c>
      <c r="AB64" s="6">
        <v>0</v>
      </c>
      <c r="AC64" s="6">
        <v>0</v>
      </c>
      <c r="AD64" s="6">
        <v>0</v>
      </c>
      <c r="AE64" s="6">
        <v>0</v>
      </c>
      <c r="AF64" s="6">
        <v>0</v>
      </c>
      <c r="AG64" s="6">
        <v>0</v>
      </c>
      <c r="AH64" s="1">
        <v>366291</v>
      </c>
      <c r="AI64">
        <v>5</v>
      </c>
    </row>
    <row r="65" spans="1:35" x14ac:dyDescent="0.25">
      <c r="A65" t="s">
        <v>964</v>
      </c>
      <c r="B65" t="s">
        <v>735</v>
      </c>
      <c r="C65" t="s">
        <v>1125</v>
      </c>
      <c r="D65" t="s">
        <v>1060</v>
      </c>
      <c r="E65" s="6">
        <v>34.532608695652172</v>
      </c>
      <c r="F65" s="6">
        <v>9.029021739130437</v>
      </c>
      <c r="G65" s="6">
        <v>0</v>
      </c>
      <c r="H65" s="6">
        <v>0</v>
      </c>
      <c r="I65" s="6">
        <v>0</v>
      </c>
      <c r="J65" s="6">
        <v>0</v>
      </c>
      <c r="K65" s="6">
        <v>0</v>
      </c>
      <c r="L65" s="6">
        <v>0</v>
      </c>
      <c r="M65" s="6">
        <v>0</v>
      </c>
      <c r="N65" s="6">
        <v>0</v>
      </c>
      <c r="O65" s="6">
        <f>SUM(NonNurse[[#This Row],[Qualified Social Work Staff Hours]],NonNurse[[#This Row],[Other Social Work Staff Hours]])/NonNurse[[#This Row],[MDS Census]]</f>
        <v>0</v>
      </c>
      <c r="P65" s="6">
        <v>0</v>
      </c>
      <c r="Q65" s="6">
        <v>0</v>
      </c>
      <c r="R65" s="6">
        <f>SUM(NonNurse[[#This Row],[Qualified Activities Professional Hours]],NonNurse[[#This Row],[Other Activities Professional Hours]])/NonNurse[[#This Row],[MDS Census]]</f>
        <v>0</v>
      </c>
      <c r="S65" s="6">
        <v>0</v>
      </c>
      <c r="T65" s="6">
        <v>0</v>
      </c>
      <c r="U65" s="6">
        <v>0</v>
      </c>
      <c r="V65" s="6">
        <f>SUM(NonNurse[[#This Row],[Occupational Therapist Hours]],NonNurse[[#This Row],[OT Assistant Hours]],NonNurse[[#This Row],[OT Aide Hours]])/NonNurse[[#This Row],[MDS Census]]</f>
        <v>0</v>
      </c>
      <c r="W65" s="6">
        <v>0</v>
      </c>
      <c r="X65" s="6">
        <v>0</v>
      </c>
      <c r="Y65" s="6">
        <v>0</v>
      </c>
      <c r="Z65" s="6">
        <f>SUM(NonNurse[[#This Row],[Physical Therapist (PT) Hours]],NonNurse[[#This Row],[PT Assistant Hours]],NonNurse[[#This Row],[PT Aide Hours]])/NonNurse[[#This Row],[MDS Census]]</f>
        <v>0</v>
      </c>
      <c r="AA65" s="6">
        <v>0</v>
      </c>
      <c r="AB65" s="6">
        <v>0</v>
      </c>
      <c r="AC65" s="6">
        <v>0</v>
      </c>
      <c r="AD65" s="6">
        <v>0</v>
      </c>
      <c r="AE65" s="6">
        <v>0</v>
      </c>
      <c r="AF65" s="6">
        <v>0</v>
      </c>
      <c r="AG65" s="6">
        <v>0</v>
      </c>
      <c r="AH65" s="1">
        <v>366261</v>
      </c>
      <c r="AI65">
        <v>5</v>
      </c>
    </row>
    <row r="66" spans="1:35" x14ac:dyDescent="0.25">
      <c r="A66" t="s">
        <v>964</v>
      </c>
      <c r="B66" t="s">
        <v>745</v>
      </c>
      <c r="C66" t="s">
        <v>1181</v>
      </c>
      <c r="D66" t="s">
        <v>1065</v>
      </c>
      <c r="E66" s="6">
        <v>35.152173913043477</v>
      </c>
      <c r="F66" s="6">
        <v>9.5519565217391289</v>
      </c>
      <c r="G66" s="6">
        <v>0</v>
      </c>
      <c r="H66" s="6">
        <v>0</v>
      </c>
      <c r="I66" s="6">
        <v>0</v>
      </c>
      <c r="J66" s="6">
        <v>0</v>
      </c>
      <c r="K66" s="6">
        <v>0</v>
      </c>
      <c r="L66" s="6">
        <v>0</v>
      </c>
      <c r="M66" s="6">
        <v>0</v>
      </c>
      <c r="N66" s="6">
        <v>0</v>
      </c>
      <c r="O66" s="6">
        <f>SUM(NonNurse[[#This Row],[Qualified Social Work Staff Hours]],NonNurse[[#This Row],[Other Social Work Staff Hours]])/NonNurse[[#This Row],[MDS Census]]</f>
        <v>0</v>
      </c>
      <c r="P66" s="6">
        <v>0</v>
      </c>
      <c r="Q66" s="6">
        <v>0</v>
      </c>
      <c r="R66" s="6">
        <f>SUM(NonNurse[[#This Row],[Qualified Activities Professional Hours]],NonNurse[[#This Row],[Other Activities Professional Hours]])/NonNurse[[#This Row],[MDS Census]]</f>
        <v>0</v>
      </c>
      <c r="S66" s="6">
        <v>0</v>
      </c>
      <c r="T66" s="6">
        <v>0</v>
      </c>
      <c r="U66" s="6">
        <v>0</v>
      </c>
      <c r="V66" s="6">
        <f>SUM(NonNurse[[#This Row],[Occupational Therapist Hours]],NonNurse[[#This Row],[OT Assistant Hours]],NonNurse[[#This Row],[OT Aide Hours]])/NonNurse[[#This Row],[MDS Census]]</f>
        <v>0</v>
      </c>
      <c r="W66" s="6">
        <v>0</v>
      </c>
      <c r="X66" s="6">
        <v>0</v>
      </c>
      <c r="Y66" s="6">
        <v>0</v>
      </c>
      <c r="Z66" s="6">
        <f>SUM(NonNurse[[#This Row],[Physical Therapist (PT) Hours]],NonNurse[[#This Row],[PT Assistant Hours]],NonNurse[[#This Row],[PT Aide Hours]])/NonNurse[[#This Row],[MDS Census]]</f>
        <v>0</v>
      </c>
      <c r="AA66" s="6">
        <v>0</v>
      </c>
      <c r="AB66" s="6">
        <v>0</v>
      </c>
      <c r="AC66" s="6">
        <v>0</v>
      </c>
      <c r="AD66" s="6">
        <v>0</v>
      </c>
      <c r="AE66" s="6">
        <v>0</v>
      </c>
      <c r="AF66" s="6">
        <v>0</v>
      </c>
      <c r="AG66" s="6">
        <v>0</v>
      </c>
      <c r="AH66" s="1">
        <v>366273</v>
      </c>
      <c r="AI66">
        <v>5</v>
      </c>
    </row>
    <row r="67" spans="1:35" x14ac:dyDescent="0.25">
      <c r="A67" t="s">
        <v>964</v>
      </c>
      <c r="B67" t="s">
        <v>651</v>
      </c>
      <c r="C67" t="s">
        <v>1213</v>
      </c>
      <c r="D67" t="s">
        <v>1008</v>
      </c>
      <c r="E67" s="6">
        <v>70.163043478260875</v>
      </c>
      <c r="F67" s="6">
        <v>19.953260869565213</v>
      </c>
      <c r="G67" s="6">
        <v>0</v>
      </c>
      <c r="H67" s="6">
        <v>0</v>
      </c>
      <c r="I67" s="6">
        <v>0</v>
      </c>
      <c r="J67" s="6">
        <v>0</v>
      </c>
      <c r="K67" s="6">
        <v>0</v>
      </c>
      <c r="L67" s="6">
        <v>0.72945652173913023</v>
      </c>
      <c r="M67" s="6">
        <v>0</v>
      </c>
      <c r="N67" s="6">
        <v>0</v>
      </c>
      <c r="O67" s="6">
        <f>SUM(NonNurse[[#This Row],[Qualified Social Work Staff Hours]],NonNurse[[#This Row],[Other Social Work Staff Hours]])/NonNurse[[#This Row],[MDS Census]]</f>
        <v>0</v>
      </c>
      <c r="P67" s="6">
        <v>5.0434782608695654</v>
      </c>
      <c r="Q67" s="6">
        <v>11.521739130434783</v>
      </c>
      <c r="R67" s="6">
        <f>SUM(NonNurse[[#This Row],[Qualified Activities Professional Hours]],NonNurse[[#This Row],[Other Activities Professional Hours]])/NonNurse[[#This Row],[MDS Census]]</f>
        <v>0.23609604957397365</v>
      </c>
      <c r="S67" s="6">
        <v>0.16065217391304348</v>
      </c>
      <c r="T67" s="6">
        <v>0.64815217391304358</v>
      </c>
      <c r="U67" s="6">
        <v>0</v>
      </c>
      <c r="V67" s="6">
        <f>SUM(NonNurse[[#This Row],[Occupational Therapist Hours]],NonNurse[[#This Row],[OT Assistant Hours]],NonNurse[[#This Row],[OT Aide Hours]])/NonNurse[[#This Row],[MDS Census]]</f>
        <v>1.1527498063516656E-2</v>
      </c>
      <c r="W67" s="6">
        <v>0.71326086956521728</v>
      </c>
      <c r="X67" s="6">
        <v>0.67456521739130426</v>
      </c>
      <c r="Y67" s="6">
        <v>0</v>
      </c>
      <c r="Z67" s="6">
        <f>SUM(NonNurse[[#This Row],[Physical Therapist (PT) Hours]],NonNurse[[#This Row],[PT Assistant Hours]],NonNurse[[#This Row],[PT Aide Hours]])/NonNurse[[#This Row],[MDS Census]]</f>
        <v>1.9780015491866764E-2</v>
      </c>
      <c r="AA67" s="6">
        <v>2.1739130434782608</v>
      </c>
      <c r="AB67" s="6">
        <v>0</v>
      </c>
      <c r="AC67" s="6">
        <v>0</v>
      </c>
      <c r="AD67" s="6">
        <v>0</v>
      </c>
      <c r="AE67" s="6">
        <v>0</v>
      </c>
      <c r="AF67" s="6">
        <v>0</v>
      </c>
      <c r="AG67" s="6">
        <v>0</v>
      </c>
      <c r="AH67" s="1">
        <v>366150</v>
      </c>
      <c r="AI67">
        <v>5</v>
      </c>
    </row>
    <row r="68" spans="1:35" x14ac:dyDescent="0.25">
      <c r="A68" t="s">
        <v>964</v>
      </c>
      <c r="B68" t="s">
        <v>385</v>
      </c>
      <c r="C68" t="s">
        <v>1169</v>
      </c>
      <c r="D68" t="s">
        <v>1038</v>
      </c>
      <c r="E68" s="6">
        <v>56.695652173913047</v>
      </c>
      <c r="F68" s="6">
        <v>7.0652173913043473E-2</v>
      </c>
      <c r="G68" s="6">
        <v>0.2608695652173913</v>
      </c>
      <c r="H68" s="6">
        <v>0</v>
      </c>
      <c r="I68" s="6">
        <v>0</v>
      </c>
      <c r="J68" s="6">
        <v>0</v>
      </c>
      <c r="K68" s="6">
        <v>0</v>
      </c>
      <c r="L68" s="6">
        <v>0.79913043478260881</v>
      </c>
      <c r="M68" s="6">
        <v>0.30978260869565216</v>
      </c>
      <c r="N68" s="6">
        <v>0</v>
      </c>
      <c r="O68" s="6">
        <f>SUM(NonNurse[[#This Row],[Qualified Social Work Staff Hours]],NonNurse[[#This Row],[Other Social Work Staff Hours]])/NonNurse[[#This Row],[MDS Census]]</f>
        <v>5.4639570552147236E-3</v>
      </c>
      <c r="P68" s="6">
        <v>0</v>
      </c>
      <c r="Q68" s="6">
        <v>4.525652173913044</v>
      </c>
      <c r="R68" s="6">
        <f>SUM(NonNurse[[#This Row],[Qualified Activities Professional Hours]],NonNurse[[#This Row],[Other Activities Professional Hours]])/NonNurse[[#This Row],[MDS Census]]</f>
        <v>7.9823619631901849E-2</v>
      </c>
      <c r="S68" s="6">
        <v>1.3329347826086957</v>
      </c>
      <c r="T68" s="6">
        <v>0.11532608695652173</v>
      </c>
      <c r="U68" s="6">
        <v>0</v>
      </c>
      <c r="V68" s="6">
        <f>SUM(NonNurse[[#This Row],[Occupational Therapist Hours]],NonNurse[[#This Row],[OT Assistant Hours]],NonNurse[[#This Row],[OT Aide Hours]])/NonNurse[[#This Row],[MDS Census]]</f>
        <v>2.5544478527607363E-2</v>
      </c>
      <c r="W68" s="6">
        <v>0.65869565217391313</v>
      </c>
      <c r="X68" s="6">
        <v>2.5156521739130442</v>
      </c>
      <c r="Y68" s="6">
        <v>0</v>
      </c>
      <c r="Z68" s="6">
        <f>SUM(NonNurse[[#This Row],[Physical Therapist (PT) Hours]],NonNurse[[#This Row],[PT Assistant Hours]],NonNurse[[#This Row],[PT Aide Hours]])/NonNurse[[#This Row],[MDS Census]]</f>
        <v>5.5989263803680987E-2</v>
      </c>
      <c r="AA68" s="6">
        <v>0</v>
      </c>
      <c r="AB68" s="6">
        <v>0</v>
      </c>
      <c r="AC68" s="6">
        <v>0</v>
      </c>
      <c r="AD68" s="6">
        <v>0</v>
      </c>
      <c r="AE68" s="6">
        <v>0</v>
      </c>
      <c r="AF68" s="6">
        <v>0</v>
      </c>
      <c r="AG68" s="6">
        <v>0.14130434782608695</v>
      </c>
      <c r="AH68" s="1">
        <v>365740</v>
      </c>
      <c r="AI68">
        <v>5</v>
      </c>
    </row>
    <row r="69" spans="1:35" x14ac:dyDescent="0.25">
      <c r="A69" t="s">
        <v>964</v>
      </c>
      <c r="B69" t="s">
        <v>391</v>
      </c>
      <c r="C69" t="s">
        <v>1185</v>
      </c>
      <c r="D69" t="s">
        <v>1026</v>
      </c>
      <c r="E69" s="6">
        <v>74.673913043478265</v>
      </c>
      <c r="F69" s="6">
        <v>0</v>
      </c>
      <c r="G69" s="6">
        <v>0.2391304347826087</v>
      </c>
      <c r="H69" s="6">
        <v>0</v>
      </c>
      <c r="I69" s="6">
        <v>0</v>
      </c>
      <c r="J69" s="6">
        <v>0</v>
      </c>
      <c r="K69" s="6">
        <v>0.13043478260869565</v>
      </c>
      <c r="L69" s="6">
        <v>3.2005434782608693</v>
      </c>
      <c r="M69" s="6">
        <v>1.7391304347826086</v>
      </c>
      <c r="N69" s="6">
        <v>0</v>
      </c>
      <c r="O69" s="6">
        <f>SUM(NonNurse[[#This Row],[Qualified Social Work Staff Hours]],NonNurse[[#This Row],[Other Social Work Staff Hours]])/NonNurse[[#This Row],[MDS Census]]</f>
        <v>2.3289665211062589E-2</v>
      </c>
      <c r="P69" s="6">
        <v>0</v>
      </c>
      <c r="Q69" s="6">
        <v>8.4303260869565246</v>
      </c>
      <c r="R69" s="6">
        <f>SUM(NonNurse[[#This Row],[Qualified Activities Professional Hours]],NonNurse[[#This Row],[Other Activities Professional Hours]])/NonNurse[[#This Row],[MDS Census]]</f>
        <v>0.11289519650655025</v>
      </c>
      <c r="S69" s="6">
        <v>2.2026086956521742</v>
      </c>
      <c r="T69" s="6">
        <v>5.322826086956522</v>
      </c>
      <c r="U69" s="6">
        <v>0</v>
      </c>
      <c r="V69" s="6">
        <f>SUM(NonNurse[[#This Row],[Occupational Therapist Hours]],NonNurse[[#This Row],[OT Assistant Hours]],NonNurse[[#This Row],[OT Aide Hours]])/NonNurse[[#This Row],[MDS Census]]</f>
        <v>0.10077729257641922</v>
      </c>
      <c r="W69" s="6">
        <v>0.57315217391304341</v>
      </c>
      <c r="X69" s="6">
        <v>2.4152173913043482</v>
      </c>
      <c r="Y69" s="6">
        <v>0</v>
      </c>
      <c r="Z69" s="6">
        <f>SUM(NonNurse[[#This Row],[Physical Therapist (PT) Hours]],NonNurse[[#This Row],[PT Assistant Hours]],NonNurse[[#This Row],[PT Aide Hours]])/NonNurse[[#This Row],[MDS Census]]</f>
        <v>4.0018922852983987E-2</v>
      </c>
      <c r="AA69" s="6">
        <v>0</v>
      </c>
      <c r="AB69" s="6">
        <v>0</v>
      </c>
      <c r="AC69" s="6">
        <v>0</v>
      </c>
      <c r="AD69" s="6">
        <v>0</v>
      </c>
      <c r="AE69" s="6">
        <v>0</v>
      </c>
      <c r="AF69" s="6">
        <v>0</v>
      </c>
      <c r="AG69" s="6">
        <v>0.56521739130434778</v>
      </c>
      <c r="AH69" s="1">
        <v>365747</v>
      </c>
      <c r="AI69">
        <v>5</v>
      </c>
    </row>
    <row r="70" spans="1:35" x14ac:dyDescent="0.25">
      <c r="A70" t="s">
        <v>964</v>
      </c>
      <c r="B70" t="s">
        <v>838</v>
      </c>
      <c r="C70" t="s">
        <v>1126</v>
      </c>
      <c r="D70" t="s">
        <v>1017</v>
      </c>
      <c r="E70" s="6">
        <v>65.423913043478265</v>
      </c>
      <c r="F70" s="6">
        <v>5.0869565217391308</v>
      </c>
      <c r="G70" s="6">
        <v>0.46195652173913043</v>
      </c>
      <c r="H70" s="6">
        <v>0</v>
      </c>
      <c r="I70" s="6">
        <v>1.5217391304347827</v>
      </c>
      <c r="J70" s="6">
        <v>5.4130434782608692</v>
      </c>
      <c r="K70" s="6">
        <v>0.26358695652173914</v>
      </c>
      <c r="L70" s="6">
        <v>3.4890217391304348</v>
      </c>
      <c r="M70" s="6">
        <v>0</v>
      </c>
      <c r="N70" s="6">
        <v>5.2445652173913047</v>
      </c>
      <c r="O70" s="6">
        <f>SUM(NonNurse[[#This Row],[Qualified Social Work Staff Hours]],NonNurse[[#This Row],[Other Social Work Staff Hours]])/NonNurse[[#This Row],[MDS Census]]</f>
        <v>8.016281774381126E-2</v>
      </c>
      <c r="P70" s="6">
        <v>5.6521739130434785</v>
      </c>
      <c r="Q70" s="6">
        <v>0</v>
      </c>
      <c r="R70" s="6">
        <f>SUM(NonNurse[[#This Row],[Qualified Activities Professional Hours]],NonNurse[[#This Row],[Other Activities Professional Hours]])/NonNurse[[#This Row],[MDS Census]]</f>
        <v>8.6393088552915762E-2</v>
      </c>
      <c r="S70" s="6">
        <v>10.59804347826087</v>
      </c>
      <c r="T70" s="6">
        <v>9.2493478260869573</v>
      </c>
      <c r="U70" s="6">
        <v>0</v>
      </c>
      <c r="V70" s="6">
        <f>SUM(NonNurse[[#This Row],[Occupational Therapist Hours]],NonNurse[[#This Row],[OT Assistant Hours]],NonNurse[[#This Row],[OT Aide Hours]])/NonNurse[[#This Row],[MDS Census]]</f>
        <v>0.30336600764246552</v>
      </c>
      <c r="W70" s="6">
        <v>0</v>
      </c>
      <c r="X70" s="6">
        <v>15.247282608695652</v>
      </c>
      <c r="Y70" s="6">
        <v>0</v>
      </c>
      <c r="Z70" s="6">
        <f>SUM(NonNurse[[#This Row],[Physical Therapist (PT) Hours]],NonNurse[[#This Row],[PT Assistant Hours]],NonNurse[[#This Row],[PT Aide Hours]])/NonNurse[[#This Row],[MDS Census]]</f>
        <v>0.23305366339923575</v>
      </c>
      <c r="AA70" s="6">
        <v>0</v>
      </c>
      <c r="AB70" s="6">
        <v>0</v>
      </c>
      <c r="AC70" s="6">
        <v>0</v>
      </c>
      <c r="AD70" s="6">
        <v>0</v>
      </c>
      <c r="AE70" s="6">
        <v>11.673913043478262</v>
      </c>
      <c r="AF70" s="6">
        <v>0</v>
      </c>
      <c r="AG70" s="6">
        <v>0</v>
      </c>
      <c r="AH70" s="1">
        <v>366391</v>
      </c>
      <c r="AI70">
        <v>5</v>
      </c>
    </row>
    <row r="71" spans="1:35" x14ac:dyDescent="0.25">
      <c r="A71" t="s">
        <v>964</v>
      </c>
      <c r="B71" t="s">
        <v>852</v>
      </c>
      <c r="C71" t="s">
        <v>1213</v>
      </c>
      <c r="D71" t="s">
        <v>1056</v>
      </c>
      <c r="E71" s="6">
        <v>23.684782608695652</v>
      </c>
      <c r="F71" s="6">
        <v>5.7717391304347823</v>
      </c>
      <c r="G71" s="6">
        <v>1.673913043478261</v>
      </c>
      <c r="H71" s="6">
        <v>0</v>
      </c>
      <c r="I71" s="6">
        <v>1.4347826086956521</v>
      </c>
      <c r="J71" s="6">
        <v>1.7391304347826086</v>
      </c>
      <c r="K71" s="6">
        <v>0</v>
      </c>
      <c r="L71" s="6">
        <v>1.5065217391304346</v>
      </c>
      <c r="M71" s="6">
        <v>0</v>
      </c>
      <c r="N71" s="6">
        <v>2.7532608695652177</v>
      </c>
      <c r="O71" s="6">
        <f>SUM(NonNurse[[#This Row],[Qualified Social Work Staff Hours]],NonNurse[[#This Row],[Other Social Work Staff Hours]])/NonNurse[[#This Row],[MDS Census]]</f>
        <v>0.11624598439651217</v>
      </c>
      <c r="P71" s="6">
        <v>0</v>
      </c>
      <c r="Q71" s="6">
        <v>0</v>
      </c>
      <c r="R71" s="6">
        <f>SUM(NonNurse[[#This Row],[Qualified Activities Professional Hours]],NonNurse[[#This Row],[Other Activities Professional Hours]])/NonNurse[[#This Row],[MDS Census]]</f>
        <v>0</v>
      </c>
      <c r="S71" s="6">
        <v>11.214565217391307</v>
      </c>
      <c r="T71" s="6">
        <v>7.9365217391304359</v>
      </c>
      <c r="U71" s="6">
        <v>0</v>
      </c>
      <c r="V71" s="6">
        <f>SUM(NonNurse[[#This Row],[Occupational Therapist Hours]],NonNurse[[#This Row],[OT Assistant Hours]],NonNurse[[#This Row],[OT Aide Hours]])/NonNurse[[#This Row],[MDS Census]]</f>
        <v>0.80858191831115211</v>
      </c>
      <c r="W71" s="6">
        <v>5.9634782608695653</v>
      </c>
      <c r="X71" s="6">
        <v>6.3134782608695659</v>
      </c>
      <c r="Y71" s="6">
        <v>0</v>
      </c>
      <c r="Z71" s="6">
        <f>SUM(NonNurse[[#This Row],[Physical Therapist (PT) Hours]],NonNurse[[#This Row],[PT Assistant Hours]],NonNurse[[#This Row],[PT Aide Hours]])/NonNurse[[#This Row],[MDS Census]]</f>
        <v>0.51834786599357507</v>
      </c>
      <c r="AA71" s="6">
        <v>0</v>
      </c>
      <c r="AB71" s="6">
        <v>0</v>
      </c>
      <c r="AC71" s="6">
        <v>0</v>
      </c>
      <c r="AD71" s="6">
        <v>0</v>
      </c>
      <c r="AE71" s="6">
        <v>0</v>
      </c>
      <c r="AF71" s="6">
        <v>0</v>
      </c>
      <c r="AG71" s="6">
        <v>4.8913043478260872E-2</v>
      </c>
      <c r="AH71" s="1">
        <v>366408</v>
      </c>
      <c r="AI71">
        <v>5</v>
      </c>
    </row>
    <row r="72" spans="1:35" x14ac:dyDescent="0.25">
      <c r="A72" t="s">
        <v>964</v>
      </c>
      <c r="B72" t="s">
        <v>700</v>
      </c>
      <c r="C72" t="s">
        <v>1081</v>
      </c>
      <c r="D72" t="s">
        <v>1064</v>
      </c>
      <c r="E72" s="6">
        <v>38.282608695652172</v>
      </c>
      <c r="F72" s="6">
        <v>7.4130434782608692</v>
      </c>
      <c r="G72" s="6">
        <v>0.27717391304347827</v>
      </c>
      <c r="H72" s="6">
        <v>5.434782608695652E-2</v>
      </c>
      <c r="I72" s="6">
        <v>1.0652173913043479</v>
      </c>
      <c r="J72" s="6">
        <v>0</v>
      </c>
      <c r="K72" s="6">
        <v>0.28532608695652173</v>
      </c>
      <c r="L72" s="6">
        <v>0.98097826086956519</v>
      </c>
      <c r="M72" s="6">
        <v>0</v>
      </c>
      <c r="N72" s="6">
        <v>2.5923913043478262</v>
      </c>
      <c r="O72" s="6">
        <f>SUM(NonNurse[[#This Row],[Qualified Social Work Staff Hours]],NonNurse[[#This Row],[Other Social Work Staff Hours]])/NonNurse[[#This Row],[MDS Census]]</f>
        <v>6.7717206132879057E-2</v>
      </c>
      <c r="P72" s="6">
        <v>3.1467391304347827</v>
      </c>
      <c r="Q72" s="6">
        <v>0</v>
      </c>
      <c r="R72" s="6">
        <f>SUM(NonNurse[[#This Row],[Qualified Activities Professional Hours]],NonNurse[[#This Row],[Other Activities Professional Hours]])/NonNurse[[#This Row],[MDS Census]]</f>
        <v>8.2197614991482121E-2</v>
      </c>
      <c r="S72" s="6">
        <v>0.63858695652173914</v>
      </c>
      <c r="T72" s="6">
        <v>8.5271739130434785</v>
      </c>
      <c r="U72" s="6">
        <v>0</v>
      </c>
      <c r="V72" s="6">
        <f>SUM(NonNurse[[#This Row],[Occupational Therapist Hours]],NonNurse[[#This Row],[OT Assistant Hours]],NonNurse[[#This Row],[OT Aide Hours]])/NonNurse[[#This Row],[MDS Census]]</f>
        <v>0.23942362294151051</v>
      </c>
      <c r="W72" s="6">
        <v>1.0271739130434783</v>
      </c>
      <c r="X72" s="6">
        <v>10.040434782608695</v>
      </c>
      <c r="Y72" s="6">
        <v>0</v>
      </c>
      <c r="Z72" s="6">
        <f>SUM(NonNurse[[#This Row],[Physical Therapist (PT) Hours]],NonNurse[[#This Row],[PT Assistant Hours]],NonNurse[[#This Row],[PT Aide Hours]])/NonNurse[[#This Row],[MDS Census]]</f>
        <v>0.28910278250993754</v>
      </c>
      <c r="AA72" s="6">
        <v>0</v>
      </c>
      <c r="AB72" s="6">
        <v>0</v>
      </c>
      <c r="AC72" s="6">
        <v>0</v>
      </c>
      <c r="AD72" s="6">
        <v>0</v>
      </c>
      <c r="AE72" s="6">
        <v>0</v>
      </c>
      <c r="AF72" s="6">
        <v>0</v>
      </c>
      <c r="AG72" s="6">
        <v>0</v>
      </c>
      <c r="AH72" s="1">
        <v>366218</v>
      </c>
      <c r="AI72">
        <v>5</v>
      </c>
    </row>
    <row r="73" spans="1:35" x14ac:dyDescent="0.25">
      <c r="A73" t="s">
        <v>964</v>
      </c>
      <c r="B73" t="s">
        <v>596</v>
      </c>
      <c r="C73" t="s">
        <v>1126</v>
      </c>
      <c r="D73" t="s">
        <v>1017</v>
      </c>
      <c r="E73" s="6">
        <v>31.663043478260871</v>
      </c>
      <c r="F73" s="6">
        <v>2.7826086956521738</v>
      </c>
      <c r="G73" s="6">
        <v>0.82880434782608692</v>
      </c>
      <c r="H73" s="6">
        <v>0</v>
      </c>
      <c r="I73" s="6">
        <v>6</v>
      </c>
      <c r="J73" s="6">
        <v>0</v>
      </c>
      <c r="K73" s="6">
        <v>0</v>
      </c>
      <c r="L73" s="6">
        <v>11.485760869565217</v>
      </c>
      <c r="M73" s="6">
        <v>9.0445652173913054</v>
      </c>
      <c r="N73" s="6">
        <v>0</v>
      </c>
      <c r="O73" s="6">
        <f>SUM(NonNurse[[#This Row],[Qualified Social Work Staff Hours]],NonNurse[[#This Row],[Other Social Work Staff Hours]])/NonNurse[[#This Row],[MDS Census]]</f>
        <v>0.28565053209749403</v>
      </c>
      <c r="P73" s="6">
        <v>0</v>
      </c>
      <c r="Q73" s="6">
        <v>0</v>
      </c>
      <c r="R73" s="6">
        <f>SUM(NonNurse[[#This Row],[Qualified Activities Professional Hours]],NonNurse[[#This Row],[Other Activities Professional Hours]])/NonNurse[[#This Row],[MDS Census]]</f>
        <v>0</v>
      </c>
      <c r="S73" s="6">
        <v>15.689673913043476</v>
      </c>
      <c r="T73" s="6">
        <v>36.565760869565231</v>
      </c>
      <c r="U73" s="6">
        <v>0</v>
      </c>
      <c r="V73" s="6">
        <f>SUM(NonNurse[[#This Row],[Occupational Therapist Hours]],NonNurse[[#This Row],[OT Assistant Hours]],NonNurse[[#This Row],[OT Aide Hours]])/NonNurse[[#This Row],[MDS Census]]</f>
        <v>1.650360453141092</v>
      </c>
      <c r="W73" s="6">
        <v>16.368260869565223</v>
      </c>
      <c r="X73" s="6">
        <v>29.599999999999998</v>
      </c>
      <c r="Y73" s="6">
        <v>11.967391304347826</v>
      </c>
      <c r="Z73" s="6">
        <f>SUM(NonNurse[[#This Row],[Physical Therapist (PT) Hours]],NonNurse[[#This Row],[PT Assistant Hours]],NonNurse[[#This Row],[PT Aide Hours]])/NonNurse[[#This Row],[MDS Census]]</f>
        <v>1.829756265018881</v>
      </c>
      <c r="AA73" s="6">
        <v>0</v>
      </c>
      <c r="AB73" s="6">
        <v>4.3478260869565215</v>
      </c>
      <c r="AC73" s="6">
        <v>0</v>
      </c>
      <c r="AD73" s="6">
        <v>0</v>
      </c>
      <c r="AE73" s="6">
        <v>0</v>
      </c>
      <c r="AF73" s="6">
        <v>0</v>
      </c>
      <c r="AG73" s="6">
        <v>0</v>
      </c>
      <c r="AH73" s="1">
        <v>366074</v>
      </c>
      <c r="AI73">
        <v>5</v>
      </c>
    </row>
    <row r="74" spans="1:35" x14ac:dyDescent="0.25">
      <c r="A74" t="s">
        <v>964</v>
      </c>
      <c r="B74" t="s">
        <v>457</v>
      </c>
      <c r="C74" t="s">
        <v>1092</v>
      </c>
      <c r="D74" t="s">
        <v>1035</v>
      </c>
      <c r="E74" s="6">
        <v>56.510869565217391</v>
      </c>
      <c r="F74" s="6">
        <v>5.1304347826086953</v>
      </c>
      <c r="G74" s="6">
        <v>3.2608695652173912E-2</v>
      </c>
      <c r="H74" s="6">
        <v>0.21195652173913043</v>
      </c>
      <c r="I74" s="6">
        <v>1.8804347826086956</v>
      </c>
      <c r="J74" s="6">
        <v>0</v>
      </c>
      <c r="K74" s="6">
        <v>0</v>
      </c>
      <c r="L74" s="6">
        <v>5.2472826086956523</v>
      </c>
      <c r="M74" s="6">
        <v>5.2038043478260869</v>
      </c>
      <c r="N74" s="6">
        <v>0</v>
      </c>
      <c r="O74" s="6">
        <f>SUM(NonNurse[[#This Row],[Qualified Social Work Staff Hours]],NonNurse[[#This Row],[Other Social Work Staff Hours]])/NonNurse[[#This Row],[MDS Census]]</f>
        <v>9.2085016349297943E-2</v>
      </c>
      <c r="P74" s="6">
        <v>4.1222826086956523</v>
      </c>
      <c r="Q74" s="6">
        <v>4.4157608695652177</v>
      </c>
      <c r="R74" s="6">
        <f>SUM(NonNurse[[#This Row],[Qualified Activities Professional Hours]],NonNurse[[#This Row],[Other Activities Professional Hours]])/NonNurse[[#This Row],[MDS Census]]</f>
        <v>0.151086747451433</v>
      </c>
      <c r="S74" s="6">
        <v>9.3559782608695645</v>
      </c>
      <c r="T74" s="6">
        <v>7.4402173913043477</v>
      </c>
      <c r="U74" s="6">
        <v>0</v>
      </c>
      <c r="V74" s="6">
        <f>SUM(NonNurse[[#This Row],[Occupational Therapist Hours]],NonNurse[[#This Row],[OT Assistant Hours]],NonNurse[[#This Row],[OT Aide Hours]])/NonNurse[[#This Row],[MDS Census]]</f>
        <v>0.29722061934987498</v>
      </c>
      <c r="W74" s="6">
        <v>4.3206521739130439</v>
      </c>
      <c r="X74" s="6">
        <v>7.5190217391304346</v>
      </c>
      <c r="Y74" s="6">
        <v>0</v>
      </c>
      <c r="Z74" s="6">
        <f>SUM(NonNurse[[#This Row],[Physical Therapist (PT) Hours]],NonNurse[[#This Row],[PT Assistant Hours]],NonNurse[[#This Row],[PT Aide Hours]])/NonNurse[[#This Row],[MDS Census]]</f>
        <v>0.20951144450855935</v>
      </c>
      <c r="AA74" s="6">
        <v>0</v>
      </c>
      <c r="AB74" s="6">
        <v>0</v>
      </c>
      <c r="AC74" s="6">
        <v>0</v>
      </c>
      <c r="AD74" s="6">
        <v>0</v>
      </c>
      <c r="AE74" s="6">
        <v>0</v>
      </c>
      <c r="AF74" s="6">
        <v>0</v>
      </c>
      <c r="AG74" s="6">
        <v>0</v>
      </c>
      <c r="AH74" s="1">
        <v>365844</v>
      </c>
      <c r="AI74">
        <v>5</v>
      </c>
    </row>
    <row r="75" spans="1:35" x14ac:dyDescent="0.25">
      <c r="A75" t="s">
        <v>964</v>
      </c>
      <c r="B75" t="s">
        <v>907</v>
      </c>
      <c r="C75" t="s">
        <v>1133</v>
      </c>
      <c r="D75" t="s">
        <v>982</v>
      </c>
      <c r="E75" s="6">
        <v>60.130434782608695</v>
      </c>
      <c r="F75" s="6">
        <v>8.2608695652173907</v>
      </c>
      <c r="G75" s="6">
        <v>0.20652173913043478</v>
      </c>
      <c r="H75" s="6">
        <v>0.26630434782608697</v>
      </c>
      <c r="I75" s="6">
        <v>3.4565217391304346</v>
      </c>
      <c r="J75" s="6">
        <v>0</v>
      </c>
      <c r="K75" s="6">
        <v>0</v>
      </c>
      <c r="L75" s="6">
        <v>2.3311956521739137</v>
      </c>
      <c r="M75" s="6">
        <v>4.4347826086956523</v>
      </c>
      <c r="N75" s="6">
        <v>0.74728260869565222</v>
      </c>
      <c r="O75" s="6">
        <f>SUM(NonNurse[[#This Row],[Qualified Social Work Staff Hours]],NonNurse[[#This Row],[Other Social Work Staff Hours]])/NonNurse[[#This Row],[MDS Census]]</f>
        <v>8.6180404916847433E-2</v>
      </c>
      <c r="P75" s="6">
        <v>5.5217391304347823</v>
      </c>
      <c r="Q75" s="6">
        <v>0.5625</v>
      </c>
      <c r="R75" s="6">
        <f>SUM(NonNurse[[#This Row],[Qualified Activities Professional Hours]],NonNurse[[#This Row],[Other Activities Professional Hours]])/NonNurse[[#This Row],[MDS Census]]</f>
        <v>0.10118402024584236</v>
      </c>
      <c r="S75" s="6">
        <v>4.5997826086956533</v>
      </c>
      <c r="T75" s="6">
        <v>8.5663043478260867</v>
      </c>
      <c r="U75" s="6">
        <v>0</v>
      </c>
      <c r="V75" s="6">
        <f>SUM(NonNurse[[#This Row],[Occupational Therapist Hours]],NonNurse[[#This Row],[OT Assistant Hours]],NonNurse[[#This Row],[OT Aide Hours]])/NonNurse[[#This Row],[MDS Census]]</f>
        <v>0.21895878524945772</v>
      </c>
      <c r="W75" s="6">
        <v>1.3054347826086958</v>
      </c>
      <c r="X75" s="6">
        <v>10.629347826086954</v>
      </c>
      <c r="Y75" s="6">
        <v>0</v>
      </c>
      <c r="Z75" s="6">
        <f>SUM(NonNurse[[#This Row],[Physical Therapist (PT) Hours]],NonNurse[[#This Row],[PT Assistant Hours]],NonNurse[[#This Row],[PT Aide Hours]])/NonNurse[[#This Row],[MDS Census]]</f>
        <v>0.19848156182212578</v>
      </c>
      <c r="AA75" s="6">
        <v>0</v>
      </c>
      <c r="AB75" s="6">
        <v>0</v>
      </c>
      <c r="AC75" s="6">
        <v>0</v>
      </c>
      <c r="AD75" s="6">
        <v>0</v>
      </c>
      <c r="AE75" s="6">
        <v>21.728260869565219</v>
      </c>
      <c r="AF75" s="6">
        <v>0</v>
      </c>
      <c r="AG75" s="6">
        <v>0</v>
      </c>
      <c r="AH75" s="1">
        <v>366466</v>
      </c>
      <c r="AI75">
        <v>5</v>
      </c>
    </row>
    <row r="76" spans="1:35" x14ac:dyDescent="0.25">
      <c r="A76" t="s">
        <v>964</v>
      </c>
      <c r="B76" t="s">
        <v>605</v>
      </c>
      <c r="C76" t="s">
        <v>1372</v>
      </c>
      <c r="D76" t="s">
        <v>1045</v>
      </c>
      <c r="E76" s="6">
        <v>72.173913043478265</v>
      </c>
      <c r="F76" s="6">
        <v>5.3913043478260869</v>
      </c>
      <c r="G76" s="6">
        <v>0.52173913043478259</v>
      </c>
      <c r="H76" s="6">
        <v>0</v>
      </c>
      <c r="I76" s="6">
        <v>6.8695652173913047</v>
      </c>
      <c r="J76" s="6">
        <v>0</v>
      </c>
      <c r="K76" s="6">
        <v>0</v>
      </c>
      <c r="L76" s="6">
        <v>4.2108695652173918</v>
      </c>
      <c r="M76" s="6">
        <v>5.1304347826086953</v>
      </c>
      <c r="N76" s="6">
        <v>0</v>
      </c>
      <c r="O76" s="6">
        <f>SUM(NonNurse[[#This Row],[Qualified Social Work Staff Hours]],NonNurse[[#This Row],[Other Social Work Staff Hours]])/NonNurse[[#This Row],[MDS Census]]</f>
        <v>7.1084337349397578E-2</v>
      </c>
      <c r="P76" s="6">
        <v>4.8548913043478281</v>
      </c>
      <c r="Q76" s="6">
        <v>7.207391304347829</v>
      </c>
      <c r="R76" s="6">
        <f>SUM(NonNurse[[#This Row],[Qualified Activities Professional Hours]],NonNurse[[#This Row],[Other Activities Professional Hours]])/NonNurse[[#This Row],[MDS Census]]</f>
        <v>0.16712801204819283</v>
      </c>
      <c r="S76" s="6">
        <v>27.847173913043488</v>
      </c>
      <c r="T76" s="6">
        <v>0</v>
      </c>
      <c r="U76" s="6">
        <v>0</v>
      </c>
      <c r="V76" s="6">
        <f>SUM(NonNurse[[#This Row],[Occupational Therapist Hours]],NonNurse[[#This Row],[OT Assistant Hours]],NonNurse[[#This Row],[OT Aide Hours]])/NonNurse[[#This Row],[MDS Census]]</f>
        <v>0.3858343373493977</v>
      </c>
      <c r="W76" s="6">
        <v>25.898152173913051</v>
      </c>
      <c r="X76" s="6">
        <v>0</v>
      </c>
      <c r="Y76" s="6">
        <v>0</v>
      </c>
      <c r="Z76" s="6">
        <f>SUM(NonNurse[[#This Row],[Physical Therapist (PT) Hours]],NonNurse[[#This Row],[PT Assistant Hours]],NonNurse[[#This Row],[PT Aide Hours]])/NonNurse[[#This Row],[MDS Census]]</f>
        <v>0.3588298192771085</v>
      </c>
      <c r="AA76" s="6">
        <v>0</v>
      </c>
      <c r="AB76" s="6">
        <v>0</v>
      </c>
      <c r="AC76" s="6">
        <v>0</v>
      </c>
      <c r="AD76" s="6">
        <v>0</v>
      </c>
      <c r="AE76" s="6">
        <v>0</v>
      </c>
      <c r="AF76" s="6">
        <v>0</v>
      </c>
      <c r="AG76" s="6">
        <v>0</v>
      </c>
      <c r="AH76" s="1">
        <v>366088</v>
      </c>
      <c r="AI76">
        <v>5</v>
      </c>
    </row>
    <row r="77" spans="1:35" x14ac:dyDescent="0.25">
      <c r="A77" t="s">
        <v>964</v>
      </c>
      <c r="B77" t="s">
        <v>378</v>
      </c>
      <c r="C77" t="s">
        <v>1222</v>
      </c>
      <c r="D77" t="s">
        <v>1039</v>
      </c>
      <c r="E77" s="6">
        <v>64.108695652173907</v>
      </c>
      <c r="F77" s="6">
        <v>5.1304347826086953</v>
      </c>
      <c r="G77" s="6">
        <v>0.29402173913043478</v>
      </c>
      <c r="H77" s="6">
        <v>0.2608695652173913</v>
      </c>
      <c r="I77" s="6">
        <v>1.1195652173913044</v>
      </c>
      <c r="J77" s="6">
        <v>0</v>
      </c>
      <c r="K77" s="6">
        <v>0</v>
      </c>
      <c r="L77" s="6">
        <v>3.8715217391304351</v>
      </c>
      <c r="M77" s="6">
        <v>4.9402173913043477</v>
      </c>
      <c r="N77" s="6">
        <v>0</v>
      </c>
      <c r="O77" s="6">
        <f>SUM(NonNurse[[#This Row],[Qualified Social Work Staff Hours]],NonNurse[[#This Row],[Other Social Work Staff Hours]])/NonNurse[[#This Row],[MDS Census]]</f>
        <v>7.706002034587997E-2</v>
      </c>
      <c r="P77" s="6">
        <v>5.1793478260869561</v>
      </c>
      <c r="Q77" s="6">
        <v>5.9666304347826093</v>
      </c>
      <c r="R77" s="6">
        <f>SUM(NonNurse[[#This Row],[Qualified Activities Professional Hours]],NonNurse[[#This Row],[Other Activities Professional Hours]])/NonNurse[[#This Row],[MDS Census]]</f>
        <v>0.17386063072227875</v>
      </c>
      <c r="S77" s="6">
        <v>2.3184782608695649</v>
      </c>
      <c r="T77" s="6">
        <v>10.007173913043481</v>
      </c>
      <c r="U77" s="6">
        <v>0</v>
      </c>
      <c r="V77" s="6">
        <f>SUM(NonNurse[[#This Row],[Occupational Therapist Hours]],NonNurse[[#This Row],[OT Assistant Hours]],NonNurse[[#This Row],[OT Aide Hours]])/NonNurse[[#This Row],[MDS Census]]</f>
        <v>0.19226178365547647</v>
      </c>
      <c r="W77" s="6">
        <v>5.8641304347826084</v>
      </c>
      <c r="X77" s="6">
        <v>4.9800000000000022</v>
      </c>
      <c r="Y77" s="6">
        <v>0</v>
      </c>
      <c r="Z77" s="6">
        <f>SUM(NonNurse[[#This Row],[Physical Therapist (PT) Hours]],NonNurse[[#This Row],[PT Assistant Hours]],NonNurse[[#This Row],[PT Aide Hours]])/NonNurse[[#This Row],[MDS Census]]</f>
        <v>0.16915225500169553</v>
      </c>
      <c r="AA77" s="6">
        <v>0</v>
      </c>
      <c r="AB77" s="6">
        <v>0</v>
      </c>
      <c r="AC77" s="6">
        <v>0</v>
      </c>
      <c r="AD77" s="6">
        <v>0</v>
      </c>
      <c r="AE77" s="6">
        <v>0</v>
      </c>
      <c r="AF77" s="6">
        <v>0</v>
      </c>
      <c r="AG77" s="6">
        <v>0</v>
      </c>
      <c r="AH77" s="1">
        <v>365732</v>
      </c>
      <c r="AI77">
        <v>5</v>
      </c>
    </row>
    <row r="78" spans="1:35" x14ac:dyDescent="0.25">
      <c r="A78" t="s">
        <v>964</v>
      </c>
      <c r="B78" t="s">
        <v>325</v>
      </c>
      <c r="C78" t="s">
        <v>1314</v>
      </c>
      <c r="D78" t="s">
        <v>1039</v>
      </c>
      <c r="E78" s="6">
        <v>79.228260869565219</v>
      </c>
      <c r="F78" s="6">
        <v>0</v>
      </c>
      <c r="G78" s="6">
        <v>0</v>
      </c>
      <c r="H78" s="6">
        <v>0</v>
      </c>
      <c r="I78" s="6">
        <v>0</v>
      </c>
      <c r="J78" s="6">
        <v>0</v>
      </c>
      <c r="K78" s="6">
        <v>0</v>
      </c>
      <c r="L78" s="6">
        <v>3.8397826086956508</v>
      </c>
      <c r="M78" s="6">
        <v>5.7228260869565215</v>
      </c>
      <c r="N78" s="6">
        <v>0</v>
      </c>
      <c r="O78" s="6">
        <f>SUM(NonNurse[[#This Row],[Qualified Social Work Staff Hours]],NonNurse[[#This Row],[Other Social Work Staff Hours]])/NonNurse[[#This Row],[MDS Census]]</f>
        <v>7.2232130607765122E-2</v>
      </c>
      <c r="P78" s="6">
        <v>5.1168478260869561</v>
      </c>
      <c r="Q78" s="6">
        <v>5.2282608695652177</v>
      </c>
      <c r="R78" s="6">
        <f>SUM(NonNurse[[#This Row],[Qualified Activities Professional Hours]],NonNurse[[#This Row],[Other Activities Professional Hours]])/NonNurse[[#This Row],[MDS Census]]</f>
        <v>0.1305734668678831</v>
      </c>
      <c r="S78" s="6">
        <v>4.8541304347826086</v>
      </c>
      <c r="T78" s="6">
        <v>8.6911956521739118</v>
      </c>
      <c r="U78" s="6">
        <v>0</v>
      </c>
      <c r="V78" s="6">
        <f>SUM(NonNurse[[#This Row],[Occupational Therapist Hours]],NonNurse[[#This Row],[OT Assistant Hours]],NonNurse[[#This Row],[OT Aide Hours]])/NonNurse[[#This Row],[MDS Census]]</f>
        <v>0.17096583893538209</v>
      </c>
      <c r="W78" s="6">
        <v>5.742826086956522</v>
      </c>
      <c r="X78" s="6">
        <v>14.990760869565221</v>
      </c>
      <c r="Y78" s="6">
        <v>0</v>
      </c>
      <c r="Z78" s="6">
        <f>SUM(NonNurse[[#This Row],[Physical Therapist (PT) Hours]],NonNurse[[#This Row],[PT Assistant Hours]],NonNurse[[#This Row],[PT Aide Hours]])/NonNurse[[#This Row],[MDS Census]]</f>
        <v>0.26169433392783653</v>
      </c>
      <c r="AA78" s="6">
        <v>0</v>
      </c>
      <c r="AB78" s="6">
        <v>0</v>
      </c>
      <c r="AC78" s="6">
        <v>0</v>
      </c>
      <c r="AD78" s="6">
        <v>0</v>
      </c>
      <c r="AE78" s="6">
        <v>20.554347826086957</v>
      </c>
      <c r="AF78" s="6">
        <v>0</v>
      </c>
      <c r="AG78" s="6">
        <v>0</v>
      </c>
      <c r="AH78" s="1">
        <v>365654</v>
      </c>
      <c r="AI78">
        <v>5</v>
      </c>
    </row>
    <row r="79" spans="1:35" x14ac:dyDescent="0.25">
      <c r="A79" t="s">
        <v>964</v>
      </c>
      <c r="B79" t="s">
        <v>513</v>
      </c>
      <c r="C79" t="s">
        <v>1287</v>
      </c>
      <c r="D79" t="s">
        <v>1041</v>
      </c>
      <c r="E79" s="6">
        <v>72</v>
      </c>
      <c r="F79" s="6">
        <v>5.7391304347826084</v>
      </c>
      <c r="G79" s="6">
        <v>0.32608695652173914</v>
      </c>
      <c r="H79" s="6">
        <v>0.25543478260869568</v>
      </c>
      <c r="I79" s="6">
        <v>0</v>
      </c>
      <c r="J79" s="6">
        <v>0.47826086956521741</v>
      </c>
      <c r="K79" s="6">
        <v>0.39130434782608697</v>
      </c>
      <c r="L79" s="6">
        <v>4.4623913043478263</v>
      </c>
      <c r="M79" s="6">
        <v>0</v>
      </c>
      <c r="N79" s="6">
        <v>5.1304347826086953</v>
      </c>
      <c r="O79" s="6">
        <f>SUM(NonNurse[[#This Row],[Qualified Social Work Staff Hours]],NonNurse[[#This Row],[Other Social Work Staff Hours]])/NonNurse[[#This Row],[MDS Census]]</f>
        <v>7.1256038647342992E-2</v>
      </c>
      <c r="P79" s="6">
        <v>5.7391304347826084</v>
      </c>
      <c r="Q79" s="6">
        <v>7.1690217391304341</v>
      </c>
      <c r="R79" s="6">
        <f>SUM(NonNurse[[#This Row],[Qualified Activities Professional Hours]],NonNurse[[#This Row],[Other Activities Professional Hours]])/NonNurse[[#This Row],[MDS Census]]</f>
        <v>0.17927989130434779</v>
      </c>
      <c r="S79" s="6">
        <v>10.433804347826086</v>
      </c>
      <c r="T79" s="6">
        <v>5.0808695652173919</v>
      </c>
      <c r="U79" s="6">
        <v>4.1086956521739131</v>
      </c>
      <c r="V79" s="6">
        <f>SUM(NonNurse[[#This Row],[Occupational Therapist Hours]],NonNurse[[#This Row],[OT Assistant Hours]],NonNurse[[#This Row],[OT Aide Hours]])/NonNurse[[#This Row],[MDS Census]]</f>
        <v>0.27254679951690819</v>
      </c>
      <c r="W79" s="6">
        <v>2.08054347826087</v>
      </c>
      <c r="X79" s="6">
        <v>0</v>
      </c>
      <c r="Y79" s="6">
        <v>0</v>
      </c>
      <c r="Z79" s="6">
        <f>SUM(NonNurse[[#This Row],[Physical Therapist (PT) Hours]],NonNurse[[#This Row],[PT Assistant Hours]],NonNurse[[#This Row],[PT Aide Hours]])/NonNurse[[#This Row],[MDS Census]]</f>
        <v>2.8896437198067639E-2</v>
      </c>
      <c r="AA79" s="6">
        <v>0</v>
      </c>
      <c r="AB79" s="6">
        <v>0</v>
      </c>
      <c r="AC79" s="6">
        <v>0</v>
      </c>
      <c r="AD79" s="6">
        <v>0</v>
      </c>
      <c r="AE79" s="6">
        <v>0</v>
      </c>
      <c r="AF79" s="6">
        <v>0</v>
      </c>
      <c r="AG79" s="6">
        <v>0</v>
      </c>
      <c r="AH79" s="1">
        <v>365940</v>
      </c>
      <c r="AI79">
        <v>5</v>
      </c>
    </row>
    <row r="80" spans="1:35" x14ac:dyDescent="0.25">
      <c r="A80" t="s">
        <v>964</v>
      </c>
      <c r="B80" t="s">
        <v>699</v>
      </c>
      <c r="C80" t="s">
        <v>1153</v>
      </c>
      <c r="D80" t="s">
        <v>1007</v>
      </c>
      <c r="E80" s="6">
        <v>46.760869565217391</v>
      </c>
      <c r="F80" s="6">
        <v>5.2989130434782608</v>
      </c>
      <c r="G80" s="6">
        <v>0.28260869565217389</v>
      </c>
      <c r="H80" s="6">
        <v>0</v>
      </c>
      <c r="I80" s="6">
        <v>0</v>
      </c>
      <c r="J80" s="6">
        <v>0</v>
      </c>
      <c r="K80" s="6">
        <v>0</v>
      </c>
      <c r="L80" s="6">
        <v>2.0152173913043474</v>
      </c>
      <c r="M80" s="6">
        <v>4.3614130434782608</v>
      </c>
      <c r="N80" s="6">
        <v>0</v>
      </c>
      <c r="O80" s="6">
        <f>SUM(NonNurse[[#This Row],[Qualified Social Work Staff Hours]],NonNurse[[#This Row],[Other Social Work Staff Hours]])/NonNurse[[#This Row],[MDS Census]]</f>
        <v>9.3270571827057183E-2</v>
      </c>
      <c r="P80" s="6">
        <v>0</v>
      </c>
      <c r="Q80" s="6">
        <v>2.152173913043478</v>
      </c>
      <c r="R80" s="6">
        <f>SUM(NonNurse[[#This Row],[Qualified Activities Professional Hours]],NonNurse[[#This Row],[Other Activities Professional Hours]])/NonNurse[[#This Row],[MDS Census]]</f>
        <v>4.6025104602510455E-2</v>
      </c>
      <c r="S80" s="6">
        <v>0.46489130434782605</v>
      </c>
      <c r="T80" s="6">
        <v>2.4561956521739141</v>
      </c>
      <c r="U80" s="6">
        <v>0</v>
      </c>
      <c r="V80" s="6">
        <f>SUM(NonNurse[[#This Row],[Occupational Therapist Hours]],NonNurse[[#This Row],[OT Assistant Hours]],NonNurse[[#This Row],[OT Aide Hours]])/NonNurse[[#This Row],[MDS Census]]</f>
        <v>6.2468619246861951E-2</v>
      </c>
      <c r="W80" s="6">
        <v>4.7222826086956529</v>
      </c>
      <c r="X80" s="6">
        <v>8.4782608695652181E-3</v>
      </c>
      <c r="Y80" s="6">
        <v>0</v>
      </c>
      <c r="Z80" s="6">
        <f>SUM(NonNurse[[#This Row],[Physical Therapist (PT) Hours]],NonNurse[[#This Row],[PT Assistant Hours]],NonNurse[[#This Row],[PT Aide Hours]])/NonNurse[[#This Row],[MDS Census]]</f>
        <v>0.10116922361692238</v>
      </c>
      <c r="AA80" s="6">
        <v>0</v>
      </c>
      <c r="AB80" s="6">
        <v>0</v>
      </c>
      <c r="AC80" s="6">
        <v>0</v>
      </c>
      <c r="AD80" s="6">
        <v>0</v>
      </c>
      <c r="AE80" s="6">
        <v>0</v>
      </c>
      <c r="AF80" s="6">
        <v>0</v>
      </c>
      <c r="AG80" s="6">
        <v>0</v>
      </c>
      <c r="AH80" s="1">
        <v>366217</v>
      </c>
      <c r="AI80">
        <v>5</v>
      </c>
    </row>
    <row r="81" spans="1:35" x14ac:dyDescent="0.25">
      <c r="A81" t="s">
        <v>964</v>
      </c>
      <c r="B81" t="s">
        <v>338</v>
      </c>
      <c r="C81" t="s">
        <v>1150</v>
      </c>
      <c r="D81" t="s">
        <v>1047</v>
      </c>
      <c r="E81" s="6">
        <v>91.923913043478265</v>
      </c>
      <c r="F81" s="6">
        <v>3.097826086956522</v>
      </c>
      <c r="G81" s="6">
        <v>0</v>
      </c>
      <c r="H81" s="6">
        <v>0</v>
      </c>
      <c r="I81" s="6">
        <v>0</v>
      </c>
      <c r="J81" s="6">
        <v>0</v>
      </c>
      <c r="K81" s="6">
        <v>0</v>
      </c>
      <c r="L81" s="6">
        <v>4.9601086956521732</v>
      </c>
      <c r="M81" s="6">
        <v>5.1304347826086953</v>
      </c>
      <c r="N81" s="6">
        <v>3.4460869565217394</v>
      </c>
      <c r="O81" s="6">
        <f>SUM(NonNurse[[#This Row],[Qualified Social Work Staff Hours]],NonNurse[[#This Row],[Other Social Work Staff Hours]])/NonNurse[[#This Row],[MDS Census]]</f>
        <v>9.3300224665957193E-2</v>
      </c>
      <c r="P81" s="6">
        <v>4.4782608695652177</v>
      </c>
      <c r="Q81" s="6">
        <v>4.0893478260869571</v>
      </c>
      <c r="R81" s="6">
        <f>SUM(NonNurse[[#This Row],[Qualified Activities Professional Hours]],NonNurse[[#This Row],[Other Activities Professional Hours]])/NonNurse[[#This Row],[MDS Census]]</f>
        <v>9.3203263568641379E-2</v>
      </c>
      <c r="S81" s="6">
        <v>1.6667391304347829</v>
      </c>
      <c r="T81" s="6">
        <v>13.853043478260872</v>
      </c>
      <c r="U81" s="6">
        <v>0</v>
      </c>
      <c r="V81" s="6">
        <f>SUM(NonNurse[[#This Row],[Occupational Therapist Hours]],NonNurse[[#This Row],[OT Assistant Hours]],NonNurse[[#This Row],[OT Aide Hours]])/NonNurse[[#This Row],[MDS Census]]</f>
        <v>0.16883291947499116</v>
      </c>
      <c r="W81" s="6">
        <v>4.9030434782608712</v>
      </c>
      <c r="X81" s="6">
        <v>9.7756521739130484</v>
      </c>
      <c r="Y81" s="6">
        <v>0</v>
      </c>
      <c r="Z81" s="6">
        <f>SUM(NonNurse[[#This Row],[Physical Therapist (PT) Hours]],NonNurse[[#This Row],[PT Assistant Hours]],NonNurse[[#This Row],[PT Aide Hours]])/NonNurse[[#This Row],[MDS Census]]</f>
        <v>0.15968310275511416</v>
      </c>
      <c r="AA81" s="6">
        <v>0</v>
      </c>
      <c r="AB81" s="6">
        <v>0</v>
      </c>
      <c r="AC81" s="6">
        <v>0</v>
      </c>
      <c r="AD81" s="6">
        <v>0</v>
      </c>
      <c r="AE81" s="6">
        <v>5.0434782608695654</v>
      </c>
      <c r="AF81" s="6">
        <v>0</v>
      </c>
      <c r="AG81" s="6">
        <v>0</v>
      </c>
      <c r="AH81" s="1">
        <v>365672</v>
      </c>
      <c r="AI81">
        <v>5</v>
      </c>
    </row>
    <row r="82" spans="1:35" x14ac:dyDescent="0.25">
      <c r="A82" t="s">
        <v>964</v>
      </c>
      <c r="B82" t="s">
        <v>606</v>
      </c>
      <c r="C82" t="s">
        <v>1373</v>
      </c>
      <c r="D82" t="s">
        <v>1016</v>
      </c>
      <c r="E82" s="6">
        <v>30.489130434782609</v>
      </c>
      <c r="F82" s="6">
        <v>4.0869565217391308</v>
      </c>
      <c r="G82" s="6">
        <v>0</v>
      </c>
      <c r="H82" s="6">
        <v>0</v>
      </c>
      <c r="I82" s="6">
        <v>0</v>
      </c>
      <c r="J82" s="6">
        <v>0</v>
      </c>
      <c r="K82" s="6">
        <v>0</v>
      </c>
      <c r="L82" s="6">
        <v>0</v>
      </c>
      <c r="M82" s="6">
        <v>0</v>
      </c>
      <c r="N82" s="6">
        <v>0</v>
      </c>
      <c r="O82" s="6">
        <f>SUM(NonNurse[[#This Row],[Qualified Social Work Staff Hours]],NonNurse[[#This Row],[Other Social Work Staff Hours]])/NonNurse[[#This Row],[MDS Census]]</f>
        <v>0</v>
      </c>
      <c r="P82" s="6">
        <v>0</v>
      </c>
      <c r="Q82" s="6">
        <v>0</v>
      </c>
      <c r="R82" s="6">
        <f>SUM(NonNurse[[#This Row],[Qualified Activities Professional Hours]],NonNurse[[#This Row],[Other Activities Professional Hours]])/NonNurse[[#This Row],[MDS Census]]</f>
        <v>0</v>
      </c>
      <c r="S82" s="6">
        <v>0</v>
      </c>
      <c r="T82" s="6">
        <v>0</v>
      </c>
      <c r="U82" s="6">
        <v>0</v>
      </c>
      <c r="V82" s="6">
        <f>SUM(NonNurse[[#This Row],[Occupational Therapist Hours]],NonNurse[[#This Row],[OT Assistant Hours]],NonNurse[[#This Row],[OT Aide Hours]])/NonNurse[[#This Row],[MDS Census]]</f>
        <v>0</v>
      </c>
      <c r="W82" s="6">
        <v>0</v>
      </c>
      <c r="X82" s="6">
        <v>0</v>
      </c>
      <c r="Y82" s="6">
        <v>0</v>
      </c>
      <c r="Z82" s="6">
        <f>SUM(NonNurse[[#This Row],[Physical Therapist (PT) Hours]],NonNurse[[#This Row],[PT Assistant Hours]],NonNurse[[#This Row],[PT Aide Hours]])/NonNurse[[#This Row],[MDS Census]]</f>
        <v>0</v>
      </c>
      <c r="AA82" s="6">
        <v>0</v>
      </c>
      <c r="AB82" s="6">
        <v>0</v>
      </c>
      <c r="AC82" s="6">
        <v>0</v>
      </c>
      <c r="AD82" s="6">
        <v>0</v>
      </c>
      <c r="AE82" s="6">
        <v>0</v>
      </c>
      <c r="AF82" s="6">
        <v>0</v>
      </c>
      <c r="AG82" s="6">
        <v>0</v>
      </c>
      <c r="AH82" s="1">
        <v>366091</v>
      </c>
      <c r="AI82">
        <v>5</v>
      </c>
    </row>
    <row r="83" spans="1:35" x14ac:dyDescent="0.25">
      <c r="A83" t="s">
        <v>964</v>
      </c>
      <c r="B83" t="s">
        <v>148</v>
      </c>
      <c r="C83" t="s">
        <v>1257</v>
      </c>
      <c r="D83" t="s">
        <v>1030</v>
      </c>
      <c r="E83" s="6">
        <v>66.652173913043484</v>
      </c>
      <c r="F83" s="6">
        <v>2.535326086956522</v>
      </c>
      <c r="G83" s="6">
        <v>0.35326086956521741</v>
      </c>
      <c r="H83" s="6">
        <v>0.30336956521739128</v>
      </c>
      <c r="I83" s="6">
        <v>1.3804347826086956</v>
      </c>
      <c r="J83" s="6">
        <v>0</v>
      </c>
      <c r="K83" s="6">
        <v>0</v>
      </c>
      <c r="L83" s="6">
        <v>0.53532608695652173</v>
      </c>
      <c r="M83" s="6">
        <v>5.3043478260869561</v>
      </c>
      <c r="N83" s="6">
        <v>0</v>
      </c>
      <c r="O83" s="6">
        <f>SUM(NonNurse[[#This Row],[Qualified Social Work Staff Hours]],NonNurse[[#This Row],[Other Social Work Staff Hours]])/NonNurse[[#This Row],[MDS Census]]</f>
        <v>7.9582517938682304E-2</v>
      </c>
      <c r="P83" s="6">
        <v>9.7747826086956522</v>
      </c>
      <c r="Q83" s="6">
        <v>4.8913043478260872E-2</v>
      </c>
      <c r="R83" s="6">
        <f>SUM(NonNurse[[#This Row],[Qualified Activities Professional Hours]],NonNurse[[#This Row],[Other Activities Professional Hours]])/NonNurse[[#This Row],[MDS Census]]</f>
        <v>0.14738747553816048</v>
      </c>
      <c r="S83" s="6">
        <v>2.9184782608695654</v>
      </c>
      <c r="T83" s="6">
        <v>1.9972826086956521</v>
      </c>
      <c r="U83" s="6">
        <v>0</v>
      </c>
      <c r="V83" s="6">
        <f>SUM(NonNurse[[#This Row],[Occupational Therapist Hours]],NonNurse[[#This Row],[OT Assistant Hours]],NonNurse[[#This Row],[OT Aide Hours]])/NonNurse[[#This Row],[MDS Census]]</f>
        <v>7.3752446183953033E-2</v>
      </c>
      <c r="W83" s="6">
        <v>0.34239130434782611</v>
      </c>
      <c r="X83" s="6">
        <v>3.7391304347826089</v>
      </c>
      <c r="Y83" s="6">
        <v>0</v>
      </c>
      <c r="Z83" s="6">
        <f>SUM(NonNurse[[#This Row],[Physical Therapist (PT) Hours]],NonNurse[[#This Row],[PT Assistant Hours]],NonNurse[[#This Row],[PT Aide Hours]])/NonNurse[[#This Row],[MDS Census]]</f>
        <v>6.1236138290932801E-2</v>
      </c>
      <c r="AA83" s="6">
        <v>0</v>
      </c>
      <c r="AB83" s="6">
        <v>0</v>
      </c>
      <c r="AC83" s="6">
        <v>0</v>
      </c>
      <c r="AD83" s="6">
        <v>0</v>
      </c>
      <c r="AE83" s="6">
        <v>0</v>
      </c>
      <c r="AF83" s="6">
        <v>0</v>
      </c>
      <c r="AG83" s="6">
        <v>0</v>
      </c>
      <c r="AH83" s="1">
        <v>365380</v>
      </c>
      <c r="AI83">
        <v>5</v>
      </c>
    </row>
    <row r="84" spans="1:35" x14ac:dyDescent="0.25">
      <c r="A84" t="s">
        <v>964</v>
      </c>
      <c r="B84" t="s">
        <v>262</v>
      </c>
      <c r="C84" t="s">
        <v>1291</v>
      </c>
      <c r="D84" t="s">
        <v>1012</v>
      </c>
      <c r="E84" s="6">
        <v>53</v>
      </c>
      <c r="F84" s="6">
        <v>8.3478260869565215</v>
      </c>
      <c r="G84" s="6">
        <v>1.0869565217391304</v>
      </c>
      <c r="H84" s="6">
        <v>0.22826086956521738</v>
      </c>
      <c r="I84" s="6">
        <v>1.1304347826086956</v>
      </c>
      <c r="J84" s="6">
        <v>0</v>
      </c>
      <c r="K84" s="6">
        <v>0</v>
      </c>
      <c r="L84" s="6">
        <v>4.5395652173913046</v>
      </c>
      <c r="M84" s="6">
        <v>6.5217391304347823</v>
      </c>
      <c r="N84" s="6">
        <v>0</v>
      </c>
      <c r="O84" s="6">
        <f>SUM(NonNurse[[#This Row],[Qualified Social Work Staff Hours]],NonNurse[[#This Row],[Other Social Work Staff Hours]])/NonNurse[[#This Row],[MDS Census]]</f>
        <v>0.12305168170631664</v>
      </c>
      <c r="P84" s="6">
        <v>6.7663043478260869</v>
      </c>
      <c r="Q84" s="6">
        <v>0.27173913043478259</v>
      </c>
      <c r="R84" s="6">
        <f>SUM(NonNurse[[#This Row],[Qualified Activities Professional Hours]],NonNurse[[#This Row],[Other Activities Professional Hours]])/NonNurse[[#This Row],[MDS Census]]</f>
        <v>0.13279327317473338</v>
      </c>
      <c r="S84" s="6">
        <v>3.929891304347827</v>
      </c>
      <c r="T84" s="6">
        <v>6.2073913043478237</v>
      </c>
      <c r="U84" s="6">
        <v>0</v>
      </c>
      <c r="V84" s="6">
        <f>SUM(NonNurse[[#This Row],[Occupational Therapist Hours]],NonNurse[[#This Row],[OT Assistant Hours]],NonNurse[[#This Row],[OT Aide Hours]])/NonNurse[[#This Row],[MDS Census]]</f>
        <v>0.19126948318293682</v>
      </c>
      <c r="W84" s="6">
        <v>2.0630434782608695</v>
      </c>
      <c r="X84" s="6">
        <v>4.8042391304347829</v>
      </c>
      <c r="Y84" s="6">
        <v>0</v>
      </c>
      <c r="Z84" s="6">
        <f>SUM(NonNurse[[#This Row],[Physical Therapist (PT) Hours]],NonNurse[[#This Row],[PT Assistant Hours]],NonNurse[[#This Row],[PT Aide Hours]])/NonNurse[[#This Row],[MDS Census]]</f>
        <v>0.12957136997538968</v>
      </c>
      <c r="AA84" s="6">
        <v>0</v>
      </c>
      <c r="AB84" s="6">
        <v>0</v>
      </c>
      <c r="AC84" s="6">
        <v>0</v>
      </c>
      <c r="AD84" s="6">
        <v>0</v>
      </c>
      <c r="AE84" s="6">
        <v>0</v>
      </c>
      <c r="AF84" s="6">
        <v>0</v>
      </c>
      <c r="AG84" s="6">
        <v>0</v>
      </c>
      <c r="AH84" s="1">
        <v>365563</v>
      </c>
      <c r="AI84">
        <v>5</v>
      </c>
    </row>
    <row r="85" spans="1:35" x14ac:dyDescent="0.25">
      <c r="A85" t="s">
        <v>964</v>
      </c>
      <c r="B85" t="s">
        <v>805</v>
      </c>
      <c r="C85" t="s">
        <v>1286</v>
      </c>
      <c r="D85" t="s">
        <v>1049</v>
      </c>
      <c r="E85" s="6">
        <v>45.869565217391305</v>
      </c>
      <c r="F85" s="6">
        <v>6.0869565217391308</v>
      </c>
      <c r="G85" s="6">
        <v>0.65217391304347827</v>
      </c>
      <c r="H85" s="6">
        <v>0.2391304347826087</v>
      </c>
      <c r="I85" s="6">
        <v>0.69565217391304346</v>
      </c>
      <c r="J85" s="6">
        <v>0</v>
      </c>
      <c r="K85" s="6">
        <v>0</v>
      </c>
      <c r="L85" s="6">
        <v>2.6983695652173911</v>
      </c>
      <c r="M85" s="6">
        <v>5.3777173913043477</v>
      </c>
      <c r="N85" s="6">
        <v>0</v>
      </c>
      <c r="O85" s="6">
        <f>SUM(NonNurse[[#This Row],[Qualified Social Work Staff Hours]],NonNurse[[#This Row],[Other Social Work Staff Hours]])/NonNurse[[#This Row],[MDS Census]]</f>
        <v>0.11723933649289099</v>
      </c>
      <c r="P85" s="6">
        <v>0</v>
      </c>
      <c r="Q85" s="6">
        <v>0</v>
      </c>
      <c r="R85" s="6">
        <f>SUM(NonNurse[[#This Row],[Qualified Activities Professional Hours]],NonNurse[[#This Row],[Other Activities Professional Hours]])/NonNurse[[#This Row],[MDS Census]]</f>
        <v>0</v>
      </c>
      <c r="S85" s="6">
        <v>0.91576086956521741</v>
      </c>
      <c r="T85" s="6">
        <v>3.7391304347826089</v>
      </c>
      <c r="U85" s="6">
        <v>0</v>
      </c>
      <c r="V85" s="6">
        <f>SUM(NonNurse[[#This Row],[Occupational Therapist Hours]],NonNurse[[#This Row],[OT Assistant Hours]],NonNurse[[#This Row],[OT Aide Hours]])/NonNurse[[#This Row],[MDS Census]]</f>
        <v>0.10148104265402844</v>
      </c>
      <c r="W85" s="6">
        <v>1.6956521739130435</v>
      </c>
      <c r="X85" s="6">
        <v>5.0815217391304346</v>
      </c>
      <c r="Y85" s="6">
        <v>0</v>
      </c>
      <c r="Z85" s="6">
        <f>SUM(NonNurse[[#This Row],[Physical Therapist (PT) Hours]],NonNurse[[#This Row],[PT Assistant Hours]],NonNurse[[#This Row],[PT Aide Hours]])/NonNurse[[#This Row],[MDS Census]]</f>
        <v>0.14774881516587679</v>
      </c>
      <c r="AA85" s="6">
        <v>0</v>
      </c>
      <c r="AB85" s="6">
        <v>0</v>
      </c>
      <c r="AC85" s="6">
        <v>0</v>
      </c>
      <c r="AD85" s="6">
        <v>0</v>
      </c>
      <c r="AE85" s="6">
        <v>0</v>
      </c>
      <c r="AF85" s="6">
        <v>0</v>
      </c>
      <c r="AG85" s="6">
        <v>0</v>
      </c>
      <c r="AH85" s="1">
        <v>366354</v>
      </c>
      <c r="AI85">
        <v>5</v>
      </c>
    </row>
    <row r="86" spans="1:35" x14ac:dyDescent="0.25">
      <c r="A86" t="s">
        <v>964</v>
      </c>
      <c r="B86" t="s">
        <v>873</v>
      </c>
      <c r="C86" t="s">
        <v>1092</v>
      </c>
      <c r="D86" t="s">
        <v>1035</v>
      </c>
      <c r="E86" s="6">
        <v>86.358695652173907</v>
      </c>
      <c r="F86" s="6">
        <v>5.1358695652173916</v>
      </c>
      <c r="G86" s="6">
        <v>0.56521739130434778</v>
      </c>
      <c r="H86" s="6">
        <v>0</v>
      </c>
      <c r="I86" s="6">
        <v>2.2282608695652173</v>
      </c>
      <c r="J86" s="6">
        <v>0</v>
      </c>
      <c r="K86" s="6">
        <v>0</v>
      </c>
      <c r="L86" s="6">
        <v>9.486847826086958</v>
      </c>
      <c r="M86" s="6">
        <v>4.2391304347826084</v>
      </c>
      <c r="N86" s="6">
        <v>10.274456521739131</v>
      </c>
      <c r="O86" s="6">
        <f>SUM(NonNurse[[#This Row],[Qualified Social Work Staff Hours]],NonNurse[[#This Row],[Other Social Work Staff Hours]])/NonNurse[[#This Row],[MDS Census]]</f>
        <v>0.16806167400881059</v>
      </c>
      <c r="P86" s="6">
        <v>4.4836956521739131</v>
      </c>
      <c r="Q86" s="6">
        <v>21.782608695652176</v>
      </c>
      <c r="R86" s="6">
        <f>SUM(NonNurse[[#This Row],[Qualified Activities Professional Hours]],NonNurse[[#This Row],[Other Activities Professional Hours]])/NonNurse[[#This Row],[MDS Census]]</f>
        <v>0.30415355569540597</v>
      </c>
      <c r="S86" s="6">
        <v>5.3316304347826078</v>
      </c>
      <c r="T86" s="6">
        <v>9.2681521739130428</v>
      </c>
      <c r="U86" s="6">
        <v>0</v>
      </c>
      <c r="V86" s="6">
        <f>SUM(NonNurse[[#This Row],[Occupational Therapist Hours]],NonNurse[[#This Row],[OT Assistant Hours]],NonNurse[[#This Row],[OT Aide Hours]])/NonNurse[[#This Row],[MDS Census]]</f>
        <v>0.16905978602894903</v>
      </c>
      <c r="W86" s="6">
        <v>9.4636956521739144</v>
      </c>
      <c r="X86" s="6">
        <v>10.793586956521741</v>
      </c>
      <c r="Y86" s="6">
        <v>0</v>
      </c>
      <c r="Z86" s="6">
        <f>SUM(NonNurse[[#This Row],[Physical Therapist (PT) Hours]],NonNurse[[#This Row],[PT Assistant Hours]],NonNurse[[#This Row],[PT Aide Hours]])/NonNurse[[#This Row],[MDS Census]]</f>
        <v>0.2345714285714286</v>
      </c>
      <c r="AA86" s="6">
        <v>0</v>
      </c>
      <c r="AB86" s="6">
        <v>0</v>
      </c>
      <c r="AC86" s="6">
        <v>0</v>
      </c>
      <c r="AD86" s="6">
        <v>0</v>
      </c>
      <c r="AE86" s="6">
        <v>0</v>
      </c>
      <c r="AF86" s="6">
        <v>0</v>
      </c>
      <c r="AG86" s="6">
        <v>0.15217391304347827</v>
      </c>
      <c r="AH86" s="1">
        <v>366431</v>
      </c>
      <c r="AI86">
        <v>5</v>
      </c>
    </row>
    <row r="87" spans="1:35" x14ac:dyDescent="0.25">
      <c r="A87" t="s">
        <v>964</v>
      </c>
      <c r="B87" t="s">
        <v>912</v>
      </c>
      <c r="C87" t="s">
        <v>1315</v>
      </c>
      <c r="D87" t="s">
        <v>1032</v>
      </c>
      <c r="E87" s="6">
        <v>54.5</v>
      </c>
      <c r="F87" s="6">
        <v>5.4782608695652177</v>
      </c>
      <c r="G87" s="6">
        <v>0.52173913043478259</v>
      </c>
      <c r="H87" s="6">
        <v>0</v>
      </c>
      <c r="I87" s="6">
        <v>0.80434782608695654</v>
      </c>
      <c r="J87" s="6">
        <v>0</v>
      </c>
      <c r="K87" s="6">
        <v>0</v>
      </c>
      <c r="L87" s="6">
        <v>3.1234782608695655</v>
      </c>
      <c r="M87" s="6">
        <v>5.4782608695652177</v>
      </c>
      <c r="N87" s="6">
        <v>5.4673913043478262</v>
      </c>
      <c r="O87" s="6">
        <f>SUM(NonNurse[[#This Row],[Qualified Social Work Staff Hours]],NonNurse[[#This Row],[Other Social Work Staff Hours]])/NonNurse[[#This Row],[MDS Census]]</f>
        <v>0.20083765456721181</v>
      </c>
      <c r="P87" s="6">
        <v>3.964673913043478</v>
      </c>
      <c r="Q87" s="6">
        <v>2.3260869565217392</v>
      </c>
      <c r="R87" s="6">
        <f>SUM(NonNurse[[#This Row],[Qualified Activities Professional Hours]],NonNurse[[#This Row],[Other Activities Professional Hours]])/NonNurse[[#This Row],[MDS Census]]</f>
        <v>0.11542680494615076</v>
      </c>
      <c r="S87" s="6">
        <v>4.0973913043478261</v>
      </c>
      <c r="T87" s="6">
        <v>1.7366304347826087</v>
      </c>
      <c r="U87" s="6">
        <v>0</v>
      </c>
      <c r="V87" s="6">
        <f>SUM(NonNurse[[#This Row],[Occupational Therapist Hours]],NonNurse[[#This Row],[OT Assistant Hours]],NonNurse[[#This Row],[OT Aide Hours]])/NonNurse[[#This Row],[MDS Census]]</f>
        <v>0.10704627044276027</v>
      </c>
      <c r="W87" s="6">
        <v>2.5463043478260867</v>
      </c>
      <c r="X87" s="6">
        <v>3.8216304347826084</v>
      </c>
      <c r="Y87" s="6">
        <v>0</v>
      </c>
      <c r="Z87" s="6">
        <f>SUM(NonNurse[[#This Row],[Physical Therapist (PT) Hours]],NonNurse[[#This Row],[PT Assistant Hours]],NonNurse[[#This Row],[PT Aide Hours]])/NonNurse[[#This Row],[MDS Census]]</f>
        <v>0.11684284004786596</v>
      </c>
      <c r="AA87" s="6">
        <v>0</v>
      </c>
      <c r="AB87" s="6">
        <v>0</v>
      </c>
      <c r="AC87" s="6">
        <v>0</v>
      </c>
      <c r="AD87" s="6">
        <v>0</v>
      </c>
      <c r="AE87" s="6">
        <v>26.445652173913043</v>
      </c>
      <c r="AF87" s="6">
        <v>0</v>
      </c>
      <c r="AG87" s="6">
        <v>0</v>
      </c>
      <c r="AH87" s="1">
        <v>366471</v>
      </c>
      <c r="AI87">
        <v>5</v>
      </c>
    </row>
    <row r="88" spans="1:35" x14ac:dyDescent="0.25">
      <c r="A88" t="s">
        <v>964</v>
      </c>
      <c r="B88" t="s">
        <v>928</v>
      </c>
      <c r="C88" t="s">
        <v>1378</v>
      </c>
      <c r="D88" t="s">
        <v>1032</v>
      </c>
      <c r="E88" s="6">
        <v>10.923913043478262</v>
      </c>
      <c r="F88" s="6">
        <v>4.8913043478260869</v>
      </c>
      <c r="G88" s="6">
        <v>0.56521739130434778</v>
      </c>
      <c r="H88" s="6">
        <v>0</v>
      </c>
      <c r="I88" s="6">
        <v>0.20652173913043478</v>
      </c>
      <c r="J88" s="6">
        <v>0</v>
      </c>
      <c r="K88" s="6">
        <v>0</v>
      </c>
      <c r="L88" s="6">
        <v>1.2322826086956522</v>
      </c>
      <c r="M88" s="6">
        <v>0</v>
      </c>
      <c r="N88" s="6">
        <v>4.8097826086956523</v>
      </c>
      <c r="O88" s="6">
        <f>SUM(NonNurse[[#This Row],[Qualified Social Work Staff Hours]],NonNurse[[#This Row],[Other Social Work Staff Hours]])/NonNurse[[#This Row],[MDS Census]]</f>
        <v>0.44029850746268656</v>
      </c>
      <c r="P88" s="6">
        <v>0</v>
      </c>
      <c r="Q88" s="6">
        <v>0</v>
      </c>
      <c r="R88" s="6">
        <f>SUM(NonNurse[[#This Row],[Qualified Activities Professional Hours]],NonNurse[[#This Row],[Other Activities Professional Hours]])/NonNurse[[#This Row],[MDS Census]]</f>
        <v>0</v>
      </c>
      <c r="S88" s="6">
        <v>0.41858695652173916</v>
      </c>
      <c r="T88" s="6">
        <v>2.0207608695652177</v>
      </c>
      <c r="U88" s="6">
        <v>0</v>
      </c>
      <c r="V88" s="6">
        <f>SUM(NonNurse[[#This Row],[Occupational Therapist Hours]],NonNurse[[#This Row],[OT Assistant Hours]],NonNurse[[#This Row],[OT Aide Hours]])/NonNurse[[#This Row],[MDS Census]]</f>
        <v>0.22330348258706467</v>
      </c>
      <c r="W88" s="6">
        <v>1.3317391304347828</v>
      </c>
      <c r="X88" s="6">
        <v>1.7315217391304343</v>
      </c>
      <c r="Y88" s="6">
        <v>0</v>
      </c>
      <c r="Z88" s="6">
        <f>SUM(NonNurse[[#This Row],[Physical Therapist (PT) Hours]],NonNurse[[#This Row],[PT Assistant Hours]],NonNurse[[#This Row],[PT Aide Hours]])/NonNurse[[#This Row],[MDS Census]]</f>
        <v>0.2804179104477611</v>
      </c>
      <c r="AA88" s="6">
        <v>0</v>
      </c>
      <c r="AB88" s="6">
        <v>0</v>
      </c>
      <c r="AC88" s="6">
        <v>0</v>
      </c>
      <c r="AD88" s="6">
        <v>0</v>
      </c>
      <c r="AE88" s="6">
        <v>0</v>
      </c>
      <c r="AF88" s="6">
        <v>0</v>
      </c>
      <c r="AG88" s="6">
        <v>0</v>
      </c>
      <c r="AH88" s="1">
        <v>366488</v>
      </c>
      <c r="AI88">
        <v>5</v>
      </c>
    </row>
    <row r="89" spans="1:35" x14ac:dyDescent="0.25">
      <c r="A89" t="s">
        <v>964</v>
      </c>
      <c r="B89" t="s">
        <v>895</v>
      </c>
      <c r="C89" t="s">
        <v>1421</v>
      </c>
      <c r="D89" t="s">
        <v>1034</v>
      </c>
      <c r="E89" s="6">
        <v>71.934782608695656</v>
      </c>
      <c r="F89" s="6">
        <v>5.6521739130434785</v>
      </c>
      <c r="G89" s="6">
        <v>0.54347826086956519</v>
      </c>
      <c r="H89" s="6">
        <v>0</v>
      </c>
      <c r="I89" s="6">
        <v>1.5217391304347827</v>
      </c>
      <c r="J89" s="6">
        <v>0</v>
      </c>
      <c r="K89" s="6">
        <v>0</v>
      </c>
      <c r="L89" s="6">
        <v>3.5342391304347838</v>
      </c>
      <c r="M89" s="6">
        <v>0</v>
      </c>
      <c r="N89" s="6">
        <v>12.641304347826088</v>
      </c>
      <c r="O89" s="6">
        <f>SUM(NonNurse[[#This Row],[Qualified Social Work Staff Hours]],NonNurse[[#This Row],[Other Social Work Staff Hours]])/NonNurse[[#This Row],[MDS Census]]</f>
        <v>0.17573284980356604</v>
      </c>
      <c r="P89" s="6">
        <v>5.6168478260869561</v>
      </c>
      <c r="Q89" s="6">
        <v>11.622282608695652</v>
      </c>
      <c r="R89" s="6">
        <f>SUM(NonNurse[[#This Row],[Qualified Activities Professional Hours]],NonNurse[[#This Row],[Other Activities Professional Hours]])/NonNurse[[#This Row],[MDS Census]]</f>
        <v>0.23964944091870655</v>
      </c>
      <c r="S89" s="6">
        <v>3.4750000000000005</v>
      </c>
      <c r="T89" s="6">
        <v>4.5177173913043456</v>
      </c>
      <c r="U89" s="6">
        <v>0</v>
      </c>
      <c r="V89" s="6">
        <f>SUM(NonNurse[[#This Row],[Occupational Therapist Hours]],NonNurse[[#This Row],[OT Assistant Hours]],NonNurse[[#This Row],[OT Aide Hours]])/NonNurse[[#This Row],[MDS Census]]</f>
        <v>0.11111060743427015</v>
      </c>
      <c r="W89" s="6">
        <v>3.5226086956521718</v>
      </c>
      <c r="X89" s="6">
        <v>3.425108695652173</v>
      </c>
      <c r="Y89" s="6">
        <v>0</v>
      </c>
      <c r="Z89" s="6">
        <f>SUM(NonNurse[[#This Row],[Physical Therapist (PT) Hours]],NonNurse[[#This Row],[PT Assistant Hours]],NonNurse[[#This Row],[PT Aide Hours]])/NonNurse[[#This Row],[MDS Census]]</f>
        <v>9.658355998791171E-2</v>
      </c>
      <c r="AA89" s="6">
        <v>0</v>
      </c>
      <c r="AB89" s="6">
        <v>0</v>
      </c>
      <c r="AC89" s="6">
        <v>0</v>
      </c>
      <c r="AD89" s="6">
        <v>0</v>
      </c>
      <c r="AE89" s="6">
        <v>0</v>
      </c>
      <c r="AF89" s="6">
        <v>0</v>
      </c>
      <c r="AG89" s="6">
        <v>0.13043478260869565</v>
      </c>
      <c r="AH89" s="1">
        <v>366454</v>
      </c>
      <c r="AI89">
        <v>5</v>
      </c>
    </row>
    <row r="90" spans="1:35" x14ac:dyDescent="0.25">
      <c r="A90" t="s">
        <v>964</v>
      </c>
      <c r="B90" t="s">
        <v>851</v>
      </c>
      <c r="C90" t="s">
        <v>1210</v>
      </c>
      <c r="D90" t="s">
        <v>1036</v>
      </c>
      <c r="E90" s="6">
        <v>66.858695652173907</v>
      </c>
      <c r="F90" s="6">
        <v>5.4782608695652177</v>
      </c>
      <c r="G90" s="6">
        <v>0.57989130434782599</v>
      </c>
      <c r="H90" s="6">
        <v>0</v>
      </c>
      <c r="I90" s="6">
        <v>2.152173913043478</v>
      </c>
      <c r="J90" s="6">
        <v>0</v>
      </c>
      <c r="K90" s="6">
        <v>0</v>
      </c>
      <c r="L90" s="6">
        <v>1.3339130434782611</v>
      </c>
      <c r="M90" s="6">
        <v>5.4782608695652177</v>
      </c>
      <c r="N90" s="6">
        <v>5.6820652173913047</v>
      </c>
      <c r="O90" s="6">
        <f>SUM(NonNurse[[#This Row],[Qualified Social Work Staff Hours]],NonNurse[[#This Row],[Other Social Work Staff Hours]])/NonNurse[[#This Row],[MDS Census]]</f>
        <v>0.16692407738579096</v>
      </c>
      <c r="P90" s="6">
        <v>5.4592391304347823</v>
      </c>
      <c r="Q90" s="6">
        <v>8.1739130434782616</v>
      </c>
      <c r="R90" s="6">
        <f>SUM(NonNurse[[#This Row],[Qualified Activities Professional Hours]],NonNurse[[#This Row],[Other Activities Professional Hours]])/NonNurse[[#This Row],[MDS Census]]</f>
        <v>0.20390993334417168</v>
      </c>
      <c r="S90" s="6">
        <v>5.0632608695652177</v>
      </c>
      <c r="T90" s="6">
        <v>5.054456521739132</v>
      </c>
      <c r="U90" s="6">
        <v>0</v>
      </c>
      <c r="V90" s="6">
        <f>SUM(NonNurse[[#This Row],[Occupational Therapist Hours]],NonNurse[[#This Row],[OT Assistant Hours]],NonNurse[[#This Row],[OT Aide Hours]])/NonNurse[[#This Row],[MDS Census]]</f>
        <v>0.1513298650625915</v>
      </c>
      <c r="W90" s="6">
        <v>5.5598913043478237</v>
      </c>
      <c r="X90" s="6">
        <v>7.8017391304347798</v>
      </c>
      <c r="Y90" s="6">
        <v>0</v>
      </c>
      <c r="Z90" s="6">
        <f>SUM(NonNurse[[#This Row],[Physical Therapist (PT) Hours]],NonNurse[[#This Row],[PT Assistant Hours]],NonNurse[[#This Row],[PT Aide Hours]])/NonNurse[[#This Row],[MDS Census]]</f>
        <v>0.19984880507234593</v>
      </c>
      <c r="AA90" s="6">
        <v>0</v>
      </c>
      <c r="AB90" s="6">
        <v>0</v>
      </c>
      <c r="AC90" s="6">
        <v>0</v>
      </c>
      <c r="AD90" s="6">
        <v>0</v>
      </c>
      <c r="AE90" s="6">
        <v>0</v>
      </c>
      <c r="AF90" s="6">
        <v>0</v>
      </c>
      <c r="AG90" s="6">
        <v>0</v>
      </c>
      <c r="AH90" s="1">
        <v>366407</v>
      </c>
      <c r="AI90">
        <v>5</v>
      </c>
    </row>
    <row r="91" spans="1:35" x14ac:dyDescent="0.25">
      <c r="A91" t="s">
        <v>964</v>
      </c>
      <c r="B91" t="s">
        <v>917</v>
      </c>
      <c r="C91" t="s">
        <v>1313</v>
      </c>
      <c r="D91" t="s">
        <v>1041</v>
      </c>
      <c r="E91" s="6">
        <v>50.717391304347828</v>
      </c>
      <c r="F91" s="6">
        <v>5.4782608695652177</v>
      </c>
      <c r="G91" s="6">
        <v>0.56521739130434778</v>
      </c>
      <c r="H91" s="6">
        <v>0</v>
      </c>
      <c r="I91" s="6">
        <v>3.1739130434782608</v>
      </c>
      <c r="J91" s="6">
        <v>0</v>
      </c>
      <c r="K91" s="6">
        <v>0</v>
      </c>
      <c r="L91" s="6">
        <v>2.5920652173913035</v>
      </c>
      <c r="M91" s="6">
        <v>0</v>
      </c>
      <c r="N91" s="6">
        <v>8.5217391304347831</v>
      </c>
      <c r="O91" s="6">
        <f>SUM(NonNurse[[#This Row],[Qualified Social Work Staff Hours]],NonNurse[[#This Row],[Other Social Work Staff Hours]])/NonNurse[[#This Row],[MDS Census]]</f>
        <v>0.16802400342906129</v>
      </c>
      <c r="P91" s="6">
        <v>4.1222826086956523</v>
      </c>
      <c r="Q91" s="6">
        <v>3.1576086956521738</v>
      </c>
      <c r="R91" s="6">
        <f>SUM(NonNurse[[#This Row],[Qualified Activities Professional Hours]],NonNurse[[#This Row],[Other Activities Professional Hours]])/NonNurse[[#This Row],[MDS Census]]</f>
        <v>0.14353836262323189</v>
      </c>
      <c r="S91" s="6">
        <v>5.5361956521739133</v>
      </c>
      <c r="T91" s="6">
        <v>6.8659782608695661</v>
      </c>
      <c r="U91" s="6">
        <v>0</v>
      </c>
      <c r="V91" s="6">
        <f>SUM(NonNurse[[#This Row],[Occupational Therapist Hours]],NonNurse[[#This Row],[OT Assistant Hours]],NonNurse[[#This Row],[OT Aide Hours]])/NonNurse[[#This Row],[MDS Census]]</f>
        <v>0.24453493356193745</v>
      </c>
      <c r="W91" s="6">
        <v>4.7031521739130433</v>
      </c>
      <c r="X91" s="6">
        <v>10.202717391304345</v>
      </c>
      <c r="Y91" s="6">
        <v>0</v>
      </c>
      <c r="Z91" s="6">
        <f>SUM(NonNurse[[#This Row],[Physical Therapist (PT) Hours]],NonNurse[[#This Row],[PT Assistant Hours]],NonNurse[[#This Row],[PT Aide Hours]])/NonNurse[[#This Row],[MDS Census]]</f>
        <v>0.29390055722246028</v>
      </c>
      <c r="AA91" s="6">
        <v>0</v>
      </c>
      <c r="AB91" s="6">
        <v>0</v>
      </c>
      <c r="AC91" s="6">
        <v>0</v>
      </c>
      <c r="AD91" s="6">
        <v>0</v>
      </c>
      <c r="AE91" s="6">
        <v>0</v>
      </c>
      <c r="AF91" s="6">
        <v>0</v>
      </c>
      <c r="AG91" s="6">
        <v>0</v>
      </c>
      <c r="AH91" s="1">
        <v>366477</v>
      </c>
      <c r="AI91">
        <v>5</v>
      </c>
    </row>
    <row r="92" spans="1:35" x14ac:dyDescent="0.25">
      <c r="A92" t="s">
        <v>964</v>
      </c>
      <c r="B92" t="s">
        <v>904</v>
      </c>
      <c r="C92" t="s">
        <v>1245</v>
      </c>
      <c r="D92" t="s">
        <v>1012</v>
      </c>
      <c r="E92" s="6">
        <v>78.978260869565219</v>
      </c>
      <c r="F92" s="6">
        <v>5.3913043478260869</v>
      </c>
      <c r="G92" s="6">
        <v>0.42391304347826086</v>
      </c>
      <c r="H92" s="6">
        <v>0</v>
      </c>
      <c r="I92" s="6">
        <v>1.1304347826086956</v>
      </c>
      <c r="J92" s="6">
        <v>0</v>
      </c>
      <c r="K92" s="6">
        <v>0</v>
      </c>
      <c r="L92" s="6">
        <v>6.3490217391304338</v>
      </c>
      <c r="M92" s="6">
        <v>2.0516304347826089</v>
      </c>
      <c r="N92" s="6">
        <v>5.4627173913043467</v>
      </c>
      <c r="O92" s="6">
        <f>SUM(NonNurse[[#This Row],[Qualified Social Work Staff Hours]],NonNurse[[#This Row],[Other Social Work Staff Hours]])/NonNurse[[#This Row],[MDS Census]]</f>
        <v>9.5144508670520225E-2</v>
      </c>
      <c r="P92" s="6">
        <v>4.8146739130434781</v>
      </c>
      <c r="Q92" s="6">
        <v>13.057065217391305</v>
      </c>
      <c r="R92" s="6">
        <f>SUM(NonNurse[[#This Row],[Qualified Activities Professional Hours]],NonNurse[[#This Row],[Other Activities Professional Hours]])/NonNurse[[#This Row],[MDS Census]]</f>
        <v>0.22628681530415634</v>
      </c>
      <c r="S92" s="6">
        <v>4.4195652173913054</v>
      </c>
      <c r="T92" s="6">
        <v>9.1504347826086949</v>
      </c>
      <c r="U92" s="6">
        <v>0</v>
      </c>
      <c r="V92" s="6">
        <f>SUM(NonNurse[[#This Row],[Occupational Therapist Hours]],NonNurse[[#This Row],[OT Assistant Hours]],NonNurse[[#This Row],[OT Aide Hours]])/NonNurse[[#This Row],[MDS Census]]</f>
        <v>0.17181943297550234</v>
      </c>
      <c r="W92" s="6">
        <v>3.9520652173913042</v>
      </c>
      <c r="X92" s="6">
        <v>7.2718478260869563</v>
      </c>
      <c r="Y92" s="6">
        <v>0</v>
      </c>
      <c r="Z92" s="6">
        <f>SUM(NonNurse[[#This Row],[Physical Therapist (PT) Hours]],NonNurse[[#This Row],[PT Assistant Hours]],NonNurse[[#This Row],[PT Aide Hours]])/NonNurse[[#This Row],[MDS Census]]</f>
        <v>0.1421139554087531</v>
      </c>
      <c r="AA92" s="6">
        <v>0</v>
      </c>
      <c r="AB92" s="6">
        <v>0</v>
      </c>
      <c r="AC92" s="6">
        <v>0</v>
      </c>
      <c r="AD92" s="6">
        <v>0</v>
      </c>
      <c r="AE92" s="6">
        <v>0</v>
      </c>
      <c r="AF92" s="6">
        <v>0</v>
      </c>
      <c r="AG92" s="6">
        <v>0</v>
      </c>
      <c r="AH92" s="1">
        <v>366463</v>
      </c>
      <c r="AI92">
        <v>5</v>
      </c>
    </row>
    <row r="93" spans="1:35" x14ac:dyDescent="0.25">
      <c r="A93" t="s">
        <v>964</v>
      </c>
      <c r="B93" t="s">
        <v>840</v>
      </c>
      <c r="C93" t="s">
        <v>1413</v>
      </c>
      <c r="D93" t="s">
        <v>1032</v>
      </c>
      <c r="E93" s="6">
        <v>82.184782608695656</v>
      </c>
      <c r="F93" s="6">
        <v>5.9510869565217392</v>
      </c>
      <c r="G93" s="6">
        <v>0.56521739130434778</v>
      </c>
      <c r="H93" s="6">
        <v>0</v>
      </c>
      <c r="I93" s="6">
        <v>2.9456521739130435</v>
      </c>
      <c r="J93" s="6">
        <v>0</v>
      </c>
      <c r="K93" s="6">
        <v>0</v>
      </c>
      <c r="L93" s="6">
        <v>10.101521739130433</v>
      </c>
      <c r="M93" s="6">
        <v>0</v>
      </c>
      <c r="N93" s="6">
        <v>15.413043478260869</v>
      </c>
      <c r="O93" s="6">
        <f>SUM(NonNurse[[#This Row],[Qualified Social Work Staff Hours]],NonNurse[[#This Row],[Other Social Work Staff Hours]])/NonNurse[[#This Row],[MDS Census]]</f>
        <v>0.18754133051183705</v>
      </c>
      <c r="P93" s="6">
        <v>5.4782608695652177</v>
      </c>
      <c r="Q93" s="6">
        <v>3.3804347826086958</v>
      </c>
      <c r="R93" s="6">
        <f>SUM(NonNurse[[#This Row],[Qualified Activities Professional Hours]],NonNurse[[#This Row],[Other Activities Professional Hours]])/NonNurse[[#This Row],[MDS Census]]</f>
        <v>0.10778997487104881</v>
      </c>
      <c r="S93" s="6">
        <v>6.2986956521739144</v>
      </c>
      <c r="T93" s="6">
        <v>10.050869565217392</v>
      </c>
      <c r="U93" s="6">
        <v>0</v>
      </c>
      <c r="V93" s="6">
        <f>SUM(NonNurse[[#This Row],[Occupational Therapist Hours]],NonNurse[[#This Row],[OT Assistant Hours]],NonNurse[[#This Row],[OT Aide Hours]])/NonNurse[[#This Row],[MDS Census]]</f>
        <v>0.19893664859145616</v>
      </c>
      <c r="W93" s="6">
        <v>4.294130434782609</v>
      </c>
      <c r="X93" s="6">
        <v>14.866847826086959</v>
      </c>
      <c r="Y93" s="6">
        <v>0</v>
      </c>
      <c r="Z93" s="6">
        <f>SUM(NonNurse[[#This Row],[Physical Therapist (PT) Hours]],NonNurse[[#This Row],[PT Assistant Hours]],NonNurse[[#This Row],[PT Aide Hours]])/NonNurse[[#This Row],[MDS Census]]</f>
        <v>0.23314508662875286</v>
      </c>
      <c r="AA93" s="6">
        <v>0</v>
      </c>
      <c r="AB93" s="6">
        <v>0</v>
      </c>
      <c r="AC93" s="6">
        <v>0</v>
      </c>
      <c r="AD93" s="6">
        <v>0</v>
      </c>
      <c r="AE93" s="6">
        <v>0</v>
      </c>
      <c r="AF93" s="6">
        <v>0</v>
      </c>
      <c r="AG93" s="6">
        <v>0.15217391304347827</v>
      </c>
      <c r="AH93" s="1">
        <v>366394</v>
      </c>
      <c r="AI93">
        <v>5</v>
      </c>
    </row>
    <row r="94" spans="1:35" x14ac:dyDescent="0.25">
      <c r="A94" t="s">
        <v>964</v>
      </c>
      <c r="B94" t="s">
        <v>402</v>
      </c>
      <c r="C94" t="s">
        <v>1103</v>
      </c>
      <c r="D94" t="s">
        <v>1041</v>
      </c>
      <c r="E94" s="6">
        <v>72.358695652173907</v>
      </c>
      <c r="F94" s="6">
        <v>0</v>
      </c>
      <c r="G94" s="6">
        <v>8.6956521739130432E-2</v>
      </c>
      <c r="H94" s="6">
        <v>0</v>
      </c>
      <c r="I94" s="6">
        <v>2.6086956521739131</v>
      </c>
      <c r="J94" s="6">
        <v>0</v>
      </c>
      <c r="K94" s="6">
        <v>0</v>
      </c>
      <c r="L94" s="6">
        <v>5.0517391304347798</v>
      </c>
      <c r="M94" s="6">
        <v>12.66184782608696</v>
      </c>
      <c r="N94" s="6">
        <v>0</v>
      </c>
      <c r="O94" s="6">
        <f>SUM(NonNurse[[#This Row],[Qualified Social Work Staff Hours]],NonNurse[[#This Row],[Other Social Work Staff Hours]])/NonNurse[[#This Row],[MDS Census]]</f>
        <v>0.17498723148565426</v>
      </c>
      <c r="P94" s="6">
        <v>5.3043478260869561</v>
      </c>
      <c r="Q94" s="6">
        <v>8.6439130434782605</v>
      </c>
      <c r="R94" s="6">
        <f>SUM(NonNurse[[#This Row],[Qualified Activities Professional Hours]],NonNurse[[#This Row],[Other Activities Professional Hours]])/NonNurse[[#This Row],[MDS Census]]</f>
        <v>0.19276550998948477</v>
      </c>
      <c r="S94" s="6">
        <v>2.2528260869565218</v>
      </c>
      <c r="T94" s="6">
        <v>6.8745652173913019</v>
      </c>
      <c r="U94" s="6">
        <v>0</v>
      </c>
      <c r="V94" s="6">
        <f>SUM(NonNurse[[#This Row],[Occupational Therapist Hours]],NonNurse[[#This Row],[OT Assistant Hours]],NonNurse[[#This Row],[OT Aide Hours]])/NonNurse[[#This Row],[MDS Census]]</f>
        <v>0.1261409043112513</v>
      </c>
      <c r="W94" s="6">
        <v>4.1740217391304348</v>
      </c>
      <c r="X94" s="6">
        <v>9.3892391304347829</v>
      </c>
      <c r="Y94" s="6">
        <v>0</v>
      </c>
      <c r="Z94" s="6">
        <f>SUM(NonNurse[[#This Row],[Physical Therapist (PT) Hours]],NonNurse[[#This Row],[PT Assistant Hours]],NonNurse[[#This Row],[PT Aide Hours]])/NonNurse[[#This Row],[MDS Census]]</f>
        <v>0.1874447949526814</v>
      </c>
      <c r="AA94" s="6">
        <v>0</v>
      </c>
      <c r="AB94" s="6">
        <v>0</v>
      </c>
      <c r="AC94" s="6">
        <v>0</v>
      </c>
      <c r="AD94" s="6">
        <v>0</v>
      </c>
      <c r="AE94" s="6">
        <v>7.6086956521739135E-2</v>
      </c>
      <c r="AF94" s="6">
        <v>0</v>
      </c>
      <c r="AG94" s="6">
        <v>0</v>
      </c>
      <c r="AH94" s="1">
        <v>365762</v>
      </c>
      <c r="AI94">
        <v>5</v>
      </c>
    </row>
    <row r="95" spans="1:35" x14ac:dyDescent="0.25">
      <c r="A95" t="s">
        <v>964</v>
      </c>
      <c r="B95" t="s">
        <v>51</v>
      </c>
      <c r="C95" t="s">
        <v>1103</v>
      </c>
      <c r="D95" t="s">
        <v>1041</v>
      </c>
      <c r="E95" s="6">
        <v>81.5</v>
      </c>
      <c r="F95" s="6">
        <v>5.3043478260869561</v>
      </c>
      <c r="G95" s="6">
        <v>5.434782608695652E-2</v>
      </c>
      <c r="H95" s="6">
        <v>0.32608695652173914</v>
      </c>
      <c r="I95" s="6">
        <v>3.1086956521739131</v>
      </c>
      <c r="J95" s="6">
        <v>0</v>
      </c>
      <c r="K95" s="6">
        <v>0</v>
      </c>
      <c r="L95" s="6">
        <v>3.7476086956521741</v>
      </c>
      <c r="M95" s="6">
        <v>4.9565217391304346</v>
      </c>
      <c r="N95" s="6">
        <v>0</v>
      </c>
      <c r="O95" s="6">
        <f>SUM(NonNurse[[#This Row],[Qualified Social Work Staff Hours]],NonNurse[[#This Row],[Other Social Work Staff Hours]])/NonNurse[[#This Row],[MDS Census]]</f>
        <v>6.081621765804214E-2</v>
      </c>
      <c r="P95" s="6">
        <v>2.347826086956522</v>
      </c>
      <c r="Q95" s="6">
        <v>9.4646739130434785</v>
      </c>
      <c r="R95" s="6">
        <f>SUM(NonNurse[[#This Row],[Qualified Activities Professional Hours]],NonNurse[[#This Row],[Other Activities Professional Hours]])/NonNurse[[#This Row],[MDS Census]]</f>
        <v>0.14493865030674846</v>
      </c>
      <c r="S95" s="6">
        <v>3.1430434782608705</v>
      </c>
      <c r="T95" s="6">
        <v>5.226413043478261</v>
      </c>
      <c r="U95" s="6">
        <v>0</v>
      </c>
      <c r="V95" s="6">
        <f>SUM(NonNurse[[#This Row],[Occupational Therapist Hours]],NonNurse[[#This Row],[OT Assistant Hours]],NonNurse[[#This Row],[OT Aide Hours]])/NonNurse[[#This Row],[MDS Census]]</f>
        <v>0.10269271805814885</v>
      </c>
      <c r="W95" s="6">
        <v>2.8604347826086958</v>
      </c>
      <c r="X95" s="6">
        <v>4.0123913043478261</v>
      </c>
      <c r="Y95" s="6">
        <v>0</v>
      </c>
      <c r="Z95" s="6">
        <f>SUM(NonNurse[[#This Row],[Physical Therapist (PT) Hours]],NonNurse[[#This Row],[PT Assistant Hours]],NonNurse[[#This Row],[PT Aide Hours]])/NonNurse[[#This Row],[MDS Census]]</f>
        <v>8.4329154441184315E-2</v>
      </c>
      <c r="AA95" s="6">
        <v>0</v>
      </c>
      <c r="AB95" s="6">
        <v>0</v>
      </c>
      <c r="AC95" s="6">
        <v>0</v>
      </c>
      <c r="AD95" s="6">
        <v>0</v>
      </c>
      <c r="AE95" s="6">
        <v>0</v>
      </c>
      <c r="AF95" s="6">
        <v>0</v>
      </c>
      <c r="AG95" s="6">
        <v>0</v>
      </c>
      <c r="AH95" s="1">
        <v>365155</v>
      </c>
      <c r="AI95">
        <v>5</v>
      </c>
    </row>
    <row r="96" spans="1:35" x14ac:dyDescent="0.25">
      <c r="A96" t="s">
        <v>964</v>
      </c>
      <c r="B96" t="s">
        <v>207</v>
      </c>
      <c r="C96" t="s">
        <v>1152</v>
      </c>
      <c r="D96" t="s">
        <v>1056</v>
      </c>
      <c r="E96" s="6">
        <v>99.163043478260875</v>
      </c>
      <c r="F96" s="6">
        <v>5.4782608695652177</v>
      </c>
      <c r="G96" s="6">
        <v>0.65217391304347827</v>
      </c>
      <c r="H96" s="6">
        <v>0.39945652173913043</v>
      </c>
      <c r="I96" s="6">
        <v>4.2826086956521738</v>
      </c>
      <c r="J96" s="6">
        <v>0</v>
      </c>
      <c r="K96" s="6">
        <v>0</v>
      </c>
      <c r="L96" s="6">
        <v>4.7780434782608676</v>
      </c>
      <c r="M96" s="6">
        <v>5.4782608695652177</v>
      </c>
      <c r="N96" s="6">
        <v>1.4619565217391304</v>
      </c>
      <c r="O96" s="6">
        <f>SUM(NonNurse[[#This Row],[Qualified Social Work Staff Hours]],NonNurse[[#This Row],[Other Social Work Staff Hours]])/NonNurse[[#This Row],[MDS Census]]</f>
        <v>6.998794256275348E-2</v>
      </c>
      <c r="P96" s="6">
        <v>5.0434782608695654</v>
      </c>
      <c r="Q96" s="6">
        <v>22.331521739130434</v>
      </c>
      <c r="R96" s="6">
        <f>SUM(NonNurse[[#This Row],[Qualified Activities Professional Hours]],NonNurse[[#This Row],[Other Activities Professional Hours]])/NonNurse[[#This Row],[MDS Census]]</f>
        <v>0.27606050641236435</v>
      </c>
      <c r="S96" s="6">
        <v>3.1536956521739135</v>
      </c>
      <c r="T96" s="6">
        <v>4.2646739130434783</v>
      </c>
      <c r="U96" s="6">
        <v>0</v>
      </c>
      <c r="V96" s="6">
        <f>SUM(NonNurse[[#This Row],[Occupational Therapist Hours]],NonNurse[[#This Row],[OT Assistant Hours]],NonNurse[[#This Row],[OT Aide Hours]])/NonNurse[[#This Row],[MDS Census]]</f>
        <v>7.4809821330702617E-2</v>
      </c>
      <c r="W96" s="6">
        <v>3.701739130434782</v>
      </c>
      <c r="X96" s="6">
        <v>5.5446739130434786</v>
      </c>
      <c r="Y96" s="6">
        <v>0</v>
      </c>
      <c r="Z96" s="6">
        <f>SUM(NonNurse[[#This Row],[Physical Therapist (PT) Hours]],NonNurse[[#This Row],[PT Assistant Hours]],NonNurse[[#This Row],[PT Aide Hours]])/NonNurse[[#This Row],[MDS Census]]</f>
        <v>9.3244546749972582E-2</v>
      </c>
      <c r="AA96" s="6">
        <v>0.16304347826086957</v>
      </c>
      <c r="AB96" s="6">
        <v>0</v>
      </c>
      <c r="AC96" s="6">
        <v>0</v>
      </c>
      <c r="AD96" s="6">
        <v>0</v>
      </c>
      <c r="AE96" s="6">
        <v>25.152173913043477</v>
      </c>
      <c r="AF96" s="6">
        <v>0</v>
      </c>
      <c r="AG96" s="6">
        <v>0</v>
      </c>
      <c r="AH96" s="1">
        <v>365469</v>
      </c>
      <c r="AI96">
        <v>5</v>
      </c>
    </row>
    <row r="97" spans="1:35" x14ac:dyDescent="0.25">
      <c r="A97" t="s">
        <v>964</v>
      </c>
      <c r="B97" t="s">
        <v>847</v>
      </c>
      <c r="C97" t="s">
        <v>1237</v>
      </c>
      <c r="D97" t="s">
        <v>1034</v>
      </c>
      <c r="E97" s="6">
        <v>90.097826086956516</v>
      </c>
      <c r="F97" s="6">
        <v>5.2608695652173916</v>
      </c>
      <c r="G97" s="6">
        <v>0.10054347826086957</v>
      </c>
      <c r="H97" s="6">
        <v>0.4928260869565218</v>
      </c>
      <c r="I97" s="6">
        <v>2.1413043478260869</v>
      </c>
      <c r="J97" s="6">
        <v>0</v>
      </c>
      <c r="K97" s="6">
        <v>0.11413043478260869</v>
      </c>
      <c r="L97" s="6">
        <v>5.2282608695652177</v>
      </c>
      <c r="M97" s="6">
        <v>0</v>
      </c>
      <c r="N97" s="6">
        <v>7.7010869565217392</v>
      </c>
      <c r="O97" s="6">
        <f>SUM(NonNurse[[#This Row],[Qualified Social Work Staff Hours]],NonNurse[[#This Row],[Other Social Work Staff Hours]])/NonNurse[[#This Row],[MDS Census]]</f>
        <v>8.5474725539872121E-2</v>
      </c>
      <c r="P97" s="6">
        <v>5.5652173913043477</v>
      </c>
      <c r="Q97" s="6">
        <v>6.4266304347826084</v>
      </c>
      <c r="R97" s="6">
        <f>SUM(NonNurse[[#This Row],[Qualified Activities Professional Hours]],NonNurse[[#This Row],[Other Activities Professional Hours]])/NonNurse[[#This Row],[MDS Census]]</f>
        <v>0.1330980817951502</v>
      </c>
      <c r="S97" s="6">
        <v>5.1576086956521738</v>
      </c>
      <c r="T97" s="6">
        <v>6.6440217391304346</v>
      </c>
      <c r="U97" s="6">
        <v>0</v>
      </c>
      <c r="V97" s="6">
        <f>SUM(NonNurse[[#This Row],[Occupational Therapist Hours]],NonNurse[[#This Row],[OT Assistant Hours]],NonNurse[[#This Row],[OT Aide Hours]])/NonNurse[[#This Row],[MDS Census]]</f>
        <v>0.13098685004222466</v>
      </c>
      <c r="W97" s="6">
        <v>5.4402173913043477</v>
      </c>
      <c r="X97" s="6">
        <v>9.0380434782608692</v>
      </c>
      <c r="Y97" s="6">
        <v>0</v>
      </c>
      <c r="Z97" s="6">
        <f>SUM(NonNurse[[#This Row],[Physical Therapist (PT) Hours]],NonNurse[[#This Row],[PT Assistant Hours]],NonNurse[[#This Row],[PT Aide Hours]])/NonNurse[[#This Row],[MDS Census]]</f>
        <v>0.16069489685124866</v>
      </c>
      <c r="AA97" s="6">
        <v>0</v>
      </c>
      <c r="AB97" s="6">
        <v>0</v>
      </c>
      <c r="AC97" s="6">
        <v>0</v>
      </c>
      <c r="AD97" s="6">
        <v>0</v>
      </c>
      <c r="AE97" s="6">
        <v>0</v>
      </c>
      <c r="AF97" s="6">
        <v>0</v>
      </c>
      <c r="AG97" s="6">
        <v>0</v>
      </c>
      <c r="AH97" s="1">
        <v>366403</v>
      </c>
      <c r="AI97">
        <v>5</v>
      </c>
    </row>
    <row r="98" spans="1:35" x14ac:dyDescent="0.25">
      <c r="A98" t="s">
        <v>964</v>
      </c>
      <c r="B98" t="s">
        <v>459</v>
      </c>
      <c r="C98" t="s">
        <v>1096</v>
      </c>
      <c r="D98" t="s">
        <v>1034</v>
      </c>
      <c r="E98" s="6">
        <v>115.1195652173913</v>
      </c>
      <c r="F98" s="6">
        <v>5.4782608695652177</v>
      </c>
      <c r="G98" s="6">
        <v>0.39130434782608697</v>
      </c>
      <c r="H98" s="6">
        <v>0.38315217391304346</v>
      </c>
      <c r="I98" s="6">
        <v>4.4130434782608692</v>
      </c>
      <c r="J98" s="6">
        <v>0</v>
      </c>
      <c r="K98" s="6">
        <v>0</v>
      </c>
      <c r="L98" s="6">
        <v>4.5054347826086953</v>
      </c>
      <c r="M98" s="6">
        <v>5.2961956521739131</v>
      </c>
      <c r="N98" s="6">
        <v>4.5978260869565215</v>
      </c>
      <c r="O98" s="6">
        <f>SUM(NonNurse[[#This Row],[Qualified Social Work Staff Hours]],NonNurse[[#This Row],[Other Social Work Staff Hours]])/NonNurse[[#This Row],[MDS Census]]</f>
        <v>8.5945614200736473E-2</v>
      </c>
      <c r="P98" s="6">
        <v>4.6902173913043477</v>
      </c>
      <c r="Q98" s="6">
        <v>9.4972826086956523</v>
      </c>
      <c r="R98" s="6">
        <f>SUM(NonNurse[[#This Row],[Qualified Activities Professional Hours]],NonNurse[[#This Row],[Other Activities Professional Hours]])/NonNurse[[#This Row],[MDS Census]]</f>
        <v>0.12324143140402229</v>
      </c>
      <c r="S98" s="6">
        <v>5.4592391304347823</v>
      </c>
      <c r="T98" s="6">
        <v>15.410326086956522</v>
      </c>
      <c r="U98" s="6">
        <v>0</v>
      </c>
      <c r="V98" s="6">
        <f>SUM(NonNurse[[#This Row],[Occupational Therapist Hours]],NonNurse[[#This Row],[OT Assistant Hours]],NonNurse[[#This Row],[OT Aide Hours]])/NonNurse[[#This Row],[MDS Census]]</f>
        <v>0.18128599754508545</v>
      </c>
      <c r="W98" s="6">
        <v>10.157608695652174</v>
      </c>
      <c r="X98" s="6">
        <v>13.163043478260869</v>
      </c>
      <c r="Y98" s="6">
        <v>0</v>
      </c>
      <c r="Z98" s="6">
        <f>SUM(NonNurse[[#This Row],[Physical Therapist (PT) Hours]],NonNurse[[#This Row],[PT Assistant Hours]],NonNurse[[#This Row],[PT Aide Hours]])/NonNurse[[#This Row],[MDS Census]]</f>
        <v>0.20257766027759419</v>
      </c>
      <c r="AA98" s="6">
        <v>0</v>
      </c>
      <c r="AB98" s="6">
        <v>0</v>
      </c>
      <c r="AC98" s="6">
        <v>0</v>
      </c>
      <c r="AD98" s="6">
        <v>0</v>
      </c>
      <c r="AE98" s="6">
        <v>26.271739130434781</v>
      </c>
      <c r="AF98" s="6">
        <v>0</v>
      </c>
      <c r="AG98" s="6">
        <v>8.6956521739130432E-2</v>
      </c>
      <c r="AH98" s="1">
        <v>365847</v>
      </c>
      <c r="AI98">
        <v>5</v>
      </c>
    </row>
    <row r="99" spans="1:35" x14ac:dyDescent="0.25">
      <c r="A99" t="s">
        <v>964</v>
      </c>
      <c r="B99" t="s">
        <v>438</v>
      </c>
      <c r="C99" t="s">
        <v>1213</v>
      </c>
      <c r="D99" t="s">
        <v>1008</v>
      </c>
      <c r="E99" s="6">
        <v>98.923913043478265</v>
      </c>
      <c r="F99" s="6">
        <v>28.551630434782609</v>
      </c>
      <c r="G99" s="6">
        <v>0.2608695652173913</v>
      </c>
      <c r="H99" s="6">
        <v>0</v>
      </c>
      <c r="I99" s="6">
        <v>0</v>
      </c>
      <c r="J99" s="6">
        <v>0</v>
      </c>
      <c r="K99" s="6">
        <v>0</v>
      </c>
      <c r="L99" s="6">
        <v>2.66945652173913</v>
      </c>
      <c r="M99" s="6">
        <v>5.7119565217391308</v>
      </c>
      <c r="N99" s="6">
        <v>0</v>
      </c>
      <c r="O99" s="6">
        <f>SUM(NonNurse[[#This Row],[Qualified Social Work Staff Hours]],NonNurse[[#This Row],[Other Social Work Staff Hours]])/NonNurse[[#This Row],[MDS Census]]</f>
        <v>5.7740907592572249E-2</v>
      </c>
      <c r="P99" s="6">
        <v>5.2798913043478262</v>
      </c>
      <c r="Q99" s="6">
        <v>28.043478260869566</v>
      </c>
      <c r="R99" s="6">
        <f>SUM(NonNurse[[#This Row],[Qualified Activities Professional Hours]],NonNurse[[#This Row],[Other Activities Professional Hours]])/NonNurse[[#This Row],[MDS Census]]</f>
        <v>0.33685858696846499</v>
      </c>
      <c r="S99" s="6">
        <v>2.4908695652173911</v>
      </c>
      <c r="T99" s="6">
        <v>5.053260869565217</v>
      </c>
      <c r="U99" s="6">
        <v>0</v>
      </c>
      <c r="V99" s="6">
        <f>SUM(NonNurse[[#This Row],[Occupational Therapist Hours]],NonNurse[[#This Row],[OT Assistant Hours]],NonNurse[[#This Row],[OT Aide Hours]])/NonNurse[[#This Row],[MDS Census]]</f>
        <v>7.6261949236347645E-2</v>
      </c>
      <c r="W99" s="6">
        <v>3.4533695652173906</v>
      </c>
      <c r="X99" s="6">
        <v>10.156304347826081</v>
      </c>
      <c r="Y99" s="6">
        <v>0</v>
      </c>
      <c r="Z99" s="6">
        <f>SUM(NonNurse[[#This Row],[Physical Therapist (PT) Hours]],NonNurse[[#This Row],[PT Assistant Hours]],NonNurse[[#This Row],[PT Aide Hours]])/NonNurse[[#This Row],[MDS Census]]</f>
        <v>0.13757718931985491</v>
      </c>
      <c r="AA99" s="6">
        <v>1.5326086956521738</v>
      </c>
      <c r="AB99" s="6">
        <v>0</v>
      </c>
      <c r="AC99" s="6">
        <v>0</v>
      </c>
      <c r="AD99" s="6">
        <v>0</v>
      </c>
      <c r="AE99" s="6">
        <v>0</v>
      </c>
      <c r="AF99" s="6">
        <v>0</v>
      </c>
      <c r="AG99" s="6">
        <v>0</v>
      </c>
      <c r="AH99" s="1">
        <v>365818</v>
      </c>
      <c r="AI99">
        <v>5</v>
      </c>
    </row>
    <row r="100" spans="1:35" x14ac:dyDescent="0.25">
      <c r="A100" t="s">
        <v>964</v>
      </c>
      <c r="B100" t="s">
        <v>32</v>
      </c>
      <c r="C100" t="s">
        <v>1217</v>
      </c>
      <c r="D100" t="s">
        <v>1032</v>
      </c>
      <c r="E100" s="6">
        <v>88.923913043478265</v>
      </c>
      <c r="F100" s="6">
        <v>5.7391304347826084</v>
      </c>
      <c r="G100" s="6">
        <v>0</v>
      </c>
      <c r="H100" s="6">
        <v>0</v>
      </c>
      <c r="I100" s="6">
        <v>5.7391304347826084</v>
      </c>
      <c r="J100" s="6">
        <v>0</v>
      </c>
      <c r="K100" s="6">
        <v>0</v>
      </c>
      <c r="L100" s="6">
        <v>4.0923913043478262</v>
      </c>
      <c r="M100" s="6">
        <v>4.0679347826086953</v>
      </c>
      <c r="N100" s="6">
        <v>0</v>
      </c>
      <c r="O100" s="6">
        <f>SUM(NonNurse[[#This Row],[Qualified Social Work Staff Hours]],NonNurse[[#This Row],[Other Social Work Staff Hours]])/NonNurse[[#This Row],[MDS Census]]</f>
        <v>4.5746241290795742E-2</v>
      </c>
      <c r="P100" s="6">
        <v>8.070652173913043</v>
      </c>
      <c r="Q100" s="6">
        <v>3.2065217391304346</v>
      </c>
      <c r="R100" s="6">
        <f>SUM(NonNurse[[#This Row],[Qualified Activities Professional Hours]],NonNurse[[#This Row],[Other Activities Professional Hours]])/NonNurse[[#This Row],[MDS Census]]</f>
        <v>0.12681823737929346</v>
      </c>
      <c r="S100" s="6">
        <v>4.0625</v>
      </c>
      <c r="T100" s="6">
        <v>5.1983695652173916</v>
      </c>
      <c r="U100" s="6">
        <v>0</v>
      </c>
      <c r="V100" s="6">
        <f>SUM(NonNurse[[#This Row],[Occupational Therapist Hours]],NonNurse[[#This Row],[OT Assistant Hours]],NonNurse[[#This Row],[OT Aide Hours]])/NonNurse[[#This Row],[MDS Census]]</f>
        <v>0.10414374770810413</v>
      </c>
      <c r="W100" s="6">
        <v>5.7391304347826084</v>
      </c>
      <c r="X100" s="6">
        <v>8.1467391304347831</v>
      </c>
      <c r="Y100" s="6">
        <v>0</v>
      </c>
      <c r="Z100" s="6">
        <f>SUM(NonNurse[[#This Row],[Physical Therapist (PT) Hours]],NonNurse[[#This Row],[PT Assistant Hours]],NonNurse[[#This Row],[PT Aide Hours]])/NonNurse[[#This Row],[MDS Census]]</f>
        <v>0.15615450433932282</v>
      </c>
      <c r="AA100" s="6">
        <v>0</v>
      </c>
      <c r="AB100" s="6">
        <v>0</v>
      </c>
      <c r="AC100" s="6">
        <v>0</v>
      </c>
      <c r="AD100" s="6">
        <v>0</v>
      </c>
      <c r="AE100" s="6">
        <v>0</v>
      </c>
      <c r="AF100" s="6">
        <v>0</v>
      </c>
      <c r="AG100" s="6">
        <v>0</v>
      </c>
      <c r="AH100" s="1">
        <v>365071</v>
      </c>
      <c r="AI100">
        <v>5</v>
      </c>
    </row>
    <row r="101" spans="1:35" x14ac:dyDescent="0.25">
      <c r="A101" t="s">
        <v>964</v>
      </c>
      <c r="B101" t="s">
        <v>845</v>
      </c>
      <c r="C101" t="s">
        <v>1339</v>
      </c>
      <c r="D101" t="s">
        <v>997</v>
      </c>
      <c r="E101" s="6">
        <v>74.195652173913047</v>
      </c>
      <c r="F101" s="6">
        <v>5.8695652173913047</v>
      </c>
      <c r="G101" s="6">
        <v>0.46467391304347827</v>
      </c>
      <c r="H101" s="6">
        <v>0</v>
      </c>
      <c r="I101" s="6">
        <v>4.1739130434782608</v>
      </c>
      <c r="J101" s="6">
        <v>0</v>
      </c>
      <c r="K101" s="6">
        <v>1.5978260869565217</v>
      </c>
      <c r="L101" s="6">
        <v>0</v>
      </c>
      <c r="M101" s="6">
        <v>3.8423913043478262</v>
      </c>
      <c r="N101" s="6">
        <v>0</v>
      </c>
      <c r="O101" s="6">
        <f>SUM(NonNurse[[#This Row],[Qualified Social Work Staff Hours]],NonNurse[[#This Row],[Other Social Work Staff Hours]])/NonNurse[[#This Row],[MDS Census]]</f>
        <v>5.1787283914444766E-2</v>
      </c>
      <c r="P101" s="6">
        <v>4.6952173913043476</v>
      </c>
      <c r="Q101" s="6">
        <v>8.3242391304347851</v>
      </c>
      <c r="R101" s="6">
        <f>SUM(NonNurse[[#This Row],[Qualified Activities Professional Hours]],NonNurse[[#This Row],[Other Activities Professional Hours]])/NonNurse[[#This Row],[MDS Census]]</f>
        <v>0.17547465572809848</v>
      </c>
      <c r="S101" s="6">
        <v>0</v>
      </c>
      <c r="T101" s="6">
        <v>0</v>
      </c>
      <c r="U101" s="6">
        <v>0</v>
      </c>
      <c r="V101" s="6">
        <f>SUM(NonNurse[[#This Row],[Occupational Therapist Hours]],NonNurse[[#This Row],[OT Assistant Hours]],NonNurse[[#This Row],[OT Aide Hours]])/NonNurse[[#This Row],[MDS Census]]</f>
        <v>0</v>
      </c>
      <c r="W101" s="6">
        <v>0</v>
      </c>
      <c r="X101" s="6">
        <v>0</v>
      </c>
      <c r="Y101" s="6">
        <v>0</v>
      </c>
      <c r="Z101" s="6">
        <f>SUM(NonNurse[[#This Row],[Physical Therapist (PT) Hours]],NonNurse[[#This Row],[PT Assistant Hours]],NonNurse[[#This Row],[PT Aide Hours]])/NonNurse[[#This Row],[MDS Census]]</f>
        <v>0</v>
      </c>
      <c r="AA101" s="6">
        <v>0</v>
      </c>
      <c r="AB101" s="6">
        <v>0</v>
      </c>
      <c r="AC101" s="6">
        <v>0</v>
      </c>
      <c r="AD101" s="6">
        <v>0</v>
      </c>
      <c r="AE101" s="6">
        <v>0</v>
      </c>
      <c r="AF101" s="6">
        <v>0</v>
      </c>
      <c r="AG101" s="6">
        <v>0</v>
      </c>
      <c r="AH101" s="1">
        <v>366400</v>
      </c>
      <c r="AI101">
        <v>5</v>
      </c>
    </row>
    <row r="102" spans="1:35" x14ac:dyDescent="0.25">
      <c r="A102" t="s">
        <v>964</v>
      </c>
      <c r="B102" t="s">
        <v>191</v>
      </c>
      <c r="C102" t="s">
        <v>1213</v>
      </c>
      <c r="D102" t="s">
        <v>1008</v>
      </c>
      <c r="E102" s="6">
        <v>71.934782608695656</v>
      </c>
      <c r="F102" s="6">
        <v>4.1793478260869561</v>
      </c>
      <c r="G102" s="6">
        <v>0.13043478260869565</v>
      </c>
      <c r="H102" s="6">
        <v>5.434782608695652E-2</v>
      </c>
      <c r="I102" s="6">
        <v>1.5217391304347827</v>
      </c>
      <c r="J102" s="6">
        <v>0</v>
      </c>
      <c r="K102" s="6">
        <v>0</v>
      </c>
      <c r="L102" s="6">
        <v>5.0797826086956528</v>
      </c>
      <c r="M102" s="6">
        <v>9.7065217391304355</v>
      </c>
      <c r="N102" s="6">
        <v>0</v>
      </c>
      <c r="O102" s="6">
        <f>SUM(NonNurse[[#This Row],[Qualified Social Work Staff Hours]],NonNurse[[#This Row],[Other Social Work Staff Hours]])/NonNurse[[#This Row],[MDS Census]]</f>
        <v>0.13493502568751889</v>
      </c>
      <c r="P102" s="6">
        <v>3.9130434782608696</v>
      </c>
      <c r="Q102" s="6">
        <v>6.7608695652173916</v>
      </c>
      <c r="R102" s="6">
        <f>SUM(NonNurse[[#This Row],[Qualified Activities Professional Hours]],NonNurse[[#This Row],[Other Activities Professional Hours]])/NonNurse[[#This Row],[MDS Census]]</f>
        <v>0.14838319734058628</v>
      </c>
      <c r="S102" s="6">
        <v>9.5181521739130446</v>
      </c>
      <c r="T102" s="6">
        <v>0</v>
      </c>
      <c r="U102" s="6">
        <v>0</v>
      </c>
      <c r="V102" s="6">
        <f>SUM(NonNurse[[#This Row],[Occupational Therapist Hours]],NonNurse[[#This Row],[OT Assistant Hours]],NonNurse[[#This Row],[OT Aide Hours]])/NonNurse[[#This Row],[MDS Census]]</f>
        <v>0.1323164097914778</v>
      </c>
      <c r="W102" s="6">
        <v>4.8528260869565187</v>
      </c>
      <c r="X102" s="6">
        <v>0</v>
      </c>
      <c r="Y102" s="6">
        <v>0</v>
      </c>
      <c r="Z102" s="6">
        <f>SUM(NonNurse[[#This Row],[Physical Therapist (PT) Hours]],NonNurse[[#This Row],[PT Assistant Hours]],NonNurse[[#This Row],[PT Aide Hours]])/NonNurse[[#This Row],[MDS Census]]</f>
        <v>6.7461468721668139E-2</v>
      </c>
      <c r="AA102" s="6">
        <v>0</v>
      </c>
      <c r="AB102" s="6">
        <v>0</v>
      </c>
      <c r="AC102" s="6">
        <v>0</v>
      </c>
      <c r="AD102" s="6">
        <v>0</v>
      </c>
      <c r="AE102" s="6">
        <v>0</v>
      </c>
      <c r="AF102" s="6">
        <v>0</v>
      </c>
      <c r="AG102" s="6">
        <v>0</v>
      </c>
      <c r="AH102" s="1">
        <v>365445</v>
      </c>
      <c r="AI102">
        <v>5</v>
      </c>
    </row>
    <row r="103" spans="1:35" x14ac:dyDescent="0.25">
      <c r="A103" t="s">
        <v>964</v>
      </c>
      <c r="B103" t="s">
        <v>685</v>
      </c>
      <c r="C103" t="s">
        <v>1222</v>
      </c>
      <c r="D103" t="s">
        <v>1039</v>
      </c>
      <c r="E103" s="6">
        <v>79.597826086956516</v>
      </c>
      <c r="F103" s="6">
        <v>4.9565217391304346</v>
      </c>
      <c r="G103" s="6">
        <v>0</v>
      </c>
      <c r="H103" s="6">
        <v>0</v>
      </c>
      <c r="I103" s="6">
        <v>0.43478260869565216</v>
      </c>
      <c r="J103" s="6">
        <v>0</v>
      </c>
      <c r="K103" s="6">
        <v>0</v>
      </c>
      <c r="L103" s="6">
        <v>5.0706521739130439</v>
      </c>
      <c r="M103" s="6">
        <v>5.0434782608695654</v>
      </c>
      <c r="N103" s="6">
        <v>0</v>
      </c>
      <c r="O103" s="6">
        <f>SUM(NonNurse[[#This Row],[Qualified Social Work Staff Hours]],NonNurse[[#This Row],[Other Social Work Staff Hours]])/NonNurse[[#This Row],[MDS Census]]</f>
        <v>6.3362010105148164E-2</v>
      </c>
      <c r="P103" s="6">
        <v>0</v>
      </c>
      <c r="Q103" s="6">
        <v>3.7396739130434784</v>
      </c>
      <c r="R103" s="6">
        <f>SUM(NonNurse[[#This Row],[Qualified Activities Professional Hours]],NonNurse[[#This Row],[Other Activities Professional Hours]])/NonNurse[[#This Row],[MDS Census]]</f>
        <v>4.6982111156629799E-2</v>
      </c>
      <c r="S103" s="6">
        <v>0.25</v>
      </c>
      <c r="T103" s="6">
        <v>0</v>
      </c>
      <c r="U103" s="6">
        <v>14.391304347826088</v>
      </c>
      <c r="V103" s="6">
        <f>SUM(NonNurse[[#This Row],[Occupational Therapist Hours]],NonNurse[[#This Row],[OT Assistant Hours]],NonNurse[[#This Row],[OT Aide Hours]])/NonNurse[[#This Row],[MDS Census]]</f>
        <v>0.18394100778369524</v>
      </c>
      <c r="W103" s="6">
        <v>5.3043478260869561</v>
      </c>
      <c r="X103" s="6">
        <v>14.252717391304348</v>
      </c>
      <c r="Y103" s="6">
        <v>0</v>
      </c>
      <c r="Z103" s="6">
        <f>SUM(NonNurse[[#This Row],[Physical Therapist (PT) Hours]],NonNurse[[#This Row],[PT Assistant Hours]],NonNurse[[#This Row],[PT Aide Hours]])/NonNurse[[#This Row],[MDS Census]]</f>
        <v>0.24569848422777552</v>
      </c>
      <c r="AA103" s="6">
        <v>0</v>
      </c>
      <c r="AB103" s="6">
        <v>0</v>
      </c>
      <c r="AC103" s="6">
        <v>0</v>
      </c>
      <c r="AD103" s="6">
        <v>6.2771739130434785</v>
      </c>
      <c r="AE103" s="6">
        <v>0</v>
      </c>
      <c r="AF103" s="6">
        <v>0</v>
      </c>
      <c r="AG103" s="6">
        <v>0</v>
      </c>
      <c r="AH103" s="1">
        <v>366195</v>
      </c>
      <c r="AI103">
        <v>5</v>
      </c>
    </row>
    <row r="104" spans="1:35" x14ac:dyDescent="0.25">
      <c r="A104" t="s">
        <v>964</v>
      </c>
      <c r="B104" t="s">
        <v>748</v>
      </c>
      <c r="C104" t="s">
        <v>1203</v>
      </c>
      <c r="D104" t="s">
        <v>1017</v>
      </c>
      <c r="E104" s="6">
        <v>39.967391304347828</v>
      </c>
      <c r="F104" s="6">
        <v>0</v>
      </c>
      <c r="G104" s="6">
        <v>0.60869565217391308</v>
      </c>
      <c r="H104" s="6">
        <v>0.2608695652173913</v>
      </c>
      <c r="I104" s="6">
        <v>1.1304347826086956</v>
      </c>
      <c r="J104" s="6">
        <v>0</v>
      </c>
      <c r="K104" s="6">
        <v>0</v>
      </c>
      <c r="L104" s="6">
        <v>0.33858695652173887</v>
      </c>
      <c r="M104" s="6">
        <v>5.3804347826086953</v>
      </c>
      <c r="N104" s="6">
        <v>0</v>
      </c>
      <c r="O104" s="6">
        <f>SUM(NonNurse[[#This Row],[Qualified Social Work Staff Hours]],NonNurse[[#This Row],[Other Social Work Staff Hours]])/NonNurse[[#This Row],[MDS Census]]</f>
        <v>0.13462061463149305</v>
      </c>
      <c r="P104" s="6">
        <v>5.3804347826086953</v>
      </c>
      <c r="Q104" s="6">
        <v>14.399673913043474</v>
      </c>
      <c r="R104" s="6">
        <f>SUM(NonNurse[[#This Row],[Qualified Activities Professional Hours]],NonNurse[[#This Row],[Other Activities Professional Hours]])/NonNurse[[#This Row],[MDS Census]]</f>
        <v>0.49490617351101424</v>
      </c>
      <c r="S104" s="6">
        <v>0.34250000000000042</v>
      </c>
      <c r="T104" s="6">
        <v>3.9756521739130442</v>
      </c>
      <c r="U104" s="6">
        <v>0</v>
      </c>
      <c r="V104" s="6">
        <f>SUM(NonNurse[[#This Row],[Occupational Therapist Hours]],NonNurse[[#This Row],[OT Assistant Hours]],NonNurse[[#This Row],[OT Aide Hours]])/NonNurse[[#This Row],[MDS Census]]</f>
        <v>0.10804188196899649</v>
      </c>
      <c r="W104" s="6">
        <v>0.38423913043478253</v>
      </c>
      <c r="X104" s="6">
        <v>8.0510869565217416</v>
      </c>
      <c r="Y104" s="6">
        <v>0</v>
      </c>
      <c r="Z104" s="6">
        <f>SUM(NonNurse[[#This Row],[Physical Therapist (PT) Hours]],NonNurse[[#This Row],[PT Assistant Hours]],NonNurse[[#This Row],[PT Aide Hours]])/NonNurse[[#This Row],[MDS Census]]</f>
        <v>0.21105520805004083</v>
      </c>
      <c r="AA104" s="6">
        <v>0</v>
      </c>
      <c r="AB104" s="6">
        <v>0</v>
      </c>
      <c r="AC104" s="6">
        <v>0</v>
      </c>
      <c r="AD104" s="6">
        <v>0</v>
      </c>
      <c r="AE104" s="6">
        <v>0</v>
      </c>
      <c r="AF104" s="6">
        <v>0</v>
      </c>
      <c r="AG104" s="6">
        <v>0</v>
      </c>
      <c r="AH104" s="1">
        <v>366277</v>
      </c>
      <c r="AI104">
        <v>5</v>
      </c>
    </row>
    <row r="105" spans="1:35" x14ac:dyDescent="0.25">
      <c r="A105" t="s">
        <v>964</v>
      </c>
      <c r="B105" t="s">
        <v>116</v>
      </c>
      <c r="C105" t="s">
        <v>1126</v>
      </c>
      <c r="D105" t="s">
        <v>1017</v>
      </c>
      <c r="E105" s="6">
        <v>64.706521739130437</v>
      </c>
      <c r="F105" s="6">
        <v>5.7391304347826084</v>
      </c>
      <c r="G105" s="6">
        <v>0.60869565217391308</v>
      </c>
      <c r="H105" s="6">
        <v>0</v>
      </c>
      <c r="I105" s="6">
        <v>1.1956521739130435</v>
      </c>
      <c r="J105" s="6">
        <v>0</v>
      </c>
      <c r="K105" s="6">
        <v>0</v>
      </c>
      <c r="L105" s="6">
        <v>4.5829347826086977</v>
      </c>
      <c r="M105" s="6">
        <v>5.7391304347826084</v>
      </c>
      <c r="N105" s="6">
        <v>0</v>
      </c>
      <c r="O105" s="6">
        <f>SUM(NonNurse[[#This Row],[Qualified Social Work Staff Hours]],NonNurse[[#This Row],[Other Social Work Staff Hours]])/NonNurse[[#This Row],[MDS Census]]</f>
        <v>8.8694775743322685E-2</v>
      </c>
      <c r="P105" s="6">
        <v>12.522173913043476</v>
      </c>
      <c r="Q105" s="6">
        <v>0</v>
      </c>
      <c r="R105" s="6">
        <f>SUM(NonNurse[[#This Row],[Qualified Activities Professional Hours]],NonNurse[[#This Row],[Other Activities Professional Hours]])/NonNurse[[#This Row],[MDS Census]]</f>
        <v>0.19352259365026034</v>
      </c>
      <c r="S105" s="6">
        <v>1.6575000000000002</v>
      </c>
      <c r="T105" s="6">
        <v>4.9345652173913059</v>
      </c>
      <c r="U105" s="6">
        <v>0</v>
      </c>
      <c r="V105" s="6">
        <f>SUM(NonNurse[[#This Row],[Occupational Therapist Hours]],NonNurse[[#This Row],[OT Assistant Hours]],NonNurse[[#This Row],[OT Aide Hours]])/NonNurse[[#This Row],[MDS Census]]</f>
        <v>0.10187636485805479</v>
      </c>
      <c r="W105" s="6">
        <v>1.1692391304347824</v>
      </c>
      <c r="X105" s="6">
        <v>4.5509782608695657</v>
      </c>
      <c r="Y105" s="6">
        <v>0</v>
      </c>
      <c r="Z105" s="6">
        <f>SUM(NonNurse[[#This Row],[Physical Therapist (PT) Hours]],NonNurse[[#This Row],[PT Assistant Hours]],NonNurse[[#This Row],[PT Aide Hours]])/NonNurse[[#This Row],[MDS Census]]</f>
        <v>8.8402486141441292E-2</v>
      </c>
      <c r="AA105" s="6">
        <v>0</v>
      </c>
      <c r="AB105" s="6">
        <v>0</v>
      </c>
      <c r="AC105" s="6">
        <v>0</v>
      </c>
      <c r="AD105" s="6">
        <v>0</v>
      </c>
      <c r="AE105" s="6">
        <v>0</v>
      </c>
      <c r="AF105" s="6">
        <v>0</v>
      </c>
      <c r="AG105" s="6">
        <v>0</v>
      </c>
      <c r="AH105" s="1">
        <v>365324</v>
      </c>
      <c r="AI105">
        <v>5</v>
      </c>
    </row>
    <row r="106" spans="1:35" x14ac:dyDescent="0.25">
      <c r="A106" t="s">
        <v>964</v>
      </c>
      <c r="B106" t="s">
        <v>694</v>
      </c>
      <c r="C106" t="s">
        <v>1116</v>
      </c>
      <c r="D106" t="s">
        <v>980</v>
      </c>
      <c r="E106" s="6">
        <v>58.989130434782609</v>
      </c>
      <c r="F106" s="6">
        <v>4.8967391304347823</v>
      </c>
      <c r="G106" s="6">
        <v>0</v>
      </c>
      <c r="H106" s="6">
        <v>0</v>
      </c>
      <c r="I106" s="6">
        <v>1</v>
      </c>
      <c r="J106" s="6">
        <v>0</v>
      </c>
      <c r="K106" s="6">
        <v>0</v>
      </c>
      <c r="L106" s="6">
        <v>1.7457608695652176</v>
      </c>
      <c r="M106" s="6">
        <v>3.3993478260869567</v>
      </c>
      <c r="N106" s="6">
        <v>0</v>
      </c>
      <c r="O106" s="6">
        <f>SUM(NonNurse[[#This Row],[Qualified Social Work Staff Hours]],NonNurse[[#This Row],[Other Social Work Staff Hours]])/NonNurse[[#This Row],[MDS Census]]</f>
        <v>5.7626681407775937E-2</v>
      </c>
      <c r="P106" s="6">
        <v>0</v>
      </c>
      <c r="Q106" s="6">
        <v>4.1440217391304346</v>
      </c>
      <c r="R106" s="6">
        <f>SUM(NonNurse[[#This Row],[Qualified Activities Professional Hours]],NonNurse[[#This Row],[Other Activities Professional Hours]])/NonNurse[[#This Row],[MDS Census]]</f>
        <v>7.0250598857564031E-2</v>
      </c>
      <c r="S106" s="6">
        <v>2.4370652173913046</v>
      </c>
      <c r="T106" s="6">
        <v>5.4689130434782616</v>
      </c>
      <c r="U106" s="6">
        <v>0</v>
      </c>
      <c r="V106" s="6">
        <f>SUM(NonNurse[[#This Row],[Occupational Therapist Hours]],NonNurse[[#This Row],[OT Assistant Hours]],NonNurse[[#This Row],[OT Aide Hours]])/NonNurse[[#This Row],[MDS Census]]</f>
        <v>0.134024322830293</v>
      </c>
      <c r="W106" s="6">
        <v>1.6602173913043472</v>
      </c>
      <c r="X106" s="6">
        <v>8.7504347826086946</v>
      </c>
      <c r="Y106" s="6">
        <v>0</v>
      </c>
      <c r="Z106" s="6">
        <f>SUM(NonNurse[[#This Row],[Physical Therapist (PT) Hours]],NonNurse[[#This Row],[PT Assistant Hours]],NonNurse[[#This Row],[PT Aide Hours]])/NonNurse[[#This Row],[MDS Census]]</f>
        <v>0.17648424543946928</v>
      </c>
      <c r="AA106" s="6">
        <v>0</v>
      </c>
      <c r="AB106" s="6">
        <v>0</v>
      </c>
      <c r="AC106" s="6">
        <v>0</v>
      </c>
      <c r="AD106" s="6">
        <v>0</v>
      </c>
      <c r="AE106" s="6">
        <v>0</v>
      </c>
      <c r="AF106" s="6">
        <v>0</v>
      </c>
      <c r="AG106" s="6">
        <v>0</v>
      </c>
      <c r="AH106" s="1">
        <v>366207</v>
      </c>
      <c r="AI106">
        <v>5</v>
      </c>
    </row>
    <row r="107" spans="1:35" x14ac:dyDescent="0.25">
      <c r="A107" t="s">
        <v>964</v>
      </c>
      <c r="B107" t="s">
        <v>308</v>
      </c>
      <c r="C107" t="s">
        <v>13</v>
      </c>
      <c r="D107" t="s">
        <v>997</v>
      </c>
      <c r="E107" s="6">
        <v>26.815217391304348</v>
      </c>
      <c r="F107" s="6">
        <v>3.4184782608695654</v>
      </c>
      <c r="G107" s="6">
        <v>0.19565217391304349</v>
      </c>
      <c r="H107" s="6">
        <v>0</v>
      </c>
      <c r="I107" s="6">
        <v>0.83695652173913049</v>
      </c>
      <c r="J107" s="6">
        <v>0</v>
      </c>
      <c r="K107" s="6">
        <v>0</v>
      </c>
      <c r="L107" s="6">
        <v>0</v>
      </c>
      <c r="M107" s="6">
        <v>0</v>
      </c>
      <c r="N107" s="6">
        <v>1.4221739130434783</v>
      </c>
      <c r="O107" s="6">
        <f>SUM(NonNurse[[#This Row],[Qualified Social Work Staff Hours]],NonNurse[[#This Row],[Other Social Work Staff Hours]])/NonNurse[[#This Row],[MDS Census]]</f>
        <v>5.3036076205918117E-2</v>
      </c>
      <c r="P107" s="6">
        <v>5.0278260869565221</v>
      </c>
      <c r="Q107" s="6">
        <v>0.83184782608695673</v>
      </c>
      <c r="R107" s="6">
        <f>SUM(NonNurse[[#This Row],[Qualified Activities Professional Hours]],NonNurse[[#This Row],[Other Activities Professional Hours]])/NonNurse[[#This Row],[MDS Census]]</f>
        <v>0.21852047020672885</v>
      </c>
      <c r="S107" s="6">
        <v>0</v>
      </c>
      <c r="T107" s="6">
        <v>0</v>
      </c>
      <c r="U107" s="6">
        <v>0</v>
      </c>
      <c r="V107" s="6">
        <f>SUM(NonNurse[[#This Row],[Occupational Therapist Hours]],NonNurse[[#This Row],[OT Assistant Hours]],NonNurse[[#This Row],[OT Aide Hours]])/NonNurse[[#This Row],[MDS Census]]</f>
        <v>0</v>
      </c>
      <c r="W107" s="6">
        <v>0</v>
      </c>
      <c r="X107" s="6">
        <v>0</v>
      </c>
      <c r="Y107" s="6">
        <v>0</v>
      </c>
      <c r="Z107" s="6">
        <f>SUM(NonNurse[[#This Row],[Physical Therapist (PT) Hours]],NonNurse[[#This Row],[PT Assistant Hours]],NonNurse[[#This Row],[PT Aide Hours]])/NonNurse[[#This Row],[MDS Census]]</f>
        <v>0</v>
      </c>
      <c r="AA107" s="6">
        <v>0</v>
      </c>
      <c r="AB107" s="6">
        <v>0</v>
      </c>
      <c r="AC107" s="6">
        <v>0</v>
      </c>
      <c r="AD107" s="6">
        <v>5.379130434782609</v>
      </c>
      <c r="AE107" s="6">
        <v>19.163043478260871</v>
      </c>
      <c r="AF107" s="6">
        <v>0</v>
      </c>
      <c r="AG107" s="6">
        <v>0</v>
      </c>
      <c r="AH107" s="1">
        <v>365626</v>
      </c>
      <c r="AI107">
        <v>5</v>
      </c>
    </row>
    <row r="108" spans="1:35" x14ac:dyDescent="0.25">
      <c r="A108" t="s">
        <v>964</v>
      </c>
      <c r="B108" t="s">
        <v>298</v>
      </c>
      <c r="C108" t="s">
        <v>1303</v>
      </c>
      <c r="D108" t="s">
        <v>1002</v>
      </c>
      <c r="E108" s="6">
        <v>77.173913043478265</v>
      </c>
      <c r="F108" s="6">
        <v>6.6304347826086953</v>
      </c>
      <c r="G108" s="6">
        <v>0</v>
      </c>
      <c r="H108" s="6">
        <v>0</v>
      </c>
      <c r="I108" s="6">
        <v>1.173913043478261</v>
      </c>
      <c r="J108" s="6">
        <v>0</v>
      </c>
      <c r="K108" s="6">
        <v>2.8260869565217392</v>
      </c>
      <c r="L108" s="6">
        <v>0.67554347826086947</v>
      </c>
      <c r="M108" s="6">
        <v>15.395978260869565</v>
      </c>
      <c r="N108" s="6">
        <v>0</v>
      </c>
      <c r="O108" s="6">
        <f>SUM(NonNurse[[#This Row],[Qualified Social Work Staff Hours]],NonNurse[[#This Row],[Other Social Work Staff Hours]])/NonNurse[[#This Row],[MDS Census]]</f>
        <v>0.19949718309859155</v>
      </c>
      <c r="P108" s="6">
        <v>5.4108695652173937</v>
      </c>
      <c r="Q108" s="6">
        <v>4.2620652173913047</v>
      </c>
      <c r="R108" s="6">
        <f>SUM(NonNurse[[#This Row],[Qualified Activities Professional Hours]],NonNurse[[#This Row],[Other Activities Professional Hours]])/NonNurse[[#This Row],[MDS Census]]</f>
        <v>0.12533943661971836</v>
      </c>
      <c r="S108" s="6">
        <v>3.8782608695652194</v>
      </c>
      <c r="T108" s="6">
        <v>10.300543478260874</v>
      </c>
      <c r="U108" s="6">
        <v>0</v>
      </c>
      <c r="V108" s="6">
        <f>SUM(NonNurse[[#This Row],[Occupational Therapist Hours]],NonNurse[[#This Row],[OT Assistant Hours]],NonNurse[[#This Row],[OT Aide Hours]])/NonNurse[[#This Row],[MDS Census]]</f>
        <v>0.18372535211267613</v>
      </c>
      <c r="W108" s="6">
        <v>1.2216304347826086</v>
      </c>
      <c r="X108" s="6">
        <v>11.744565217391305</v>
      </c>
      <c r="Y108" s="6">
        <v>0</v>
      </c>
      <c r="Z108" s="6">
        <f>SUM(NonNurse[[#This Row],[Physical Therapist (PT) Hours]],NonNurse[[#This Row],[PT Assistant Hours]],NonNurse[[#This Row],[PT Aide Hours]])/NonNurse[[#This Row],[MDS Census]]</f>
        <v>0.16801267605633802</v>
      </c>
      <c r="AA108" s="6">
        <v>0</v>
      </c>
      <c r="AB108" s="6">
        <v>0</v>
      </c>
      <c r="AC108" s="6">
        <v>0</v>
      </c>
      <c r="AD108" s="6">
        <v>0</v>
      </c>
      <c r="AE108" s="6">
        <v>0</v>
      </c>
      <c r="AF108" s="6">
        <v>0</v>
      </c>
      <c r="AG108" s="6">
        <v>0</v>
      </c>
      <c r="AH108" s="1">
        <v>365615</v>
      </c>
      <c r="AI108">
        <v>5</v>
      </c>
    </row>
    <row r="109" spans="1:35" x14ac:dyDescent="0.25">
      <c r="A109" t="s">
        <v>964</v>
      </c>
      <c r="B109" t="s">
        <v>640</v>
      </c>
      <c r="C109" t="s">
        <v>1137</v>
      </c>
      <c r="D109" t="s">
        <v>1038</v>
      </c>
      <c r="E109" s="6">
        <v>46.967391304347828</v>
      </c>
      <c r="F109" s="6">
        <v>5.4782608695652177</v>
      </c>
      <c r="G109" s="6">
        <v>2.1739130434782608E-2</v>
      </c>
      <c r="H109" s="6">
        <v>0.2391304347826087</v>
      </c>
      <c r="I109" s="6">
        <v>0.58695652173913049</v>
      </c>
      <c r="J109" s="6">
        <v>0</v>
      </c>
      <c r="K109" s="6">
        <v>0</v>
      </c>
      <c r="L109" s="6">
        <v>1.7201086956521738</v>
      </c>
      <c r="M109" s="6">
        <v>0</v>
      </c>
      <c r="N109" s="6">
        <v>3.6847826086956523</v>
      </c>
      <c r="O109" s="6">
        <f>SUM(NonNurse[[#This Row],[Qualified Social Work Staff Hours]],NonNurse[[#This Row],[Other Social Work Staff Hours]])/NonNurse[[#This Row],[MDS Census]]</f>
        <v>7.8454061559824109E-2</v>
      </c>
      <c r="P109" s="6">
        <v>0</v>
      </c>
      <c r="Q109" s="6">
        <v>10.823369565217391</v>
      </c>
      <c r="R109" s="6">
        <f>SUM(NonNurse[[#This Row],[Qualified Activities Professional Hours]],NonNurse[[#This Row],[Other Activities Professional Hours]])/NonNurse[[#This Row],[MDS Census]]</f>
        <v>0.23044434158759544</v>
      </c>
      <c r="S109" s="6">
        <v>3.6059782608695654</v>
      </c>
      <c r="T109" s="6">
        <v>2.1739130434782608E-2</v>
      </c>
      <c r="U109" s="6">
        <v>0</v>
      </c>
      <c r="V109" s="6">
        <f>SUM(NonNurse[[#This Row],[Occupational Therapist Hours]],NonNurse[[#This Row],[OT Assistant Hours]],NonNurse[[#This Row],[OT Aide Hours]])/NonNurse[[#This Row],[MDS Census]]</f>
        <v>7.7239065031242768E-2</v>
      </c>
      <c r="W109" s="6">
        <v>4.9402173913043477</v>
      </c>
      <c r="X109" s="6">
        <v>0.12771739130434784</v>
      </c>
      <c r="Y109" s="6">
        <v>0</v>
      </c>
      <c r="Z109" s="6">
        <f>SUM(NonNurse[[#This Row],[Physical Therapist (PT) Hours]],NonNurse[[#This Row],[PT Assistant Hours]],NonNurse[[#This Row],[PT Aide Hours]])/NonNurse[[#This Row],[MDS Census]]</f>
        <v>0.10790326313353389</v>
      </c>
      <c r="AA109" s="6">
        <v>0</v>
      </c>
      <c r="AB109" s="6">
        <v>0</v>
      </c>
      <c r="AC109" s="6">
        <v>0</v>
      </c>
      <c r="AD109" s="6">
        <v>0</v>
      </c>
      <c r="AE109" s="6">
        <v>2</v>
      </c>
      <c r="AF109" s="6">
        <v>0</v>
      </c>
      <c r="AG109" s="6">
        <v>0</v>
      </c>
      <c r="AH109" s="1">
        <v>366131</v>
      </c>
      <c r="AI109">
        <v>5</v>
      </c>
    </row>
    <row r="110" spans="1:35" x14ac:dyDescent="0.25">
      <c r="A110" t="s">
        <v>964</v>
      </c>
      <c r="B110" t="s">
        <v>681</v>
      </c>
      <c r="C110" t="s">
        <v>1320</v>
      </c>
      <c r="D110" t="s">
        <v>1060</v>
      </c>
      <c r="E110" s="6">
        <v>35.847826086956523</v>
      </c>
      <c r="F110" s="6">
        <v>1.9347826086956521</v>
      </c>
      <c r="G110" s="6">
        <v>0</v>
      </c>
      <c r="H110" s="6">
        <v>0</v>
      </c>
      <c r="I110" s="6">
        <v>0.5</v>
      </c>
      <c r="J110" s="6">
        <v>0</v>
      </c>
      <c r="K110" s="6">
        <v>0</v>
      </c>
      <c r="L110" s="6">
        <v>1.4069565217391304</v>
      </c>
      <c r="M110" s="6">
        <v>0</v>
      </c>
      <c r="N110" s="6">
        <v>0</v>
      </c>
      <c r="O110" s="6">
        <f>SUM(NonNurse[[#This Row],[Qualified Social Work Staff Hours]],NonNurse[[#This Row],[Other Social Work Staff Hours]])/NonNurse[[#This Row],[MDS Census]]</f>
        <v>0</v>
      </c>
      <c r="P110" s="6">
        <v>5.1059782608695654</v>
      </c>
      <c r="Q110" s="6">
        <v>0</v>
      </c>
      <c r="R110" s="6">
        <f>SUM(NonNurse[[#This Row],[Qualified Activities Professional Hours]],NonNurse[[#This Row],[Other Activities Professional Hours]])/NonNurse[[#This Row],[MDS Census]]</f>
        <v>0.14243480897513644</v>
      </c>
      <c r="S110" s="6">
        <v>0.89217391304347837</v>
      </c>
      <c r="T110" s="6">
        <v>2.5655434782608704</v>
      </c>
      <c r="U110" s="6">
        <v>0</v>
      </c>
      <c r="V110" s="6">
        <f>SUM(NonNurse[[#This Row],[Occupational Therapist Hours]],NonNurse[[#This Row],[OT Assistant Hours]],NonNurse[[#This Row],[OT Aide Hours]])/NonNurse[[#This Row],[MDS Census]]</f>
        <v>9.6455427531837501E-2</v>
      </c>
      <c r="W110" s="6">
        <v>0.72608695652173905</v>
      </c>
      <c r="X110" s="6">
        <v>3.1860869565217387</v>
      </c>
      <c r="Y110" s="6">
        <v>0</v>
      </c>
      <c r="Z110" s="6">
        <f>SUM(NonNurse[[#This Row],[Physical Therapist (PT) Hours]],NonNurse[[#This Row],[PT Assistant Hours]],NonNurse[[#This Row],[PT Aide Hours]])/NonNurse[[#This Row],[MDS Census]]</f>
        <v>0.10913280776228015</v>
      </c>
      <c r="AA110" s="6">
        <v>0</v>
      </c>
      <c r="AB110" s="6">
        <v>0</v>
      </c>
      <c r="AC110" s="6">
        <v>0</v>
      </c>
      <c r="AD110" s="6">
        <v>0</v>
      </c>
      <c r="AE110" s="6">
        <v>0</v>
      </c>
      <c r="AF110" s="6">
        <v>0</v>
      </c>
      <c r="AG110" s="6">
        <v>0</v>
      </c>
      <c r="AH110" s="1">
        <v>366190</v>
      </c>
      <c r="AI110">
        <v>5</v>
      </c>
    </row>
    <row r="111" spans="1:35" x14ac:dyDescent="0.25">
      <c r="A111" t="s">
        <v>964</v>
      </c>
      <c r="B111" t="s">
        <v>885</v>
      </c>
      <c r="C111" t="s">
        <v>1420</v>
      </c>
      <c r="D111" t="s">
        <v>986</v>
      </c>
      <c r="E111" s="6">
        <v>41.467391304347828</v>
      </c>
      <c r="F111" s="6">
        <v>5.2608695652173916</v>
      </c>
      <c r="G111" s="6">
        <v>0</v>
      </c>
      <c r="H111" s="6">
        <v>0</v>
      </c>
      <c r="I111" s="6">
        <v>0</v>
      </c>
      <c r="J111" s="6">
        <v>0</v>
      </c>
      <c r="K111" s="6">
        <v>0</v>
      </c>
      <c r="L111" s="6">
        <v>1.2409782608695652</v>
      </c>
      <c r="M111" s="6">
        <v>5.3043478260869561</v>
      </c>
      <c r="N111" s="6">
        <v>6.7232608695652205</v>
      </c>
      <c r="O111" s="6">
        <f>SUM(NonNurse[[#This Row],[Qualified Social Work Staff Hours]],NonNurse[[#This Row],[Other Social Work Staff Hours]])/NonNurse[[#This Row],[MDS Census]]</f>
        <v>0.29004980340760161</v>
      </c>
      <c r="P111" s="6">
        <v>5.9792391304347818</v>
      </c>
      <c r="Q111" s="6">
        <v>3.0347826086956515</v>
      </c>
      <c r="R111" s="6">
        <f>SUM(NonNurse[[#This Row],[Qualified Activities Professional Hours]],NonNurse[[#This Row],[Other Activities Professional Hours]])/NonNurse[[#This Row],[MDS Census]]</f>
        <v>0.21737614678899078</v>
      </c>
      <c r="S111" s="6">
        <v>5.5783695652173915</v>
      </c>
      <c r="T111" s="6">
        <v>12.243260869565216</v>
      </c>
      <c r="U111" s="6">
        <v>0</v>
      </c>
      <c r="V111" s="6">
        <f>SUM(NonNurse[[#This Row],[Occupational Therapist Hours]],NonNurse[[#This Row],[OT Assistant Hours]],NonNurse[[#This Row],[OT Aide Hours]])/NonNurse[[#This Row],[MDS Census]]</f>
        <v>0.42977457404980329</v>
      </c>
      <c r="W111" s="6">
        <v>5.5723913043478257</v>
      </c>
      <c r="X111" s="6">
        <v>22.36</v>
      </c>
      <c r="Y111" s="6">
        <v>0</v>
      </c>
      <c r="Z111" s="6">
        <f>SUM(NonNurse[[#This Row],[Physical Therapist (PT) Hours]],NonNurse[[#This Row],[PT Assistant Hours]],NonNurse[[#This Row],[PT Aide Hours]])/NonNurse[[#This Row],[MDS Census]]</f>
        <v>0.67359895150720828</v>
      </c>
      <c r="AA111" s="6">
        <v>0</v>
      </c>
      <c r="AB111" s="6">
        <v>0</v>
      </c>
      <c r="AC111" s="6">
        <v>0</v>
      </c>
      <c r="AD111" s="6">
        <v>0</v>
      </c>
      <c r="AE111" s="6">
        <v>0</v>
      </c>
      <c r="AF111" s="6">
        <v>0</v>
      </c>
      <c r="AG111" s="6">
        <v>0</v>
      </c>
      <c r="AH111" s="1">
        <v>366443</v>
      </c>
      <c r="AI111">
        <v>5</v>
      </c>
    </row>
    <row r="112" spans="1:35" x14ac:dyDescent="0.25">
      <c r="A112" t="s">
        <v>964</v>
      </c>
      <c r="B112" t="s">
        <v>684</v>
      </c>
      <c r="C112" t="s">
        <v>1144</v>
      </c>
      <c r="D112" t="s">
        <v>1066</v>
      </c>
      <c r="E112" s="6">
        <v>60.554347826086953</v>
      </c>
      <c r="F112" s="6">
        <v>3.9838043478260867</v>
      </c>
      <c r="G112" s="6">
        <v>0.45652173913043476</v>
      </c>
      <c r="H112" s="6">
        <v>0</v>
      </c>
      <c r="I112" s="6">
        <v>1.3043478260869565</v>
      </c>
      <c r="J112" s="6">
        <v>4.3478260869565216E-2</v>
      </c>
      <c r="K112" s="6">
        <v>0</v>
      </c>
      <c r="L112" s="6">
        <v>5.3920652173913046</v>
      </c>
      <c r="M112" s="6">
        <v>3.3869565217391311</v>
      </c>
      <c r="N112" s="6">
        <v>3.8293478260869573</v>
      </c>
      <c r="O112" s="6">
        <f>SUM(NonNurse[[#This Row],[Qualified Social Work Staff Hours]],NonNurse[[#This Row],[Other Social Work Staff Hours]])/NonNurse[[#This Row],[MDS Census]]</f>
        <v>0.11917070543887995</v>
      </c>
      <c r="P112" s="6">
        <v>4.9347826086956541</v>
      </c>
      <c r="Q112" s="6">
        <v>14.304347826086945</v>
      </c>
      <c r="R112" s="6">
        <f>SUM(NonNurse[[#This Row],[Qualified Activities Professional Hours]],NonNurse[[#This Row],[Other Activities Professional Hours]])/NonNurse[[#This Row],[MDS Census]]</f>
        <v>0.31771674744211076</v>
      </c>
      <c r="S112" s="6">
        <v>1.359891304347826</v>
      </c>
      <c r="T112" s="6">
        <v>3.8263043478260856</v>
      </c>
      <c r="U112" s="6">
        <v>0</v>
      </c>
      <c r="V112" s="6">
        <f>SUM(NonNurse[[#This Row],[Occupational Therapist Hours]],NonNurse[[#This Row],[OT Assistant Hours]],NonNurse[[#This Row],[OT Aide Hours]])/NonNurse[[#This Row],[MDS Census]]</f>
        <v>8.5645306049183259E-2</v>
      </c>
      <c r="W112" s="6">
        <v>1.2599999999999998</v>
      </c>
      <c r="X112" s="6">
        <v>3.6086956521739144</v>
      </c>
      <c r="Y112" s="6">
        <v>0</v>
      </c>
      <c r="Z112" s="6">
        <f>SUM(NonNurse[[#This Row],[Physical Therapist (PT) Hours]],NonNurse[[#This Row],[PT Assistant Hours]],NonNurse[[#This Row],[PT Aide Hours]])/NonNurse[[#This Row],[MDS Census]]</f>
        <v>8.0402082211452175E-2</v>
      </c>
      <c r="AA112" s="6">
        <v>0</v>
      </c>
      <c r="AB112" s="6">
        <v>0</v>
      </c>
      <c r="AC112" s="6">
        <v>0</v>
      </c>
      <c r="AD112" s="6">
        <v>0</v>
      </c>
      <c r="AE112" s="6">
        <v>0</v>
      </c>
      <c r="AF112" s="6">
        <v>0</v>
      </c>
      <c r="AG112" s="6">
        <v>0</v>
      </c>
      <c r="AH112" s="1">
        <v>366194</v>
      </c>
      <c r="AI112">
        <v>5</v>
      </c>
    </row>
    <row r="113" spans="1:35" x14ac:dyDescent="0.25">
      <c r="A113" t="s">
        <v>964</v>
      </c>
      <c r="B113" t="s">
        <v>488</v>
      </c>
      <c r="C113" t="s">
        <v>1175</v>
      </c>
      <c r="D113" t="s">
        <v>1032</v>
      </c>
      <c r="E113" s="6">
        <v>38.293478260869563</v>
      </c>
      <c r="F113" s="6">
        <v>0</v>
      </c>
      <c r="G113" s="6">
        <v>0.31521739130434784</v>
      </c>
      <c r="H113" s="6">
        <v>0.2608695652173913</v>
      </c>
      <c r="I113" s="6">
        <v>0.5</v>
      </c>
      <c r="J113" s="6">
        <v>0</v>
      </c>
      <c r="K113" s="6">
        <v>0</v>
      </c>
      <c r="L113" s="6">
        <v>1.8866304347826086</v>
      </c>
      <c r="M113" s="6">
        <v>0</v>
      </c>
      <c r="N113" s="6">
        <v>0</v>
      </c>
      <c r="O113" s="6">
        <f>SUM(NonNurse[[#This Row],[Qualified Social Work Staff Hours]],NonNurse[[#This Row],[Other Social Work Staff Hours]])/NonNurse[[#This Row],[MDS Census]]</f>
        <v>0</v>
      </c>
      <c r="P113" s="6">
        <v>3.8407608695652176</v>
      </c>
      <c r="Q113" s="6">
        <v>8.2317391304347787</v>
      </c>
      <c r="R113" s="6">
        <f>SUM(NonNurse[[#This Row],[Qualified Activities Professional Hours]],NonNurse[[#This Row],[Other Activities Professional Hours]])/NonNurse[[#This Row],[MDS Census]]</f>
        <v>0.31526256031791078</v>
      </c>
      <c r="S113" s="6">
        <v>0.65760869565217395</v>
      </c>
      <c r="T113" s="6">
        <v>3.8948913043478259</v>
      </c>
      <c r="U113" s="6">
        <v>0</v>
      </c>
      <c r="V113" s="6">
        <f>SUM(NonNurse[[#This Row],[Occupational Therapist Hours]],NonNurse[[#This Row],[OT Assistant Hours]],NonNurse[[#This Row],[OT Aide Hours]])/NonNurse[[#This Row],[MDS Census]]</f>
        <v>0.11888447346011922</v>
      </c>
      <c r="W113" s="6">
        <v>1.0201086956521741</v>
      </c>
      <c r="X113" s="6">
        <v>3.4733695652173906</v>
      </c>
      <c r="Y113" s="6">
        <v>0</v>
      </c>
      <c r="Z113" s="6">
        <f>SUM(NonNurse[[#This Row],[Physical Therapist (PT) Hours]],NonNurse[[#This Row],[PT Assistant Hours]],NonNurse[[#This Row],[PT Aide Hours]])/NonNurse[[#This Row],[MDS Census]]</f>
        <v>0.11734317343173431</v>
      </c>
      <c r="AA113" s="6">
        <v>0</v>
      </c>
      <c r="AB113" s="6">
        <v>0</v>
      </c>
      <c r="AC113" s="6">
        <v>0</v>
      </c>
      <c r="AD113" s="6">
        <v>0</v>
      </c>
      <c r="AE113" s="6">
        <v>0</v>
      </c>
      <c r="AF113" s="6">
        <v>0</v>
      </c>
      <c r="AG113" s="6">
        <v>0</v>
      </c>
      <c r="AH113" s="1">
        <v>365893</v>
      </c>
      <c r="AI113">
        <v>5</v>
      </c>
    </row>
    <row r="114" spans="1:35" x14ac:dyDescent="0.25">
      <c r="A114" t="s">
        <v>964</v>
      </c>
      <c r="B114" t="s">
        <v>587</v>
      </c>
      <c r="C114" t="s">
        <v>1073</v>
      </c>
      <c r="D114" t="s">
        <v>991</v>
      </c>
      <c r="E114" s="6">
        <v>26.739130434782609</v>
      </c>
      <c r="F114" s="6">
        <v>4.3913043478260869</v>
      </c>
      <c r="G114" s="6">
        <v>0.19565217391304349</v>
      </c>
      <c r="H114" s="6">
        <v>0.21739130434782608</v>
      </c>
      <c r="I114" s="6">
        <v>4.1739130434782608</v>
      </c>
      <c r="J114" s="6">
        <v>0.17391304347826086</v>
      </c>
      <c r="K114" s="6">
        <v>0</v>
      </c>
      <c r="L114" s="6">
        <v>3.1866304347826078</v>
      </c>
      <c r="M114" s="6">
        <v>0</v>
      </c>
      <c r="N114" s="6">
        <v>0</v>
      </c>
      <c r="O114" s="6">
        <f>SUM(NonNurse[[#This Row],[Qualified Social Work Staff Hours]],NonNurse[[#This Row],[Other Social Work Staff Hours]])/NonNurse[[#This Row],[MDS Census]]</f>
        <v>0</v>
      </c>
      <c r="P114" s="6">
        <v>0</v>
      </c>
      <c r="Q114" s="6">
        <v>0</v>
      </c>
      <c r="R114" s="6">
        <f>SUM(NonNurse[[#This Row],[Qualified Activities Professional Hours]],NonNurse[[#This Row],[Other Activities Professional Hours]])/NonNurse[[#This Row],[MDS Census]]</f>
        <v>0</v>
      </c>
      <c r="S114" s="6">
        <v>2.4873913043478257</v>
      </c>
      <c r="T114" s="6">
        <v>8.3933695652173927</v>
      </c>
      <c r="U114" s="6">
        <v>0</v>
      </c>
      <c r="V114" s="6">
        <f>SUM(NonNurse[[#This Row],[Occupational Therapist Hours]],NonNurse[[#This Row],[OT Assistant Hours]],NonNurse[[#This Row],[OT Aide Hours]])/NonNurse[[#This Row],[MDS Census]]</f>
        <v>0.40692276422764229</v>
      </c>
      <c r="W114" s="6">
        <v>2.0523913043478252</v>
      </c>
      <c r="X114" s="6">
        <v>5.0448913043478267</v>
      </c>
      <c r="Y114" s="6">
        <v>2.8152173913043477</v>
      </c>
      <c r="Z114" s="6">
        <f>SUM(NonNurse[[#This Row],[Physical Therapist (PT) Hours]],NonNurse[[#This Row],[PT Assistant Hours]],NonNurse[[#This Row],[PT Aide Hours]])/NonNurse[[#This Row],[MDS Census]]</f>
        <v>0.3707113821138211</v>
      </c>
      <c r="AA114" s="6">
        <v>0</v>
      </c>
      <c r="AB114" s="6">
        <v>0</v>
      </c>
      <c r="AC114" s="6">
        <v>0</v>
      </c>
      <c r="AD114" s="6">
        <v>0</v>
      </c>
      <c r="AE114" s="6">
        <v>0</v>
      </c>
      <c r="AF114" s="6">
        <v>0</v>
      </c>
      <c r="AG114" s="6">
        <v>0</v>
      </c>
      <c r="AH114" s="1">
        <v>366053</v>
      </c>
      <c r="AI114">
        <v>5</v>
      </c>
    </row>
    <row r="115" spans="1:35" x14ac:dyDescent="0.25">
      <c r="A115" t="s">
        <v>964</v>
      </c>
      <c r="B115" t="s">
        <v>159</v>
      </c>
      <c r="C115" t="s">
        <v>1262</v>
      </c>
      <c r="D115" t="s">
        <v>1048</v>
      </c>
      <c r="E115" s="6">
        <v>73.478260869565219</v>
      </c>
      <c r="F115" s="6">
        <v>5.6521739130434785</v>
      </c>
      <c r="G115" s="6">
        <v>0.42391304347826086</v>
      </c>
      <c r="H115" s="6">
        <v>0.41673913043478256</v>
      </c>
      <c r="I115" s="6">
        <v>0.91304347826086951</v>
      </c>
      <c r="J115" s="6">
        <v>0</v>
      </c>
      <c r="K115" s="6">
        <v>0</v>
      </c>
      <c r="L115" s="6">
        <v>4.0283695652173916</v>
      </c>
      <c r="M115" s="6">
        <v>5.1622826086956515</v>
      </c>
      <c r="N115" s="6">
        <v>0</v>
      </c>
      <c r="O115" s="6">
        <f>SUM(NonNurse[[#This Row],[Qualified Social Work Staff Hours]],NonNurse[[#This Row],[Other Social Work Staff Hours]])/NonNurse[[#This Row],[MDS Census]]</f>
        <v>7.0255917159763301E-2</v>
      </c>
      <c r="P115" s="6">
        <v>4.4771739130434778</v>
      </c>
      <c r="Q115" s="6">
        <v>6.542934782608695</v>
      </c>
      <c r="R115" s="6">
        <f>SUM(NonNurse[[#This Row],[Qualified Activities Professional Hours]],NonNurse[[#This Row],[Other Activities Professional Hours]])/NonNurse[[#This Row],[MDS Census]]</f>
        <v>0.14997781065088756</v>
      </c>
      <c r="S115" s="6">
        <v>5.3424999999999994</v>
      </c>
      <c r="T115" s="6">
        <v>9.9503260869565224</v>
      </c>
      <c r="U115" s="6">
        <v>0</v>
      </c>
      <c r="V115" s="6">
        <f>SUM(NonNurse[[#This Row],[Occupational Therapist Hours]],NonNurse[[#This Row],[OT Assistant Hours]],NonNurse[[#This Row],[OT Aide Hours]])/NonNurse[[#This Row],[MDS Census]]</f>
        <v>0.20812721893491123</v>
      </c>
      <c r="W115" s="6">
        <v>2.1818478260869569</v>
      </c>
      <c r="X115" s="6">
        <v>13.118152173913048</v>
      </c>
      <c r="Y115" s="6">
        <v>0</v>
      </c>
      <c r="Z115" s="6">
        <f>SUM(NonNurse[[#This Row],[Physical Therapist (PT) Hours]],NonNurse[[#This Row],[PT Assistant Hours]],NonNurse[[#This Row],[PT Aide Hours]])/NonNurse[[#This Row],[MDS Census]]</f>
        <v>0.20822485207100597</v>
      </c>
      <c r="AA115" s="6">
        <v>0</v>
      </c>
      <c r="AB115" s="6">
        <v>0</v>
      </c>
      <c r="AC115" s="6">
        <v>0</v>
      </c>
      <c r="AD115" s="6">
        <v>0</v>
      </c>
      <c r="AE115" s="6">
        <v>0</v>
      </c>
      <c r="AF115" s="6">
        <v>0</v>
      </c>
      <c r="AG115" s="6">
        <v>0</v>
      </c>
      <c r="AH115" s="1">
        <v>365398</v>
      </c>
      <c r="AI115">
        <v>5</v>
      </c>
    </row>
    <row r="116" spans="1:35" x14ac:dyDescent="0.25">
      <c r="A116" t="s">
        <v>964</v>
      </c>
      <c r="B116" t="s">
        <v>791</v>
      </c>
      <c r="C116" t="s">
        <v>1126</v>
      </c>
      <c r="D116" t="s">
        <v>1017</v>
      </c>
      <c r="E116" s="6">
        <v>79.173913043478265</v>
      </c>
      <c r="F116" s="6">
        <v>37.749673913043488</v>
      </c>
      <c r="G116" s="6">
        <v>5.6739130434782608</v>
      </c>
      <c r="H116" s="6">
        <v>0</v>
      </c>
      <c r="I116" s="6">
        <v>5.7391304347826084</v>
      </c>
      <c r="J116" s="6">
        <v>0</v>
      </c>
      <c r="K116" s="6">
        <v>4.3154347826086976</v>
      </c>
      <c r="L116" s="6">
        <v>3.3909782608695651</v>
      </c>
      <c r="M116" s="6">
        <v>0</v>
      </c>
      <c r="N116" s="6">
        <v>0</v>
      </c>
      <c r="O116" s="6">
        <f>SUM(NonNurse[[#This Row],[Qualified Social Work Staff Hours]],NonNurse[[#This Row],[Other Social Work Staff Hours]])/NonNurse[[#This Row],[MDS Census]]</f>
        <v>0</v>
      </c>
      <c r="P116" s="6">
        <v>13.290652173913042</v>
      </c>
      <c r="Q116" s="6">
        <v>8.8956521739130405</v>
      </c>
      <c r="R116" s="6">
        <f>SUM(NonNurse[[#This Row],[Qualified Activities Professional Hours]],NonNurse[[#This Row],[Other Activities Professional Hours]])/NonNurse[[#This Row],[MDS Census]]</f>
        <v>0.28022240527182857</v>
      </c>
      <c r="S116" s="6">
        <v>0.74380434782608684</v>
      </c>
      <c r="T116" s="6">
        <v>5.2445652173913038</v>
      </c>
      <c r="U116" s="6">
        <v>0</v>
      </c>
      <c r="V116" s="6">
        <f>SUM(NonNurse[[#This Row],[Occupational Therapist Hours]],NonNurse[[#This Row],[OT Assistant Hours]],NonNurse[[#This Row],[OT Aide Hours]])/NonNurse[[#This Row],[MDS Census]]</f>
        <v>7.5635639758374507E-2</v>
      </c>
      <c r="W116" s="6">
        <v>0.84565217391304348</v>
      </c>
      <c r="X116" s="6">
        <v>7.2206521739130443</v>
      </c>
      <c r="Y116" s="6">
        <v>0</v>
      </c>
      <c r="Z116" s="6">
        <f>SUM(NonNurse[[#This Row],[Physical Therapist (PT) Hours]],NonNurse[[#This Row],[PT Assistant Hours]],NonNurse[[#This Row],[PT Aide Hours]])/NonNurse[[#This Row],[MDS Census]]</f>
        <v>0.10188083470620539</v>
      </c>
      <c r="AA116" s="6">
        <v>0</v>
      </c>
      <c r="AB116" s="6">
        <v>0</v>
      </c>
      <c r="AC116" s="6">
        <v>0</v>
      </c>
      <c r="AD116" s="6">
        <v>0</v>
      </c>
      <c r="AE116" s="6">
        <v>0</v>
      </c>
      <c r="AF116" s="6">
        <v>0</v>
      </c>
      <c r="AG116" s="6">
        <v>0</v>
      </c>
      <c r="AH116" s="1">
        <v>366334</v>
      </c>
      <c r="AI116">
        <v>5</v>
      </c>
    </row>
    <row r="117" spans="1:35" x14ac:dyDescent="0.25">
      <c r="A117" t="s">
        <v>964</v>
      </c>
      <c r="B117" t="s">
        <v>8</v>
      </c>
      <c r="C117" t="s">
        <v>1131</v>
      </c>
      <c r="D117" t="s">
        <v>982</v>
      </c>
      <c r="E117" s="6">
        <v>237.19565217391303</v>
      </c>
      <c r="F117" s="6">
        <v>5.0869565217391308</v>
      </c>
      <c r="G117" s="6">
        <v>4.3478260869565216E-2</v>
      </c>
      <c r="H117" s="6">
        <v>0.60326086956521741</v>
      </c>
      <c r="I117" s="6">
        <v>19.902173913043477</v>
      </c>
      <c r="J117" s="6">
        <v>0</v>
      </c>
      <c r="K117" s="6">
        <v>0</v>
      </c>
      <c r="L117" s="6">
        <v>11.65641304347826</v>
      </c>
      <c r="M117" s="6">
        <v>21.795326086956521</v>
      </c>
      <c r="N117" s="6">
        <v>0</v>
      </c>
      <c r="O117" s="6">
        <f>SUM(NonNurse[[#This Row],[Qualified Social Work Staff Hours]],NonNurse[[#This Row],[Other Social Work Staff Hours]])/NonNurse[[#This Row],[MDS Census]]</f>
        <v>9.1887544679681063E-2</v>
      </c>
      <c r="P117" s="6">
        <v>2.5959782608695652</v>
      </c>
      <c r="Q117" s="6">
        <v>42.089347826086971</v>
      </c>
      <c r="R117" s="6">
        <f>SUM(NonNurse[[#This Row],[Qualified Activities Professional Hours]],NonNurse[[#This Row],[Other Activities Professional Hours]])/NonNurse[[#This Row],[MDS Census]]</f>
        <v>0.18839015672257362</v>
      </c>
      <c r="S117" s="6">
        <v>34.200978260869562</v>
      </c>
      <c r="T117" s="6">
        <v>0</v>
      </c>
      <c r="U117" s="6">
        <v>0</v>
      </c>
      <c r="V117" s="6">
        <f>SUM(NonNurse[[#This Row],[Occupational Therapist Hours]],NonNurse[[#This Row],[OT Assistant Hours]],NonNurse[[#This Row],[OT Aide Hours]])/NonNurse[[#This Row],[MDS Census]]</f>
        <v>0.1441888919439098</v>
      </c>
      <c r="W117" s="6">
        <v>54.890434782608715</v>
      </c>
      <c r="X117" s="6">
        <v>0</v>
      </c>
      <c r="Y117" s="6">
        <v>0</v>
      </c>
      <c r="Z117" s="6">
        <f>SUM(NonNurse[[#This Row],[Physical Therapist (PT) Hours]],NonNurse[[#This Row],[PT Assistant Hours]],NonNurse[[#This Row],[PT Aide Hours]])/NonNurse[[#This Row],[MDS Census]]</f>
        <v>0.23141416918705901</v>
      </c>
      <c r="AA117" s="6">
        <v>0</v>
      </c>
      <c r="AB117" s="6">
        <v>0</v>
      </c>
      <c r="AC117" s="6">
        <v>0</v>
      </c>
      <c r="AD117" s="6">
        <v>0</v>
      </c>
      <c r="AE117" s="6">
        <v>0</v>
      </c>
      <c r="AF117" s="6">
        <v>0</v>
      </c>
      <c r="AG117" s="6">
        <v>0</v>
      </c>
      <c r="AH117" s="1">
        <v>365493</v>
      </c>
      <c r="AI117">
        <v>5</v>
      </c>
    </row>
    <row r="118" spans="1:35" x14ac:dyDescent="0.25">
      <c r="A118" t="s">
        <v>964</v>
      </c>
      <c r="B118" t="s">
        <v>233</v>
      </c>
      <c r="C118" t="s">
        <v>1085</v>
      </c>
      <c r="D118" t="s">
        <v>1038</v>
      </c>
      <c r="E118" s="6">
        <v>65.315217391304344</v>
      </c>
      <c r="F118" s="6">
        <v>5.3043478260869561</v>
      </c>
      <c r="G118" s="6">
        <v>1.3369565217391304</v>
      </c>
      <c r="H118" s="6">
        <v>0.35413043478260869</v>
      </c>
      <c r="I118" s="6">
        <v>0.76086956521739135</v>
      </c>
      <c r="J118" s="6">
        <v>0</v>
      </c>
      <c r="K118" s="6">
        <v>0</v>
      </c>
      <c r="L118" s="6">
        <v>1.7554347826086956</v>
      </c>
      <c r="M118" s="6">
        <v>4.9565217391304346</v>
      </c>
      <c r="N118" s="6">
        <v>0</v>
      </c>
      <c r="O118" s="6">
        <f>SUM(NonNurse[[#This Row],[Qualified Social Work Staff Hours]],NonNurse[[#This Row],[Other Social Work Staff Hours]])/NonNurse[[#This Row],[MDS Census]]</f>
        <v>7.5886170743884179E-2</v>
      </c>
      <c r="P118" s="6">
        <v>5.2173913043478262</v>
      </c>
      <c r="Q118" s="6">
        <v>3.4293478260869565</v>
      </c>
      <c r="R118" s="6">
        <f>SUM(NonNurse[[#This Row],[Qualified Activities Professional Hours]],NonNurse[[#This Row],[Other Activities Professional Hours]])/NonNurse[[#This Row],[MDS Census]]</f>
        <v>0.13238475619903481</v>
      </c>
      <c r="S118" s="6">
        <v>5.7282608695652177</v>
      </c>
      <c r="T118" s="6">
        <v>4.6059782608695654</v>
      </c>
      <c r="U118" s="6">
        <v>0</v>
      </c>
      <c r="V118" s="6">
        <f>SUM(NonNurse[[#This Row],[Occupational Therapist Hours]],NonNurse[[#This Row],[OT Assistant Hours]],NonNurse[[#This Row],[OT Aide Hours]])/NonNurse[[#This Row],[MDS Census]]</f>
        <v>0.15822100183058746</v>
      </c>
      <c r="W118" s="6">
        <v>4.0505434782608694</v>
      </c>
      <c r="X118" s="6">
        <v>4.7228260869565215</v>
      </c>
      <c r="Y118" s="6">
        <v>0</v>
      </c>
      <c r="Z118" s="6">
        <f>SUM(NonNurse[[#This Row],[Physical Therapist (PT) Hours]],NonNurse[[#This Row],[PT Assistant Hours]],NonNurse[[#This Row],[PT Aide Hours]])/NonNurse[[#This Row],[MDS Census]]</f>
        <v>0.13432351472790813</v>
      </c>
      <c r="AA118" s="6">
        <v>0</v>
      </c>
      <c r="AB118" s="6">
        <v>0</v>
      </c>
      <c r="AC118" s="6">
        <v>0</v>
      </c>
      <c r="AD118" s="6">
        <v>0</v>
      </c>
      <c r="AE118" s="6">
        <v>0</v>
      </c>
      <c r="AF118" s="6">
        <v>0</v>
      </c>
      <c r="AG118" s="6">
        <v>0</v>
      </c>
      <c r="AH118" s="1">
        <v>365510</v>
      </c>
      <c r="AI118">
        <v>5</v>
      </c>
    </row>
    <row r="119" spans="1:35" x14ac:dyDescent="0.25">
      <c r="A119" t="s">
        <v>964</v>
      </c>
      <c r="B119" t="s">
        <v>529</v>
      </c>
      <c r="C119" t="s">
        <v>1249</v>
      </c>
      <c r="D119" t="s">
        <v>1011</v>
      </c>
      <c r="E119" s="6">
        <v>82.456521739130437</v>
      </c>
      <c r="F119" s="6">
        <v>8.5217391304347831</v>
      </c>
      <c r="G119" s="6">
        <v>0</v>
      </c>
      <c r="H119" s="6">
        <v>0</v>
      </c>
      <c r="I119" s="6">
        <v>5.6739130434782608</v>
      </c>
      <c r="J119" s="6">
        <v>0</v>
      </c>
      <c r="K119" s="6">
        <v>0</v>
      </c>
      <c r="L119" s="6">
        <v>7.2877173913043469</v>
      </c>
      <c r="M119" s="6">
        <v>9.1320652173913057</v>
      </c>
      <c r="N119" s="6">
        <v>4.900543478260869</v>
      </c>
      <c r="O119" s="6">
        <f>SUM(NonNurse[[#This Row],[Qualified Social Work Staff Hours]],NonNurse[[#This Row],[Other Social Work Staff Hours]])/NonNurse[[#This Row],[MDS Census]]</f>
        <v>0.17018191405220143</v>
      </c>
      <c r="P119" s="6">
        <v>4.3467391304347833</v>
      </c>
      <c r="Q119" s="6">
        <v>28.73097826086957</v>
      </c>
      <c r="R119" s="6">
        <f>SUM(NonNurse[[#This Row],[Qualified Activities Professional Hours]],NonNurse[[#This Row],[Other Activities Professional Hours]])/NonNurse[[#This Row],[MDS Census]]</f>
        <v>0.40115344054837865</v>
      </c>
      <c r="S119" s="6">
        <v>5.1432608695652178</v>
      </c>
      <c r="T119" s="6">
        <v>8.8456521739130416</v>
      </c>
      <c r="U119" s="6">
        <v>0</v>
      </c>
      <c r="V119" s="6">
        <f>SUM(NonNurse[[#This Row],[Occupational Therapist Hours]],NonNurse[[#This Row],[OT Assistant Hours]],NonNurse[[#This Row],[OT Aide Hours]])/NonNurse[[#This Row],[MDS Census]]</f>
        <v>0.16965199050883203</v>
      </c>
      <c r="W119" s="6">
        <v>3.5048913043478271</v>
      </c>
      <c r="X119" s="6">
        <v>13.800434782608693</v>
      </c>
      <c r="Y119" s="6">
        <v>0</v>
      </c>
      <c r="Z119" s="6">
        <f>SUM(NonNurse[[#This Row],[Physical Therapist (PT) Hours]],NonNurse[[#This Row],[PT Assistant Hours]],NonNurse[[#This Row],[PT Aide Hours]])/NonNurse[[#This Row],[MDS Census]]</f>
        <v>0.20987213287635115</v>
      </c>
      <c r="AA119" s="6">
        <v>0</v>
      </c>
      <c r="AB119" s="6">
        <v>0</v>
      </c>
      <c r="AC119" s="6">
        <v>0</v>
      </c>
      <c r="AD119" s="6">
        <v>0</v>
      </c>
      <c r="AE119" s="6">
        <v>22.673913043478262</v>
      </c>
      <c r="AF119" s="6">
        <v>0</v>
      </c>
      <c r="AG119" s="6">
        <v>0</v>
      </c>
      <c r="AH119" s="1">
        <v>365973</v>
      </c>
      <c r="AI119">
        <v>5</v>
      </c>
    </row>
    <row r="120" spans="1:35" x14ac:dyDescent="0.25">
      <c r="A120" t="s">
        <v>964</v>
      </c>
      <c r="B120" t="s">
        <v>659</v>
      </c>
      <c r="C120" t="s">
        <v>1073</v>
      </c>
      <c r="D120" t="s">
        <v>991</v>
      </c>
      <c r="E120" s="6">
        <v>65.097826086956516</v>
      </c>
      <c r="F120" s="6">
        <v>5.7391304347826084</v>
      </c>
      <c r="G120" s="6">
        <v>0</v>
      </c>
      <c r="H120" s="6">
        <v>0.24456521739130435</v>
      </c>
      <c r="I120" s="6">
        <v>0.95652173913043481</v>
      </c>
      <c r="J120" s="6">
        <v>0</v>
      </c>
      <c r="K120" s="6">
        <v>0</v>
      </c>
      <c r="L120" s="6">
        <v>0.76630434782608692</v>
      </c>
      <c r="M120" s="6">
        <v>0</v>
      </c>
      <c r="N120" s="6">
        <v>5.7309782608695654</v>
      </c>
      <c r="O120" s="6">
        <f>SUM(NonNurse[[#This Row],[Qualified Social Work Staff Hours]],NonNurse[[#This Row],[Other Social Work Staff Hours]])/NonNurse[[#This Row],[MDS Census]]</f>
        <v>8.8036400066789131E-2</v>
      </c>
      <c r="P120" s="6">
        <v>6.6114130434782608</v>
      </c>
      <c r="Q120" s="6">
        <v>20.103260869565219</v>
      </c>
      <c r="R120" s="6">
        <f>SUM(NonNurse[[#This Row],[Qualified Activities Professional Hours]],NonNurse[[#This Row],[Other Activities Professional Hours]])/NonNurse[[#This Row],[MDS Census]]</f>
        <v>0.41037735849056611</v>
      </c>
      <c r="S120" s="6">
        <v>2.5923913043478262</v>
      </c>
      <c r="T120" s="6">
        <v>0.18206521739130435</v>
      </c>
      <c r="U120" s="6">
        <v>1.0869565217391304E-2</v>
      </c>
      <c r="V120" s="6">
        <f>SUM(NonNurse[[#This Row],[Occupational Therapist Hours]],NonNurse[[#This Row],[OT Assistant Hours]],NonNurse[[#This Row],[OT Aide Hours]])/NonNurse[[#This Row],[MDS Census]]</f>
        <v>4.2786775755551842E-2</v>
      </c>
      <c r="W120" s="6">
        <v>3.2798913043478262</v>
      </c>
      <c r="X120" s="6">
        <v>0.60326086956521741</v>
      </c>
      <c r="Y120" s="6">
        <v>0</v>
      </c>
      <c r="Z120" s="6">
        <f>SUM(NonNurse[[#This Row],[Physical Therapist (PT) Hours]],NonNurse[[#This Row],[PT Assistant Hours]],NonNurse[[#This Row],[PT Aide Hours]])/NonNurse[[#This Row],[MDS Census]]</f>
        <v>5.9651026882618141E-2</v>
      </c>
      <c r="AA120" s="6">
        <v>0</v>
      </c>
      <c r="AB120" s="6">
        <v>0</v>
      </c>
      <c r="AC120" s="6">
        <v>0</v>
      </c>
      <c r="AD120" s="6">
        <v>19.847826086956523</v>
      </c>
      <c r="AE120" s="6">
        <v>0</v>
      </c>
      <c r="AF120" s="6">
        <v>0</v>
      </c>
      <c r="AG120" s="6">
        <v>0</v>
      </c>
      <c r="AH120" s="1">
        <v>366159</v>
      </c>
      <c r="AI120">
        <v>5</v>
      </c>
    </row>
    <row r="121" spans="1:35" x14ac:dyDescent="0.25">
      <c r="A121" t="s">
        <v>964</v>
      </c>
      <c r="B121" t="s">
        <v>662</v>
      </c>
      <c r="C121" t="s">
        <v>1081</v>
      </c>
      <c r="D121" t="s">
        <v>1064</v>
      </c>
      <c r="E121" s="6">
        <v>81.380434782608702</v>
      </c>
      <c r="F121" s="6">
        <v>5.4782608695652177</v>
      </c>
      <c r="G121" s="6">
        <v>2.8260869565217392</v>
      </c>
      <c r="H121" s="6">
        <v>0</v>
      </c>
      <c r="I121" s="6">
        <v>5.0434782608695654</v>
      </c>
      <c r="J121" s="6">
        <v>0</v>
      </c>
      <c r="K121" s="6">
        <v>3.0434782608695654</v>
      </c>
      <c r="L121" s="6">
        <v>4.227391304347826</v>
      </c>
      <c r="M121" s="6">
        <v>5.8260869565217392</v>
      </c>
      <c r="N121" s="6">
        <v>0</v>
      </c>
      <c r="O121" s="6">
        <f>SUM(NonNurse[[#This Row],[Qualified Social Work Staff Hours]],NonNurse[[#This Row],[Other Social Work Staff Hours]])/NonNurse[[#This Row],[MDS Census]]</f>
        <v>7.1590757312675293E-2</v>
      </c>
      <c r="P121" s="6">
        <v>5.0597826086956523</v>
      </c>
      <c r="Q121" s="6">
        <v>4.5310869565217393</v>
      </c>
      <c r="R121" s="6">
        <f>SUM(NonNurse[[#This Row],[Qualified Activities Professional Hours]],NonNurse[[#This Row],[Other Activities Professional Hours]])/NonNurse[[#This Row],[MDS Census]]</f>
        <v>0.11785227728061974</v>
      </c>
      <c r="S121" s="6">
        <v>17.908369565217388</v>
      </c>
      <c r="T121" s="6">
        <v>0</v>
      </c>
      <c r="U121" s="6">
        <v>0</v>
      </c>
      <c r="V121" s="6">
        <f>SUM(NonNurse[[#This Row],[Occupational Therapist Hours]],NonNurse[[#This Row],[OT Assistant Hours]],NonNurse[[#This Row],[OT Aide Hours]])/NonNurse[[#This Row],[MDS Census]]</f>
        <v>0.22005743288366497</v>
      </c>
      <c r="W121" s="6">
        <v>21.405217391304358</v>
      </c>
      <c r="X121" s="6">
        <v>0</v>
      </c>
      <c r="Y121" s="6">
        <v>0</v>
      </c>
      <c r="Z121" s="6">
        <f>SUM(NonNurse[[#This Row],[Physical Therapist (PT) Hours]],NonNurse[[#This Row],[PT Assistant Hours]],NonNurse[[#This Row],[PT Aide Hours]])/NonNurse[[#This Row],[MDS Census]]</f>
        <v>0.26302657940430091</v>
      </c>
      <c r="AA121" s="6">
        <v>0</v>
      </c>
      <c r="AB121" s="6">
        <v>0</v>
      </c>
      <c r="AC121" s="6">
        <v>0</v>
      </c>
      <c r="AD121" s="6">
        <v>0</v>
      </c>
      <c r="AE121" s="6">
        <v>0</v>
      </c>
      <c r="AF121" s="6">
        <v>0</v>
      </c>
      <c r="AG121" s="6">
        <v>0</v>
      </c>
      <c r="AH121" s="1">
        <v>366169</v>
      </c>
      <c r="AI121">
        <v>5</v>
      </c>
    </row>
    <row r="122" spans="1:35" x14ac:dyDescent="0.25">
      <c r="A122" t="s">
        <v>964</v>
      </c>
      <c r="B122" t="s">
        <v>65</v>
      </c>
      <c r="C122" t="s">
        <v>1213</v>
      </c>
      <c r="D122" t="s">
        <v>1008</v>
      </c>
      <c r="E122" s="6">
        <v>44.184782608695649</v>
      </c>
      <c r="F122" s="6">
        <v>0</v>
      </c>
      <c r="G122" s="6">
        <v>0</v>
      </c>
      <c r="H122" s="6">
        <v>0</v>
      </c>
      <c r="I122" s="6">
        <v>0</v>
      </c>
      <c r="J122" s="6">
        <v>0</v>
      </c>
      <c r="K122" s="6">
        <v>0</v>
      </c>
      <c r="L122" s="6">
        <v>0.77902173913043482</v>
      </c>
      <c r="M122" s="6">
        <v>0</v>
      </c>
      <c r="N122" s="6">
        <v>0</v>
      </c>
      <c r="O122" s="6">
        <f>SUM(NonNurse[[#This Row],[Qualified Social Work Staff Hours]],NonNurse[[#This Row],[Other Social Work Staff Hours]])/NonNurse[[#This Row],[MDS Census]]</f>
        <v>0</v>
      </c>
      <c r="P122" s="6">
        <v>4.3804347826086956E-2</v>
      </c>
      <c r="Q122" s="6">
        <v>3.9486956521739147</v>
      </c>
      <c r="R122" s="6">
        <f>SUM(NonNurse[[#This Row],[Qualified Activities Professional Hours]],NonNurse[[#This Row],[Other Activities Professional Hours]])/NonNurse[[#This Row],[MDS Census]]</f>
        <v>9.0359163591635955E-2</v>
      </c>
      <c r="S122" s="6">
        <v>0.50880434782608686</v>
      </c>
      <c r="T122" s="6">
        <v>3.0931521739130434</v>
      </c>
      <c r="U122" s="6">
        <v>0</v>
      </c>
      <c r="V122" s="6">
        <f>SUM(NonNurse[[#This Row],[Occupational Therapist Hours]],NonNurse[[#This Row],[OT Assistant Hours]],NonNurse[[#This Row],[OT Aide Hours]])/NonNurse[[#This Row],[MDS Census]]</f>
        <v>8.1520295202952037E-2</v>
      </c>
      <c r="W122" s="6">
        <v>0.9709782608695654</v>
      </c>
      <c r="X122" s="6">
        <v>2.1323913043478266</v>
      </c>
      <c r="Y122" s="6">
        <v>0</v>
      </c>
      <c r="Z122" s="6">
        <f>SUM(NonNurse[[#This Row],[Physical Therapist (PT) Hours]],NonNurse[[#This Row],[PT Assistant Hours]],NonNurse[[#This Row],[PT Aide Hours]])/NonNurse[[#This Row],[MDS Census]]</f>
        <v>7.0236162361623639E-2</v>
      </c>
      <c r="AA122" s="6">
        <v>0</v>
      </c>
      <c r="AB122" s="6">
        <v>0</v>
      </c>
      <c r="AC122" s="6">
        <v>0</v>
      </c>
      <c r="AD122" s="6">
        <v>0</v>
      </c>
      <c r="AE122" s="6">
        <v>0</v>
      </c>
      <c r="AF122" s="6">
        <v>0</v>
      </c>
      <c r="AG122" s="6">
        <v>0</v>
      </c>
      <c r="AH122" s="1">
        <v>365218</v>
      </c>
      <c r="AI122">
        <v>5</v>
      </c>
    </row>
    <row r="123" spans="1:35" x14ac:dyDescent="0.25">
      <c r="A123" t="s">
        <v>964</v>
      </c>
      <c r="B123" t="s">
        <v>143</v>
      </c>
      <c r="C123" t="s">
        <v>1255</v>
      </c>
      <c r="D123" t="s">
        <v>1034</v>
      </c>
      <c r="E123" s="6">
        <v>49.815217391304351</v>
      </c>
      <c r="F123" s="6">
        <v>10.491847826086957</v>
      </c>
      <c r="G123" s="6">
        <v>0.42391304347826086</v>
      </c>
      <c r="H123" s="6">
        <v>0.13043478260869565</v>
      </c>
      <c r="I123" s="6">
        <v>0.2608695652173913</v>
      </c>
      <c r="J123" s="6">
        <v>0</v>
      </c>
      <c r="K123" s="6">
        <v>0</v>
      </c>
      <c r="L123" s="6">
        <v>0.67391304347826086</v>
      </c>
      <c r="M123" s="6">
        <v>0.13315217391304349</v>
      </c>
      <c r="N123" s="6">
        <v>0</v>
      </c>
      <c r="O123" s="6">
        <f>SUM(NonNurse[[#This Row],[Qualified Social Work Staff Hours]],NonNurse[[#This Row],[Other Social Work Staff Hours]])/NonNurse[[#This Row],[MDS Census]]</f>
        <v>2.6729216670303294E-3</v>
      </c>
      <c r="P123" s="6">
        <v>5.0650000000000004</v>
      </c>
      <c r="Q123" s="6">
        <v>1.3505434782608696</v>
      </c>
      <c r="R123" s="6">
        <f>SUM(NonNurse[[#This Row],[Qualified Activities Professional Hours]],NonNurse[[#This Row],[Other Activities Professional Hours]])/NonNurse[[#This Row],[MDS Census]]</f>
        <v>0.12878682085969889</v>
      </c>
      <c r="S123" s="6">
        <v>10.723586956521739</v>
      </c>
      <c r="T123" s="6">
        <v>0</v>
      </c>
      <c r="U123" s="6">
        <v>0</v>
      </c>
      <c r="V123" s="6">
        <f>SUM(NonNurse[[#This Row],[Occupational Therapist Hours]],NonNurse[[#This Row],[OT Assistant Hours]],NonNurse[[#This Row],[OT Aide Hours]])/NonNurse[[#This Row],[MDS Census]]</f>
        <v>0.21526729216670301</v>
      </c>
      <c r="W123" s="6">
        <v>4.7608695652173916</v>
      </c>
      <c r="X123" s="6">
        <v>0</v>
      </c>
      <c r="Y123" s="6">
        <v>0</v>
      </c>
      <c r="Z123" s="6">
        <f>SUM(NonNurse[[#This Row],[Physical Therapist (PT) Hours]],NonNurse[[#This Row],[PT Assistant Hours]],NonNurse[[#This Row],[PT Aide Hours]])/NonNurse[[#This Row],[MDS Census]]</f>
        <v>9.5570586951778308E-2</v>
      </c>
      <c r="AA123" s="6">
        <v>0</v>
      </c>
      <c r="AB123" s="6">
        <v>0</v>
      </c>
      <c r="AC123" s="6">
        <v>0</v>
      </c>
      <c r="AD123" s="6">
        <v>0</v>
      </c>
      <c r="AE123" s="6">
        <v>0</v>
      </c>
      <c r="AF123" s="6">
        <v>0</v>
      </c>
      <c r="AG123" s="6">
        <v>0</v>
      </c>
      <c r="AH123" s="1">
        <v>365370</v>
      </c>
      <c r="AI123">
        <v>5</v>
      </c>
    </row>
    <row r="124" spans="1:35" x14ac:dyDescent="0.25">
      <c r="A124" t="s">
        <v>964</v>
      </c>
      <c r="B124" t="s">
        <v>575</v>
      </c>
      <c r="C124" t="s">
        <v>1366</v>
      </c>
      <c r="D124" t="s">
        <v>1000</v>
      </c>
      <c r="E124" s="6">
        <v>20.923913043478262</v>
      </c>
      <c r="F124" s="6">
        <v>2.7826086956521738</v>
      </c>
      <c r="G124" s="6">
        <v>0</v>
      </c>
      <c r="H124" s="6">
        <v>0</v>
      </c>
      <c r="I124" s="6">
        <v>0</v>
      </c>
      <c r="J124" s="6">
        <v>0</v>
      </c>
      <c r="K124" s="6">
        <v>0</v>
      </c>
      <c r="L124" s="6">
        <v>5.0869565217391298E-2</v>
      </c>
      <c r="M124" s="6">
        <v>0</v>
      </c>
      <c r="N124" s="6">
        <v>0</v>
      </c>
      <c r="O124" s="6">
        <f>SUM(NonNurse[[#This Row],[Qualified Social Work Staff Hours]],NonNurse[[#This Row],[Other Social Work Staff Hours]])/NonNurse[[#This Row],[MDS Census]]</f>
        <v>0</v>
      </c>
      <c r="P124" s="6">
        <v>0</v>
      </c>
      <c r="Q124" s="6">
        <v>3.9486956521739129</v>
      </c>
      <c r="R124" s="6">
        <f>SUM(NonNurse[[#This Row],[Qualified Activities Professional Hours]],NonNurse[[#This Row],[Other Activities Professional Hours]])/NonNurse[[#This Row],[MDS Census]]</f>
        <v>0.18871688311688312</v>
      </c>
      <c r="S124" s="6">
        <v>0.15228260869565216</v>
      </c>
      <c r="T124" s="6">
        <v>0.6019565217391305</v>
      </c>
      <c r="U124" s="6">
        <v>0</v>
      </c>
      <c r="V124" s="6">
        <f>SUM(NonNurse[[#This Row],[Occupational Therapist Hours]],NonNurse[[#This Row],[OT Assistant Hours]],NonNurse[[#This Row],[OT Aide Hours]])/NonNurse[[#This Row],[MDS Census]]</f>
        <v>3.6046753246753244E-2</v>
      </c>
      <c r="W124" s="6">
        <v>7.5543478260869573E-2</v>
      </c>
      <c r="X124" s="6">
        <v>0.27749999999999997</v>
      </c>
      <c r="Y124" s="6">
        <v>0</v>
      </c>
      <c r="Z124" s="6">
        <f>SUM(NonNurse[[#This Row],[Physical Therapist (PT) Hours]],NonNurse[[#This Row],[PT Assistant Hours]],NonNurse[[#This Row],[PT Aide Hours]])/NonNurse[[#This Row],[MDS Census]]</f>
        <v>1.6872727272727272E-2</v>
      </c>
      <c r="AA124" s="6">
        <v>0</v>
      </c>
      <c r="AB124" s="6">
        <v>0</v>
      </c>
      <c r="AC124" s="6">
        <v>0</v>
      </c>
      <c r="AD124" s="6">
        <v>0</v>
      </c>
      <c r="AE124" s="6">
        <v>0</v>
      </c>
      <c r="AF124" s="6">
        <v>0</v>
      </c>
      <c r="AG124" s="6">
        <v>0</v>
      </c>
      <c r="AH124" s="1">
        <v>366037</v>
      </c>
      <c r="AI124">
        <v>5</v>
      </c>
    </row>
    <row r="125" spans="1:35" x14ac:dyDescent="0.25">
      <c r="A125" t="s">
        <v>964</v>
      </c>
      <c r="B125" t="s">
        <v>120</v>
      </c>
      <c r="C125" t="s">
        <v>1173</v>
      </c>
      <c r="D125" t="s">
        <v>1049</v>
      </c>
      <c r="E125" s="6">
        <v>80.718309859154928</v>
      </c>
      <c r="F125" s="6">
        <v>5.408450704225352</v>
      </c>
      <c r="G125" s="6">
        <v>0</v>
      </c>
      <c r="H125" s="6">
        <v>0.67619718309859167</v>
      </c>
      <c r="I125" s="6">
        <v>2.056338028169014</v>
      </c>
      <c r="J125" s="6">
        <v>0</v>
      </c>
      <c r="K125" s="6">
        <v>0</v>
      </c>
      <c r="L125" s="6">
        <v>4.8263380281690145</v>
      </c>
      <c r="M125" s="6">
        <v>5.408450704225352</v>
      </c>
      <c r="N125" s="6">
        <v>0</v>
      </c>
      <c r="O125" s="6">
        <f>SUM(NonNurse[[#This Row],[Qualified Social Work Staff Hours]],NonNurse[[#This Row],[Other Social Work Staff Hours]])/NonNurse[[#This Row],[MDS Census]]</f>
        <v>6.7004013261210957E-2</v>
      </c>
      <c r="P125" s="6">
        <v>5.070422535211268</v>
      </c>
      <c r="Q125" s="6">
        <v>5.6176056338028184</v>
      </c>
      <c r="R125" s="6">
        <f>SUM(NonNurse[[#This Row],[Qualified Activities Professional Hours]],NonNurse[[#This Row],[Other Activities Professional Hours]])/NonNurse[[#This Row],[MDS Census]]</f>
        <v>0.13241144651893214</v>
      </c>
      <c r="S125" s="6">
        <v>4.0223943661971839</v>
      </c>
      <c r="T125" s="6">
        <v>4.1178873239436609</v>
      </c>
      <c r="U125" s="6">
        <v>0</v>
      </c>
      <c r="V125" s="6">
        <f>SUM(NonNurse[[#This Row],[Occupational Therapist Hours]],NonNurse[[#This Row],[OT Assistant Hours]],NonNurse[[#This Row],[OT Aide Hours]])/NonNurse[[#This Row],[MDS Census]]</f>
        <v>0.10084801954283722</v>
      </c>
      <c r="W125" s="6">
        <v>3.3090140845070422</v>
      </c>
      <c r="X125" s="6">
        <v>9.1784507042253534</v>
      </c>
      <c r="Y125" s="6">
        <v>0</v>
      </c>
      <c r="Z125" s="6">
        <f>SUM(NonNurse[[#This Row],[Physical Therapist (PT) Hours]],NonNurse[[#This Row],[PT Assistant Hours]],NonNurse[[#This Row],[PT Aide Hours]])/NonNurse[[#This Row],[MDS Census]]</f>
        <v>0.15470424009771422</v>
      </c>
      <c r="AA125" s="6">
        <v>0</v>
      </c>
      <c r="AB125" s="6">
        <v>0</v>
      </c>
      <c r="AC125" s="6">
        <v>0</v>
      </c>
      <c r="AD125" s="6">
        <v>0</v>
      </c>
      <c r="AE125" s="6">
        <v>0</v>
      </c>
      <c r="AF125" s="6">
        <v>0</v>
      </c>
      <c r="AG125" s="6">
        <v>0</v>
      </c>
      <c r="AH125" s="1">
        <v>365333</v>
      </c>
      <c r="AI125">
        <v>5</v>
      </c>
    </row>
    <row r="126" spans="1:35" x14ac:dyDescent="0.25">
      <c r="A126" t="s">
        <v>964</v>
      </c>
      <c r="B126" t="s">
        <v>1</v>
      </c>
      <c r="C126" t="s">
        <v>1333</v>
      </c>
      <c r="D126" t="s">
        <v>1034</v>
      </c>
      <c r="E126" s="6">
        <v>79.141304347826093</v>
      </c>
      <c r="F126" s="6">
        <v>8.5652173913043477</v>
      </c>
      <c r="G126" s="6">
        <v>0</v>
      </c>
      <c r="H126" s="6">
        <v>0.2608695652173913</v>
      </c>
      <c r="I126" s="6">
        <v>0.35869565217391303</v>
      </c>
      <c r="J126" s="6">
        <v>0</v>
      </c>
      <c r="K126" s="6">
        <v>0</v>
      </c>
      <c r="L126" s="6">
        <v>5.2861956521739133</v>
      </c>
      <c r="M126" s="6">
        <v>14.587173913043481</v>
      </c>
      <c r="N126" s="6">
        <v>0</v>
      </c>
      <c r="O126" s="6">
        <f>SUM(NonNurse[[#This Row],[Qualified Social Work Staff Hours]],NonNurse[[#This Row],[Other Social Work Staff Hours]])/NonNurse[[#This Row],[MDS Census]]</f>
        <v>0.1843180881747013</v>
      </c>
      <c r="P126" s="6">
        <v>5.3913043478260869</v>
      </c>
      <c r="Q126" s="6">
        <v>12.639347826086953</v>
      </c>
      <c r="R126" s="6">
        <f>SUM(NonNurse[[#This Row],[Qualified Activities Professional Hours]],NonNurse[[#This Row],[Other Activities Professional Hours]])/NonNurse[[#This Row],[MDS Census]]</f>
        <v>0.22782859497321792</v>
      </c>
      <c r="S126" s="6">
        <v>4.9286956521739134</v>
      </c>
      <c r="T126" s="6">
        <v>6.2624999999999984</v>
      </c>
      <c r="U126" s="6">
        <v>0</v>
      </c>
      <c r="V126" s="6">
        <f>SUM(NonNurse[[#This Row],[Occupational Therapist Hours]],NonNurse[[#This Row],[OT Assistant Hours]],NonNurse[[#This Row],[OT Aide Hours]])/NonNurse[[#This Row],[MDS Census]]</f>
        <v>0.1414077736574646</v>
      </c>
      <c r="W126" s="6">
        <v>4.172173913043479</v>
      </c>
      <c r="X126" s="6">
        <v>6.2325000000000008</v>
      </c>
      <c r="Y126" s="6">
        <v>0</v>
      </c>
      <c r="Z126" s="6">
        <f>SUM(NonNurse[[#This Row],[Physical Therapist (PT) Hours]],NonNurse[[#This Row],[PT Assistant Hours]],NonNurse[[#This Row],[PT Aide Hours]])/NonNurse[[#This Row],[MDS Census]]</f>
        <v>0.13146957835462161</v>
      </c>
      <c r="AA126" s="6">
        <v>0</v>
      </c>
      <c r="AB126" s="6">
        <v>0</v>
      </c>
      <c r="AC126" s="6">
        <v>0</v>
      </c>
      <c r="AD126" s="6">
        <v>0</v>
      </c>
      <c r="AE126" s="6">
        <v>0</v>
      </c>
      <c r="AF126" s="6">
        <v>0</v>
      </c>
      <c r="AG126" s="6">
        <v>0</v>
      </c>
      <c r="AH126" s="1">
        <v>365746</v>
      </c>
      <c r="AI126">
        <v>5</v>
      </c>
    </row>
    <row r="127" spans="1:35" x14ac:dyDescent="0.25">
      <c r="A127" t="s">
        <v>964</v>
      </c>
      <c r="B127" t="s">
        <v>660</v>
      </c>
      <c r="C127" t="s">
        <v>1070</v>
      </c>
      <c r="D127" t="s">
        <v>1037</v>
      </c>
      <c r="E127" s="6">
        <v>66.630434782608702</v>
      </c>
      <c r="F127" s="6">
        <v>1.5652173913043479</v>
      </c>
      <c r="G127" s="6">
        <v>0.18478260869565216</v>
      </c>
      <c r="H127" s="6">
        <v>0.21195652173913043</v>
      </c>
      <c r="I127" s="6">
        <v>4.0434782608695654</v>
      </c>
      <c r="J127" s="6">
        <v>0</v>
      </c>
      <c r="K127" s="6">
        <v>0</v>
      </c>
      <c r="L127" s="6">
        <v>2.3539130434782605</v>
      </c>
      <c r="M127" s="6">
        <v>5.2836956521739129</v>
      </c>
      <c r="N127" s="6">
        <v>0</v>
      </c>
      <c r="O127" s="6">
        <f>SUM(NonNurse[[#This Row],[Qualified Social Work Staff Hours]],NonNurse[[#This Row],[Other Social Work Staff Hours]])/NonNurse[[#This Row],[MDS Census]]</f>
        <v>7.9298531810766709E-2</v>
      </c>
      <c r="P127" s="6">
        <v>4.3695652173913047</v>
      </c>
      <c r="Q127" s="6">
        <v>20.557608695652185</v>
      </c>
      <c r="R127" s="6">
        <f>SUM(NonNurse[[#This Row],[Qualified Activities Professional Hours]],NonNurse[[#This Row],[Other Activities Professional Hours]])/NonNurse[[#This Row],[MDS Census]]</f>
        <v>0.37411092985318123</v>
      </c>
      <c r="S127" s="6">
        <v>4.7846739130434779</v>
      </c>
      <c r="T127" s="6">
        <v>12.784565217391307</v>
      </c>
      <c r="U127" s="6">
        <v>0</v>
      </c>
      <c r="V127" s="6">
        <f>SUM(NonNurse[[#This Row],[Occupational Therapist Hours]],NonNurse[[#This Row],[OT Assistant Hours]],NonNurse[[#This Row],[OT Aide Hours]])/NonNurse[[#This Row],[MDS Census]]</f>
        <v>0.26368189233278955</v>
      </c>
      <c r="W127" s="6">
        <v>5.3758695652173909</v>
      </c>
      <c r="X127" s="6">
        <v>17.313586956521739</v>
      </c>
      <c r="Y127" s="6">
        <v>0</v>
      </c>
      <c r="Z127" s="6">
        <f>SUM(NonNurse[[#This Row],[Physical Therapist (PT) Hours]],NonNurse[[#This Row],[PT Assistant Hours]],NonNurse[[#This Row],[PT Aide Hours]])/NonNurse[[#This Row],[MDS Census]]</f>
        <v>0.3405269168026101</v>
      </c>
      <c r="AA127" s="6">
        <v>0</v>
      </c>
      <c r="AB127" s="6">
        <v>0</v>
      </c>
      <c r="AC127" s="6">
        <v>0</v>
      </c>
      <c r="AD127" s="6">
        <v>0</v>
      </c>
      <c r="AE127" s="6">
        <v>0</v>
      </c>
      <c r="AF127" s="6">
        <v>0</v>
      </c>
      <c r="AG127" s="6">
        <v>0</v>
      </c>
      <c r="AH127" s="1">
        <v>366166</v>
      </c>
      <c r="AI127">
        <v>5</v>
      </c>
    </row>
    <row r="128" spans="1:35" x14ac:dyDescent="0.25">
      <c r="A128" t="s">
        <v>964</v>
      </c>
      <c r="B128" t="s">
        <v>19</v>
      </c>
      <c r="C128" t="s">
        <v>1075</v>
      </c>
      <c r="D128" t="s">
        <v>1033</v>
      </c>
      <c r="E128" s="6">
        <v>64.5</v>
      </c>
      <c r="F128" s="6">
        <v>13.391304347826088</v>
      </c>
      <c r="G128" s="6">
        <v>0.57608695652173914</v>
      </c>
      <c r="H128" s="6">
        <v>0.2608695652173913</v>
      </c>
      <c r="I128" s="6">
        <v>5.4782608695652177</v>
      </c>
      <c r="J128" s="6">
        <v>0</v>
      </c>
      <c r="K128" s="6">
        <v>0</v>
      </c>
      <c r="L128" s="6">
        <v>2.4414130434782613</v>
      </c>
      <c r="M128" s="6">
        <v>12.923913043478262</v>
      </c>
      <c r="N128" s="6">
        <v>0</v>
      </c>
      <c r="O128" s="6">
        <f>SUM(NonNurse[[#This Row],[Qualified Social Work Staff Hours]],NonNurse[[#This Row],[Other Social Work Staff Hours]])/NonNurse[[#This Row],[MDS Census]]</f>
        <v>0.2003707448601281</v>
      </c>
      <c r="P128" s="6">
        <v>5.1660869565217427</v>
      </c>
      <c r="Q128" s="6">
        <v>5.2016304347826097</v>
      </c>
      <c r="R128" s="6">
        <f>SUM(NonNurse[[#This Row],[Qualified Activities Professional Hours]],NonNurse[[#This Row],[Other Activities Professional Hours]])/NonNurse[[#This Row],[MDS Census]]</f>
        <v>0.16073980451634656</v>
      </c>
      <c r="S128" s="6">
        <v>3.8205434782608698</v>
      </c>
      <c r="T128" s="6">
        <v>3.2253260869565215</v>
      </c>
      <c r="U128" s="6">
        <v>0</v>
      </c>
      <c r="V128" s="6">
        <f>SUM(NonNurse[[#This Row],[Occupational Therapist Hours]],NonNurse[[#This Row],[OT Assistant Hours]],NonNurse[[#This Row],[OT Aide Hours]])/NonNurse[[#This Row],[MDS Census]]</f>
        <v>0.10923828783282777</v>
      </c>
      <c r="W128" s="6">
        <v>6.9536956521739146</v>
      </c>
      <c r="X128" s="6">
        <v>5.1244565217391322</v>
      </c>
      <c r="Y128" s="6">
        <v>0</v>
      </c>
      <c r="Z128" s="6">
        <f>SUM(NonNurse[[#This Row],[Physical Therapist (PT) Hours]],NonNurse[[#This Row],[PT Assistant Hours]],NonNurse[[#This Row],[PT Aide Hours]])/NonNurse[[#This Row],[MDS Census]]</f>
        <v>0.18725817323896196</v>
      </c>
      <c r="AA128" s="6">
        <v>0</v>
      </c>
      <c r="AB128" s="6">
        <v>0</v>
      </c>
      <c r="AC128" s="6">
        <v>0</v>
      </c>
      <c r="AD128" s="6">
        <v>0</v>
      </c>
      <c r="AE128" s="6">
        <v>0.27173913043478259</v>
      </c>
      <c r="AF128" s="6">
        <v>0</v>
      </c>
      <c r="AG128" s="6">
        <v>0</v>
      </c>
      <c r="AH128" s="1">
        <v>365014</v>
      </c>
      <c r="AI128">
        <v>5</v>
      </c>
    </row>
    <row r="129" spans="1:35" x14ac:dyDescent="0.25">
      <c r="A129" t="s">
        <v>964</v>
      </c>
      <c r="B129" t="s">
        <v>737</v>
      </c>
      <c r="C129" t="s">
        <v>1184</v>
      </c>
      <c r="D129" t="s">
        <v>1017</v>
      </c>
      <c r="E129" s="6">
        <v>54.923913043478258</v>
      </c>
      <c r="F129" s="6">
        <v>5.3804347826086953</v>
      </c>
      <c r="G129" s="6">
        <v>0.60869565217391308</v>
      </c>
      <c r="H129" s="6">
        <v>0.2608695652173913</v>
      </c>
      <c r="I129" s="6">
        <v>1.2173913043478262</v>
      </c>
      <c r="J129" s="6">
        <v>0</v>
      </c>
      <c r="K129" s="6">
        <v>0</v>
      </c>
      <c r="L129" s="6">
        <v>0.12739130434782617</v>
      </c>
      <c r="M129" s="6">
        <v>5.3804347826086953</v>
      </c>
      <c r="N129" s="6">
        <v>0</v>
      </c>
      <c r="O129" s="6">
        <f>SUM(NonNurse[[#This Row],[Qualified Social Work Staff Hours]],NonNurse[[#This Row],[Other Social Work Staff Hours]])/NonNurse[[#This Row],[MDS Census]]</f>
        <v>9.7961606966158715E-2</v>
      </c>
      <c r="P129" s="6">
        <v>5.6261956521739123</v>
      </c>
      <c r="Q129" s="6">
        <v>0</v>
      </c>
      <c r="R129" s="6">
        <f>SUM(NonNurse[[#This Row],[Qualified Activities Professional Hours]],NonNurse[[#This Row],[Other Activities Professional Hours]])/NonNurse[[#This Row],[MDS Census]]</f>
        <v>0.10243617652879476</v>
      </c>
      <c r="S129" s="6">
        <v>0.37739130434782608</v>
      </c>
      <c r="T129" s="6">
        <v>5.6357608695652184</v>
      </c>
      <c r="U129" s="6">
        <v>0</v>
      </c>
      <c r="V129" s="6">
        <f>SUM(NonNurse[[#This Row],[Occupational Therapist Hours]],NonNurse[[#This Row],[OT Assistant Hours]],NonNurse[[#This Row],[OT Aide Hours]])/NonNurse[[#This Row],[MDS Census]]</f>
        <v>0.10948149614090642</v>
      </c>
      <c r="W129" s="6">
        <v>1.1342391304347834</v>
      </c>
      <c r="X129" s="6">
        <v>9.276630434782609</v>
      </c>
      <c r="Y129" s="6">
        <v>0</v>
      </c>
      <c r="Z129" s="6">
        <f>SUM(NonNurse[[#This Row],[Physical Therapist (PT) Hours]],NonNurse[[#This Row],[PT Assistant Hours]],NonNurse[[#This Row],[PT Aide Hours]])/NonNurse[[#This Row],[MDS Census]]</f>
        <v>0.18955076192360978</v>
      </c>
      <c r="AA129" s="6">
        <v>0</v>
      </c>
      <c r="AB129" s="6">
        <v>0</v>
      </c>
      <c r="AC129" s="6">
        <v>0</v>
      </c>
      <c r="AD129" s="6">
        <v>0</v>
      </c>
      <c r="AE129" s="6">
        <v>0</v>
      </c>
      <c r="AF129" s="6">
        <v>0</v>
      </c>
      <c r="AG129" s="6">
        <v>0</v>
      </c>
      <c r="AH129" s="1">
        <v>366264</v>
      </c>
      <c r="AI129">
        <v>5</v>
      </c>
    </row>
    <row r="130" spans="1:35" x14ac:dyDescent="0.25">
      <c r="A130" t="s">
        <v>964</v>
      </c>
      <c r="B130" t="s">
        <v>151</v>
      </c>
      <c r="C130" t="s">
        <v>1259</v>
      </c>
      <c r="D130" t="s">
        <v>1049</v>
      </c>
      <c r="E130" s="6">
        <v>49.717391304347828</v>
      </c>
      <c r="F130" s="6">
        <v>16.556304347826089</v>
      </c>
      <c r="G130" s="6">
        <v>0.56521739130434778</v>
      </c>
      <c r="H130" s="6">
        <v>1.0869565217391304E-2</v>
      </c>
      <c r="I130" s="6">
        <v>0</v>
      </c>
      <c r="J130" s="6">
        <v>0</v>
      </c>
      <c r="K130" s="6">
        <v>0</v>
      </c>
      <c r="L130" s="6">
        <v>0</v>
      </c>
      <c r="M130" s="6">
        <v>0</v>
      </c>
      <c r="N130" s="6">
        <v>0</v>
      </c>
      <c r="O130" s="6">
        <f>SUM(NonNurse[[#This Row],[Qualified Social Work Staff Hours]],NonNurse[[#This Row],[Other Social Work Staff Hours]])/NonNurse[[#This Row],[MDS Census]]</f>
        <v>0</v>
      </c>
      <c r="P130" s="6">
        <v>4.9926086956521747</v>
      </c>
      <c r="Q130" s="6">
        <v>12.274891304347824</v>
      </c>
      <c r="R130" s="6">
        <f>SUM(NonNurse[[#This Row],[Qualified Activities Professional Hours]],NonNurse[[#This Row],[Other Activities Professional Hours]])/NonNurse[[#This Row],[MDS Census]]</f>
        <v>0.34731307389593347</v>
      </c>
      <c r="S130" s="6">
        <v>3.4146739130434773</v>
      </c>
      <c r="T130" s="6">
        <v>4.2040217391304342</v>
      </c>
      <c r="U130" s="6">
        <v>0</v>
      </c>
      <c r="V130" s="6">
        <f>SUM(NonNurse[[#This Row],[Occupational Therapist Hours]],NonNurse[[#This Row],[OT Assistant Hours]],NonNurse[[#This Row],[OT Aide Hours]])/NonNurse[[#This Row],[MDS Census]]</f>
        <v>0.15324005247048533</v>
      </c>
      <c r="W130" s="6">
        <v>1.5536956521739134</v>
      </c>
      <c r="X130" s="6">
        <v>6.7310869565217377</v>
      </c>
      <c r="Y130" s="6">
        <v>0</v>
      </c>
      <c r="Z130" s="6">
        <f>SUM(NonNurse[[#This Row],[Physical Therapist (PT) Hours]],NonNurse[[#This Row],[PT Assistant Hours]],NonNurse[[#This Row],[PT Aide Hours]])/NonNurse[[#This Row],[MDS Census]]</f>
        <v>0.16663751639702662</v>
      </c>
      <c r="AA130" s="6">
        <v>0</v>
      </c>
      <c r="AB130" s="6">
        <v>0</v>
      </c>
      <c r="AC130" s="6">
        <v>0</v>
      </c>
      <c r="AD130" s="6">
        <v>40.083043478260876</v>
      </c>
      <c r="AE130" s="6">
        <v>0</v>
      </c>
      <c r="AF130" s="6">
        <v>0</v>
      </c>
      <c r="AG130" s="6">
        <v>0</v>
      </c>
      <c r="AH130" s="1">
        <v>365387</v>
      </c>
      <c r="AI130">
        <v>5</v>
      </c>
    </row>
    <row r="131" spans="1:35" x14ac:dyDescent="0.25">
      <c r="A131" t="s">
        <v>964</v>
      </c>
      <c r="B131" t="s">
        <v>250</v>
      </c>
      <c r="C131" t="s">
        <v>1222</v>
      </c>
      <c r="D131" t="s">
        <v>1039</v>
      </c>
      <c r="E131" s="6">
        <v>67.184782608695656</v>
      </c>
      <c r="F131" s="6">
        <v>5.0434782608695654</v>
      </c>
      <c r="G131" s="6">
        <v>0</v>
      </c>
      <c r="H131" s="6">
        <v>0</v>
      </c>
      <c r="I131" s="6">
        <v>2.097826086956522</v>
      </c>
      <c r="J131" s="6">
        <v>0</v>
      </c>
      <c r="K131" s="6">
        <v>0</v>
      </c>
      <c r="L131" s="6">
        <v>0</v>
      </c>
      <c r="M131" s="6">
        <v>5.5434782608695654</v>
      </c>
      <c r="N131" s="6">
        <v>0.46195652173913043</v>
      </c>
      <c r="O131" s="6">
        <f>SUM(NonNurse[[#This Row],[Qualified Social Work Staff Hours]],NonNurse[[#This Row],[Other Social Work Staff Hours]])/NonNurse[[#This Row],[MDS Census]]</f>
        <v>8.9386830609933673E-2</v>
      </c>
      <c r="P131" s="6">
        <v>4.8940217391304346</v>
      </c>
      <c r="Q131" s="6">
        <v>13.524456521739131</v>
      </c>
      <c r="R131" s="6">
        <f>SUM(NonNurse[[#This Row],[Qualified Activities Professional Hours]],NonNurse[[#This Row],[Other Activities Professional Hours]])/NonNurse[[#This Row],[MDS Census]]</f>
        <v>0.2741465782235884</v>
      </c>
      <c r="S131" s="6">
        <v>1.7144565217391305</v>
      </c>
      <c r="T131" s="6">
        <v>2.1536956521739126</v>
      </c>
      <c r="U131" s="6">
        <v>0</v>
      </c>
      <c r="V131" s="6">
        <f>SUM(NonNurse[[#This Row],[Occupational Therapist Hours]],NonNurse[[#This Row],[OT Assistant Hours]],NonNurse[[#This Row],[OT Aide Hours]])/NonNurse[[#This Row],[MDS Census]]</f>
        <v>5.7574826079922335E-2</v>
      </c>
      <c r="W131" s="6">
        <v>2.6785869565217397</v>
      </c>
      <c r="X131" s="6">
        <v>0.98152173913043461</v>
      </c>
      <c r="Y131" s="6">
        <v>0</v>
      </c>
      <c r="Z131" s="6">
        <f>SUM(NonNurse[[#This Row],[Physical Therapist (PT) Hours]],NonNurse[[#This Row],[PT Assistant Hours]],NonNurse[[#This Row],[PT Aide Hours]])/NonNurse[[#This Row],[MDS Census]]</f>
        <v>5.4478239767027987E-2</v>
      </c>
      <c r="AA131" s="6">
        <v>0</v>
      </c>
      <c r="AB131" s="6">
        <v>0</v>
      </c>
      <c r="AC131" s="6">
        <v>0</v>
      </c>
      <c r="AD131" s="6">
        <v>0</v>
      </c>
      <c r="AE131" s="6">
        <v>0</v>
      </c>
      <c r="AF131" s="6">
        <v>0</v>
      </c>
      <c r="AG131" s="6">
        <v>0</v>
      </c>
      <c r="AH131" s="1">
        <v>365545</v>
      </c>
      <c r="AI131">
        <v>5</v>
      </c>
    </row>
    <row r="132" spans="1:35" x14ac:dyDescent="0.25">
      <c r="A132" t="s">
        <v>964</v>
      </c>
      <c r="B132" t="s">
        <v>441</v>
      </c>
      <c r="C132" t="s">
        <v>1222</v>
      </c>
      <c r="D132" t="s">
        <v>1039</v>
      </c>
      <c r="E132" s="6">
        <v>67.195652173913047</v>
      </c>
      <c r="F132" s="6">
        <v>5.4782608695652177</v>
      </c>
      <c r="G132" s="6">
        <v>0</v>
      </c>
      <c r="H132" s="6">
        <v>0</v>
      </c>
      <c r="I132" s="6">
        <v>3.3804347826086958</v>
      </c>
      <c r="J132" s="6">
        <v>0</v>
      </c>
      <c r="K132" s="6">
        <v>0</v>
      </c>
      <c r="L132" s="6">
        <v>0</v>
      </c>
      <c r="M132" s="6">
        <v>2.6086956521739131</v>
      </c>
      <c r="N132" s="6">
        <v>0</v>
      </c>
      <c r="O132" s="6">
        <f>SUM(NonNurse[[#This Row],[Qualified Social Work Staff Hours]],NonNurse[[#This Row],[Other Social Work Staff Hours]])/NonNurse[[#This Row],[MDS Census]]</f>
        <v>3.8822387576835975E-2</v>
      </c>
      <c r="P132" s="6">
        <v>0</v>
      </c>
      <c r="Q132" s="6">
        <v>11.366847826086957</v>
      </c>
      <c r="R132" s="6">
        <f>SUM(NonNurse[[#This Row],[Qualified Activities Professional Hours]],NonNurse[[#This Row],[Other Activities Professional Hours]])/NonNurse[[#This Row],[MDS Census]]</f>
        <v>0.16916046586865091</v>
      </c>
      <c r="S132" s="6">
        <v>4.046086956521739</v>
      </c>
      <c r="T132" s="6">
        <v>4.2052173913043474</v>
      </c>
      <c r="U132" s="6">
        <v>0</v>
      </c>
      <c r="V132" s="6">
        <f>SUM(NonNurse[[#This Row],[Occupational Therapist Hours]],NonNurse[[#This Row],[OT Assistant Hours]],NonNurse[[#This Row],[OT Aide Hours]])/NonNurse[[#This Row],[MDS Census]]</f>
        <v>0.12279521190553216</v>
      </c>
      <c r="W132" s="6">
        <v>2.8900000000000006</v>
      </c>
      <c r="X132" s="6">
        <v>1.5238043478260872</v>
      </c>
      <c r="Y132" s="6">
        <v>0</v>
      </c>
      <c r="Z132" s="6">
        <f>SUM(NonNurse[[#This Row],[Physical Therapist (PT) Hours]],NonNurse[[#This Row],[PT Assistant Hours]],NonNurse[[#This Row],[PT Aide Hours]])/NonNurse[[#This Row],[MDS Census]]</f>
        <v>6.5685862180524107E-2</v>
      </c>
      <c r="AA132" s="6">
        <v>0</v>
      </c>
      <c r="AB132" s="6">
        <v>0</v>
      </c>
      <c r="AC132" s="6">
        <v>0</v>
      </c>
      <c r="AD132" s="6">
        <v>0</v>
      </c>
      <c r="AE132" s="6">
        <v>0</v>
      </c>
      <c r="AF132" s="6">
        <v>0</v>
      </c>
      <c r="AG132" s="6">
        <v>0</v>
      </c>
      <c r="AH132" s="1">
        <v>365822</v>
      </c>
      <c r="AI132">
        <v>5</v>
      </c>
    </row>
    <row r="133" spans="1:35" x14ac:dyDescent="0.25">
      <c r="A133" t="s">
        <v>964</v>
      </c>
      <c r="B133" t="s">
        <v>925</v>
      </c>
      <c r="C133" t="s">
        <v>1336</v>
      </c>
      <c r="D133" t="s">
        <v>1039</v>
      </c>
      <c r="E133" s="6">
        <v>21.467391304347824</v>
      </c>
      <c r="F133" s="6">
        <v>5.4782608695652177</v>
      </c>
      <c r="G133" s="6">
        <v>0</v>
      </c>
      <c r="H133" s="6">
        <v>0</v>
      </c>
      <c r="I133" s="6">
        <v>0.43478260869565216</v>
      </c>
      <c r="J133" s="6">
        <v>0</v>
      </c>
      <c r="K133" s="6">
        <v>0</v>
      </c>
      <c r="L133" s="6">
        <v>1.6296739130434788</v>
      </c>
      <c r="M133" s="6">
        <v>4.3288043478260869</v>
      </c>
      <c r="N133" s="6">
        <v>0</v>
      </c>
      <c r="O133" s="6">
        <f>SUM(NonNurse[[#This Row],[Qualified Social Work Staff Hours]],NonNurse[[#This Row],[Other Social Work Staff Hours]])/NonNurse[[#This Row],[MDS Census]]</f>
        <v>0.20164556962025318</v>
      </c>
      <c r="P133" s="6">
        <v>0</v>
      </c>
      <c r="Q133" s="6">
        <v>5.0543478260869561</v>
      </c>
      <c r="R133" s="6">
        <f>SUM(NonNurse[[#This Row],[Qualified Activities Professional Hours]],NonNurse[[#This Row],[Other Activities Professional Hours]])/NonNurse[[#This Row],[MDS Census]]</f>
        <v>0.23544303797468355</v>
      </c>
      <c r="S133" s="6">
        <v>2.9236956521739121</v>
      </c>
      <c r="T133" s="6">
        <v>3.0824999999999991</v>
      </c>
      <c r="U133" s="6">
        <v>0</v>
      </c>
      <c r="V133" s="6">
        <f>SUM(NonNurse[[#This Row],[Occupational Therapist Hours]],NonNurse[[#This Row],[OT Assistant Hours]],NonNurse[[#This Row],[OT Aide Hours]])/NonNurse[[#This Row],[MDS Census]]</f>
        <v>0.27978227848101261</v>
      </c>
      <c r="W133" s="6">
        <v>3.6655434782608691</v>
      </c>
      <c r="X133" s="6">
        <v>0.71076086956521745</v>
      </c>
      <c r="Y133" s="6">
        <v>0</v>
      </c>
      <c r="Z133" s="6">
        <f>SUM(NonNurse[[#This Row],[Physical Therapist (PT) Hours]],NonNurse[[#This Row],[PT Assistant Hours]],NonNurse[[#This Row],[PT Aide Hours]])/NonNurse[[#This Row],[MDS Census]]</f>
        <v>0.20385822784810126</v>
      </c>
      <c r="AA133" s="6">
        <v>0</v>
      </c>
      <c r="AB133" s="6">
        <v>0</v>
      </c>
      <c r="AC133" s="6">
        <v>0</v>
      </c>
      <c r="AD133" s="6">
        <v>0</v>
      </c>
      <c r="AE133" s="6">
        <v>0</v>
      </c>
      <c r="AF133" s="6">
        <v>0</v>
      </c>
      <c r="AG133" s="6">
        <v>0</v>
      </c>
      <c r="AH133" s="1">
        <v>366485</v>
      </c>
      <c r="AI133">
        <v>5</v>
      </c>
    </row>
    <row r="134" spans="1:35" x14ac:dyDescent="0.25">
      <c r="A134" t="s">
        <v>964</v>
      </c>
      <c r="B134" t="s">
        <v>464</v>
      </c>
      <c r="C134" t="s">
        <v>1326</v>
      </c>
      <c r="D134" t="s">
        <v>1034</v>
      </c>
      <c r="E134" s="6">
        <v>32.532608695652172</v>
      </c>
      <c r="F134" s="6">
        <v>5.2989130434782608</v>
      </c>
      <c r="G134" s="6">
        <v>0</v>
      </c>
      <c r="H134" s="6">
        <v>0</v>
      </c>
      <c r="I134" s="6">
        <v>1.423913043478261</v>
      </c>
      <c r="J134" s="6">
        <v>0</v>
      </c>
      <c r="K134" s="6">
        <v>0</v>
      </c>
      <c r="L134" s="6">
        <v>1.4888043478260864</v>
      </c>
      <c r="M134" s="6">
        <v>0</v>
      </c>
      <c r="N134" s="6">
        <v>1.1875</v>
      </c>
      <c r="O134" s="6">
        <f>SUM(NonNurse[[#This Row],[Qualified Social Work Staff Hours]],NonNurse[[#This Row],[Other Social Work Staff Hours]])/NonNurse[[#This Row],[MDS Census]]</f>
        <v>3.6501837621115939E-2</v>
      </c>
      <c r="P134" s="6">
        <v>4.2826086956521738</v>
      </c>
      <c r="Q134" s="6">
        <v>9.054347826086957</v>
      </c>
      <c r="R134" s="6">
        <f>SUM(NonNurse[[#This Row],[Qualified Activities Professional Hours]],NonNurse[[#This Row],[Other Activities Professional Hours]])/NonNurse[[#This Row],[MDS Census]]</f>
        <v>0.40995656531907787</v>
      </c>
      <c r="S134" s="6">
        <v>0.68260869565217397</v>
      </c>
      <c r="T134" s="6">
        <v>3.0790217391304333</v>
      </c>
      <c r="U134" s="6">
        <v>0</v>
      </c>
      <c r="V134" s="6">
        <f>SUM(NonNurse[[#This Row],[Occupational Therapist Hours]],NonNurse[[#This Row],[OT Assistant Hours]],NonNurse[[#This Row],[OT Aide Hours]])/NonNurse[[#This Row],[MDS Census]]</f>
        <v>0.11562646174406946</v>
      </c>
      <c r="W134" s="6">
        <v>0.52608695652173931</v>
      </c>
      <c r="X134" s="6">
        <v>3.9638043478260867</v>
      </c>
      <c r="Y134" s="6">
        <v>0</v>
      </c>
      <c r="Z134" s="6">
        <f>SUM(NonNurse[[#This Row],[Physical Therapist (PT) Hours]],NonNurse[[#This Row],[PT Assistant Hours]],NonNurse[[#This Row],[PT Aide Hours]])/NonNurse[[#This Row],[MDS Census]]</f>
        <v>0.13801202806548615</v>
      </c>
      <c r="AA134" s="6">
        <v>0</v>
      </c>
      <c r="AB134" s="6">
        <v>0</v>
      </c>
      <c r="AC134" s="6">
        <v>0</v>
      </c>
      <c r="AD134" s="6">
        <v>0</v>
      </c>
      <c r="AE134" s="6">
        <v>4.6847826086956523</v>
      </c>
      <c r="AF134" s="6">
        <v>0</v>
      </c>
      <c r="AG134" s="6">
        <v>0</v>
      </c>
      <c r="AH134" s="1">
        <v>365858</v>
      </c>
      <c r="AI134">
        <v>5</v>
      </c>
    </row>
    <row r="135" spans="1:35" x14ac:dyDescent="0.25">
      <c r="A135" t="s">
        <v>964</v>
      </c>
      <c r="B135" t="s">
        <v>125</v>
      </c>
      <c r="C135" t="s">
        <v>1171</v>
      </c>
      <c r="D135" t="s">
        <v>1020</v>
      </c>
      <c r="E135" s="6">
        <v>80.239436619718305</v>
      </c>
      <c r="F135" s="6">
        <v>11.04225352112676</v>
      </c>
      <c r="G135" s="6">
        <v>0</v>
      </c>
      <c r="H135" s="6">
        <v>0.54929577464788737</v>
      </c>
      <c r="I135" s="6">
        <v>2.267605633802817</v>
      </c>
      <c r="J135" s="6">
        <v>0</v>
      </c>
      <c r="K135" s="6">
        <v>0</v>
      </c>
      <c r="L135" s="6">
        <v>1.2638028169014086</v>
      </c>
      <c r="M135" s="6">
        <v>4.619718309859155</v>
      </c>
      <c r="N135" s="6">
        <v>1.3295774647887324</v>
      </c>
      <c r="O135" s="6">
        <f>SUM(NonNurse[[#This Row],[Qualified Social Work Staff Hours]],NonNurse[[#This Row],[Other Social Work Staff Hours]])/NonNurse[[#This Row],[MDS Census]]</f>
        <v>7.4144286466561349E-2</v>
      </c>
      <c r="P135" s="6">
        <v>11.492957746478874</v>
      </c>
      <c r="Q135" s="6">
        <v>11.095774647887325</v>
      </c>
      <c r="R135" s="6">
        <f>SUM(NonNurse[[#This Row],[Qualified Activities Professional Hours]],NonNurse[[#This Row],[Other Activities Professional Hours]])/NonNurse[[#This Row],[MDS Census]]</f>
        <v>0.28151658767772514</v>
      </c>
      <c r="S135" s="6">
        <v>4.8488732394366192</v>
      </c>
      <c r="T135" s="6">
        <v>6.79830985915493</v>
      </c>
      <c r="U135" s="6">
        <v>0</v>
      </c>
      <c r="V135" s="6">
        <f>SUM(NonNurse[[#This Row],[Occupational Therapist Hours]],NonNurse[[#This Row],[OT Assistant Hours]],NonNurse[[#This Row],[OT Aide Hours]])/NonNurse[[#This Row],[MDS Census]]</f>
        <v>0.14515534491837812</v>
      </c>
      <c r="W135" s="6">
        <v>3.8257746478873247</v>
      </c>
      <c r="X135" s="6">
        <v>8.8954929577464767</v>
      </c>
      <c r="Y135" s="6">
        <v>0</v>
      </c>
      <c r="Z135" s="6">
        <f>SUM(NonNurse[[#This Row],[Physical Therapist (PT) Hours]],NonNurse[[#This Row],[PT Assistant Hours]],NonNurse[[#This Row],[PT Aide Hours]])/NonNurse[[#This Row],[MDS Census]]</f>
        <v>0.15854133754607688</v>
      </c>
      <c r="AA135" s="6">
        <v>0</v>
      </c>
      <c r="AB135" s="6">
        <v>0</v>
      </c>
      <c r="AC135" s="6">
        <v>0</v>
      </c>
      <c r="AD135" s="6">
        <v>0</v>
      </c>
      <c r="AE135" s="6">
        <v>0</v>
      </c>
      <c r="AF135" s="6">
        <v>0</v>
      </c>
      <c r="AG135" s="6">
        <v>0</v>
      </c>
      <c r="AH135" s="1">
        <v>365341</v>
      </c>
      <c r="AI135">
        <v>5</v>
      </c>
    </row>
    <row r="136" spans="1:35" x14ac:dyDescent="0.25">
      <c r="A136" t="s">
        <v>964</v>
      </c>
      <c r="B136" t="s">
        <v>107</v>
      </c>
      <c r="C136" t="s">
        <v>1206</v>
      </c>
      <c r="D136" t="s">
        <v>1048</v>
      </c>
      <c r="E136" s="6">
        <v>86.304347826086953</v>
      </c>
      <c r="F136" s="6">
        <v>5.0265217391304349</v>
      </c>
      <c r="G136" s="6">
        <v>0.65217391304347827</v>
      </c>
      <c r="H136" s="6">
        <v>0.43478260869565216</v>
      </c>
      <c r="I136" s="6">
        <v>1.8586956521739131</v>
      </c>
      <c r="J136" s="6">
        <v>0</v>
      </c>
      <c r="K136" s="6">
        <v>0</v>
      </c>
      <c r="L136" s="6">
        <v>4.9395652173913041</v>
      </c>
      <c r="M136" s="6">
        <v>0</v>
      </c>
      <c r="N136" s="6">
        <v>0</v>
      </c>
      <c r="O136" s="6">
        <f>SUM(NonNurse[[#This Row],[Qualified Social Work Staff Hours]],NonNurse[[#This Row],[Other Social Work Staff Hours]])/NonNurse[[#This Row],[MDS Census]]</f>
        <v>0</v>
      </c>
      <c r="P136" s="6">
        <v>4.4673913043478262</v>
      </c>
      <c r="Q136" s="6">
        <v>11.516304347826088</v>
      </c>
      <c r="R136" s="6">
        <f>SUM(NonNurse[[#This Row],[Qualified Activities Professional Hours]],NonNurse[[#This Row],[Other Activities Professional Hours]])/NonNurse[[#This Row],[MDS Census]]</f>
        <v>0.18520151133501261</v>
      </c>
      <c r="S136" s="6">
        <v>4.5149999999999997</v>
      </c>
      <c r="T136" s="6">
        <v>10.249130434782611</v>
      </c>
      <c r="U136" s="6">
        <v>0</v>
      </c>
      <c r="V136" s="6">
        <f>SUM(NonNurse[[#This Row],[Occupational Therapist Hours]],NonNurse[[#This Row],[OT Assistant Hours]],NonNurse[[#This Row],[OT Aide Hours]])/NonNurse[[#This Row],[MDS Census]]</f>
        <v>0.17107052896725444</v>
      </c>
      <c r="W136" s="6">
        <v>6.5042391304347813</v>
      </c>
      <c r="X136" s="6">
        <v>5.6918478260869589</v>
      </c>
      <c r="Y136" s="6">
        <v>0</v>
      </c>
      <c r="Z136" s="6">
        <f>SUM(NonNurse[[#This Row],[Physical Therapist (PT) Hours]],NonNurse[[#This Row],[PT Assistant Hours]],NonNurse[[#This Row],[PT Aide Hours]])/NonNurse[[#This Row],[MDS Census]]</f>
        <v>0.14131486146095718</v>
      </c>
      <c r="AA136" s="6">
        <v>0</v>
      </c>
      <c r="AB136" s="6">
        <v>0</v>
      </c>
      <c r="AC136" s="6">
        <v>0</v>
      </c>
      <c r="AD136" s="6">
        <v>0</v>
      </c>
      <c r="AE136" s="6">
        <v>0</v>
      </c>
      <c r="AF136" s="6">
        <v>0</v>
      </c>
      <c r="AG136" s="6">
        <v>0</v>
      </c>
      <c r="AH136" s="1">
        <v>365313</v>
      </c>
      <c r="AI136">
        <v>5</v>
      </c>
    </row>
    <row r="137" spans="1:35" x14ac:dyDescent="0.25">
      <c r="A137" t="s">
        <v>964</v>
      </c>
      <c r="B137" t="s">
        <v>205</v>
      </c>
      <c r="C137" t="s">
        <v>1274</v>
      </c>
      <c r="D137" t="s">
        <v>1008</v>
      </c>
      <c r="E137" s="6">
        <v>35.282608695652172</v>
      </c>
      <c r="F137" s="6">
        <v>5.6521739130434785</v>
      </c>
      <c r="G137" s="6">
        <v>0</v>
      </c>
      <c r="H137" s="6">
        <v>0</v>
      </c>
      <c r="I137" s="6">
        <v>1.1304347826086956</v>
      </c>
      <c r="J137" s="6">
        <v>0</v>
      </c>
      <c r="K137" s="6">
        <v>0</v>
      </c>
      <c r="L137" s="6">
        <v>0.48978260869565204</v>
      </c>
      <c r="M137" s="6">
        <v>5.6521739130434785</v>
      </c>
      <c r="N137" s="6">
        <v>0</v>
      </c>
      <c r="O137" s="6">
        <f>SUM(NonNurse[[#This Row],[Qualified Social Work Staff Hours]],NonNurse[[#This Row],[Other Social Work Staff Hours]])/NonNurse[[#This Row],[MDS Census]]</f>
        <v>0.16019716574245227</v>
      </c>
      <c r="P137" s="6">
        <v>0</v>
      </c>
      <c r="Q137" s="6">
        <v>5.2752173913043476</v>
      </c>
      <c r="R137" s="6">
        <f>SUM(NonNurse[[#This Row],[Qualified Activities Professional Hours]],NonNurse[[#This Row],[Other Activities Professional Hours]])/NonNurse[[#This Row],[MDS Census]]</f>
        <v>0.149513247073321</v>
      </c>
      <c r="S137" s="6">
        <v>0.9094565217391305</v>
      </c>
      <c r="T137" s="6">
        <v>2.7915217391304354</v>
      </c>
      <c r="U137" s="6">
        <v>0</v>
      </c>
      <c r="V137" s="6">
        <f>SUM(NonNurse[[#This Row],[Occupational Therapist Hours]],NonNurse[[#This Row],[OT Assistant Hours]],NonNurse[[#This Row],[OT Aide Hours]])/NonNurse[[#This Row],[MDS Census]]</f>
        <v>0.10489525569932227</v>
      </c>
      <c r="W137" s="6">
        <v>1.9242391304347826</v>
      </c>
      <c r="X137" s="6">
        <v>2.1829347826086956</v>
      </c>
      <c r="Y137" s="6">
        <v>0</v>
      </c>
      <c r="Z137" s="6">
        <f>SUM(NonNurse[[#This Row],[Physical Therapist (PT) Hours]],NonNurse[[#This Row],[PT Assistant Hours]],NonNurse[[#This Row],[PT Aide Hours]])/NonNurse[[#This Row],[MDS Census]]</f>
        <v>0.1164078866296981</v>
      </c>
      <c r="AA137" s="6">
        <v>0</v>
      </c>
      <c r="AB137" s="6">
        <v>0</v>
      </c>
      <c r="AC137" s="6">
        <v>0</v>
      </c>
      <c r="AD137" s="6">
        <v>0</v>
      </c>
      <c r="AE137" s="6">
        <v>0</v>
      </c>
      <c r="AF137" s="6">
        <v>0</v>
      </c>
      <c r="AG137" s="6">
        <v>0</v>
      </c>
      <c r="AH137" s="1">
        <v>365462</v>
      </c>
      <c r="AI137">
        <v>5</v>
      </c>
    </row>
    <row r="138" spans="1:35" x14ac:dyDescent="0.25">
      <c r="A138" t="s">
        <v>964</v>
      </c>
      <c r="B138" t="s">
        <v>398</v>
      </c>
      <c r="C138" t="s">
        <v>1219</v>
      </c>
      <c r="D138" t="s">
        <v>1032</v>
      </c>
      <c r="E138" s="6">
        <v>173.22826086956522</v>
      </c>
      <c r="F138" s="6">
        <v>11.054565217391291</v>
      </c>
      <c r="G138" s="6">
        <v>0</v>
      </c>
      <c r="H138" s="6">
        <v>0</v>
      </c>
      <c r="I138" s="6">
        <v>4.9891304347826084</v>
      </c>
      <c r="J138" s="6">
        <v>0</v>
      </c>
      <c r="K138" s="6">
        <v>0</v>
      </c>
      <c r="L138" s="6">
        <v>7.0968478260869565</v>
      </c>
      <c r="M138" s="6">
        <v>10.576086956521738</v>
      </c>
      <c r="N138" s="6">
        <v>0</v>
      </c>
      <c r="O138" s="6">
        <f>SUM(NonNurse[[#This Row],[Qualified Social Work Staff Hours]],NonNurse[[#This Row],[Other Social Work Staff Hours]])/NonNurse[[#This Row],[MDS Census]]</f>
        <v>6.1052895777122418E-2</v>
      </c>
      <c r="P138" s="6">
        <v>5.1304347826086953</v>
      </c>
      <c r="Q138" s="6">
        <v>17.991847826086957</v>
      </c>
      <c r="R138" s="6">
        <f>SUM(NonNurse[[#This Row],[Qualified Activities Professional Hours]],NonNurse[[#This Row],[Other Activities Professional Hours]])/NonNurse[[#This Row],[MDS Census]]</f>
        <v>0.1334786973708979</v>
      </c>
      <c r="S138" s="6">
        <v>10.043913043478263</v>
      </c>
      <c r="T138" s="6">
        <v>19.590652173913046</v>
      </c>
      <c r="U138" s="6">
        <v>0</v>
      </c>
      <c r="V138" s="6">
        <f>SUM(NonNurse[[#This Row],[Occupational Therapist Hours]],NonNurse[[#This Row],[OT Assistant Hours]],NonNurse[[#This Row],[OT Aide Hours]])/NonNurse[[#This Row],[MDS Census]]</f>
        <v>0.17107234736776059</v>
      </c>
      <c r="W138" s="6">
        <v>10.740978260869561</v>
      </c>
      <c r="X138" s="6">
        <v>18.156956521739129</v>
      </c>
      <c r="Y138" s="6">
        <v>0</v>
      </c>
      <c r="Z138" s="6">
        <f>SUM(NonNurse[[#This Row],[Physical Therapist (PT) Hours]],NonNurse[[#This Row],[PT Assistant Hours]],NonNurse[[#This Row],[PT Aide Hours]])/NonNurse[[#This Row],[MDS Census]]</f>
        <v>0.16681997866599732</v>
      </c>
      <c r="AA138" s="6">
        <v>0</v>
      </c>
      <c r="AB138" s="6">
        <v>0</v>
      </c>
      <c r="AC138" s="6">
        <v>0</v>
      </c>
      <c r="AD138" s="6">
        <v>0</v>
      </c>
      <c r="AE138" s="6">
        <v>8.1630434782608692</v>
      </c>
      <c r="AF138" s="6">
        <v>0</v>
      </c>
      <c r="AG138" s="6">
        <v>0</v>
      </c>
      <c r="AH138" s="1">
        <v>365757</v>
      </c>
      <c r="AI138">
        <v>5</v>
      </c>
    </row>
    <row r="139" spans="1:35" x14ac:dyDescent="0.25">
      <c r="A139" t="s">
        <v>964</v>
      </c>
      <c r="B139" t="s">
        <v>173</v>
      </c>
      <c r="C139" t="s">
        <v>1163</v>
      </c>
      <c r="D139" t="s">
        <v>982</v>
      </c>
      <c r="E139" s="6">
        <v>77.467391304347828</v>
      </c>
      <c r="F139" s="6">
        <v>0</v>
      </c>
      <c r="G139" s="6">
        <v>3.152173913043478</v>
      </c>
      <c r="H139" s="6">
        <v>0.57641304347826094</v>
      </c>
      <c r="I139" s="6">
        <v>8.3369565217391308</v>
      </c>
      <c r="J139" s="6">
        <v>0</v>
      </c>
      <c r="K139" s="6">
        <v>0</v>
      </c>
      <c r="L139" s="6">
        <v>3.681847826086956</v>
      </c>
      <c r="M139" s="6">
        <v>5.4782608695652177</v>
      </c>
      <c r="N139" s="6">
        <v>0</v>
      </c>
      <c r="O139" s="6">
        <f>SUM(NonNurse[[#This Row],[Qualified Social Work Staff Hours]],NonNurse[[#This Row],[Other Social Work Staff Hours]])/NonNurse[[#This Row],[MDS Census]]</f>
        <v>7.0716991721622005E-2</v>
      </c>
      <c r="P139" s="6">
        <v>10.046195652173912</v>
      </c>
      <c r="Q139" s="6">
        <v>14.277173913043478</v>
      </c>
      <c r="R139" s="6">
        <f>SUM(NonNurse[[#This Row],[Qualified Activities Professional Hours]],NonNurse[[#This Row],[Other Activities Professional Hours]])/NonNurse[[#This Row],[MDS Census]]</f>
        <v>0.31398204012908654</v>
      </c>
      <c r="S139" s="6">
        <v>4.7638043478260865</v>
      </c>
      <c r="T139" s="6">
        <v>6.1073913043478232</v>
      </c>
      <c r="U139" s="6">
        <v>0</v>
      </c>
      <c r="V139" s="6">
        <f>SUM(NonNurse[[#This Row],[Occupational Therapist Hours]],NonNurse[[#This Row],[OT Assistant Hours]],NonNurse[[#This Row],[OT Aide Hours]])/NonNurse[[#This Row],[MDS Census]]</f>
        <v>0.1403325382348814</v>
      </c>
      <c r="W139" s="6">
        <v>9.1748913043478257</v>
      </c>
      <c r="X139" s="6">
        <v>8.9943478260869583</v>
      </c>
      <c r="Y139" s="6">
        <v>0</v>
      </c>
      <c r="Z139" s="6">
        <f>SUM(NonNurse[[#This Row],[Physical Therapist (PT) Hours]],NonNurse[[#This Row],[PT Assistant Hours]],NonNurse[[#This Row],[PT Aide Hours]])/NonNurse[[#This Row],[MDS Census]]</f>
        <v>0.23454047986530097</v>
      </c>
      <c r="AA139" s="6">
        <v>0</v>
      </c>
      <c r="AB139" s="6">
        <v>0</v>
      </c>
      <c r="AC139" s="6">
        <v>0</v>
      </c>
      <c r="AD139" s="6">
        <v>0</v>
      </c>
      <c r="AE139" s="6">
        <v>0</v>
      </c>
      <c r="AF139" s="6">
        <v>0</v>
      </c>
      <c r="AG139" s="6">
        <v>0</v>
      </c>
      <c r="AH139" s="1">
        <v>365422</v>
      </c>
      <c r="AI139">
        <v>5</v>
      </c>
    </row>
    <row r="140" spans="1:35" x14ac:dyDescent="0.25">
      <c r="A140" t="s">
        <v>964</v>
      </c>
      <c r="B140" t="s">
        <v>3</v>
      </c>
      <c r="C140" t="s">
        <v>1213</v>
      </c>
      <c r="D140" t="s">
        <v>1008</v>
      </c>
      <c r="E140" s="6">
        <v>89.728260869565219</v>
      </c>
      <c r="F140" s="6">
        <v>5.4782608695652177</v>
      </c>
      <c r="G140" s="6">
        <v>0.28260869565217389</v>
      </c>
      <c r="H140" s="6">
        <v>0.39402173913043476</v>
      </c>
      <c r="I140" s="6">
        <v>1.4130434782608696</v>
      </c>
      <c r="J140" s="6">
        <v>0</v>
      </c>
      <c r="K140" s="6">
        <v>0</v>
      </c>
      <c r="L140" s="6">
        <v>2.015434782608696</v>
      </c>
      <c r="M140" s="6">
        <v>0</v>
      </c>
      <c r="N140" s="6">
        <v>0</v>
      </c>
      <c r="O140" s="6">
        <f>SUM(NonNurse[[#This Row],[Qualified Social Work Staff Hours]],NonNurse[[#This Row],[Other Social Work Staff Hours]])/NonNurse[[#This Row],[MDS Census]]</f>
        <v>0</v>
      </c>
      <c r="P140" s="6">
        <v>4.5815217391304346</v>
      </c>
      <c r="Q140" s="6">
        <v>3.347826086956522</v>
      </c>
      <c r="R140" s="6">
        <f>SUM(NonNurse[[#This Row],[Qualified Activities Professional Hours]],NonNurse[[#This Row],[Other Activities Professional Hours]])/NonNurse[[#This Row],[MDS Census]]</f>
        <v>8.8370684433676558E-2</v>
      </c>
      <c r="S140" s="6">
        <v>2.4669565217391303</v>
      </c>
      <c r="T140" s="6">
        <v>6.4083695652173907</v>
      </c>
      <c r="U140" s="6">
        <v>0</v>
      </c>
      <c r="V140" s="6">
        <f>SUM(NonNurse[[#This Row],[Occupational Therapist Hours]],NonNurse[[#This Row],[OT Assistant Hours]],NonNurse[[#This Row],[OT Aide Hours]])/NonNurse[[#This Row],[MDS Census]]</f>
        <v>9.8913385826771644E-2</v>
      </c>
      <c r="W140" s="6">
        <v>5.4023913043478258</v>
      </c>
      <c r="X140" s="6">
        <v>0.82543478260869563</v>
      </c>
      <c r="Y140" s="6">
        <v>0</v>
      </c>
      <c r="Z140" s="6">
        <f>SUM(NonNurse[[#This Row],[Physical Therapist (PT) Hours]],NonNurse[[#This Row],[PT Assistant Hours]],NonNurse[[#This Row],[PT Aide Hours]])/NonNurse[[#This Row],[MDS Census]]</f>
        <v>6.94076317383404E-2</v>
      </c>
      <c r="AA140" s="6">
        <v>0</v>
      </c>
      <c r="AB140" s="6">
        <v>0</v>
      </c>
      <c r="AC140" s="6">
        <v>0</v>
      </c>
      <c r="AD140" s="6">
        <v>0</v>
      </c>
      <c r="AE140" s="6">
        <v>1.0869565217391304E-2</v>
      </c>
      <c r="AF140" s="6">
        <v>0</v>
      </c>
      <c r="AG140" s="6">
        <v>0</v>
      </c>
      <c r="AH140" s="1">
        <v>365925</v>
      </c>
      <c r="AI140">
        <v>5</v>
      </c>
    </row>
    <row r="141" spans="1:35" x14ac:dyDescent="0.25">
      <c r="A141" t="s">
        <v>964</v>
      </c>
      <c r="B141" t="s">
        <v>193</v>
      </c>
      <c r="C141" t="s">
        <v>1260</v>
      </c>
      <c r="D141" t="s">
        <v>1051</v>
      </c>
      <c r="E141" s="6">
        <v>62.032608695652172</v>
      </c>
      <c r="F141" s="6">
        <v>5.2989130434782608</v>
      </c>
      <c r="G141" s="6">
        <v>0.28260869565217389</v>
      </c>
      <c r="H141" s="6">
        <v>0.19565217391304349</v>
      </c>
      <c r="I141" s="6">
        <v>8.6956521739130432E-2</v>
      </c>
      <c r="J141" s="6">
        <v>0</v>
      </c>
      <c r="K141" s="6">
        <v>0</v>
      </c>
      <c r="L141" s="6">
        <v>2.598260869565217</v>
      </c>
      <c r="M141" s="6">
        <v>5.2608695652173916</v>
      </c>
      <c r="N141" s="6">
        <v>0</v>
      </c>
      <c r="O141" s="6">
        <f>SUM(NonNurse[[#This Row],[Qualified Social Work Staff Hours]],NonNurse[[#This Row],[Other Social Work Staff Hours]])/NonNurse[[#This Row],[MDS Census]]</f>
        <v>8.4808130366216927E-2</v>
      </c>
      <c r="P141" s="6">
        <v>0.42934782608695654</v>
      </c>
      <c r="Q141" s="6">
        <v>7.7065217391304346</v>
      </c>
      <c r="R141" s="6">
        <f>SUM(NonNurse[[#This Row],[Qualified Activities Professional Hours]],NonNurse[[#This Row],[Other Activities Professional Hours]])/NonNurse[[#This Row],[MDS Census]]</f>
        <v>0.13115472227089539</v>
      </c>
      <c r="S141" s="6">
        <v>6.5669565217391286</v>
      </c>
      <c r="T141" s="6">
        <v>12.180434782608694</v>
      </c>
      <c r="U141" s="6">
        <v>0</v>
      </c>
      <c r="V141" s="6">
        <f>SUM(NonNurse[[#This Row],[Occupational Therapist Hours]],NonNurse[[#This Row],[OT Assistant Hours]],NonNurse[[#This Row],[OT Aide Hours]])/NonNurse[[#This Row],[MDS Census]]</f>
        <v>0.30221832836867002</v>
      </c>
      <c r="W141" s="6">
        <v>3.0726086956521739</v>
      </c>
      <c r="X141" s="6">
        <v>7.9091304347826075</v>
      </c>
      <c r="Y141" s="6">
        <v>0</v>
      </c>
      <c r="Z141" s="6">
        <f>SUM(NonNurse[[#This Row],[Physical Therapist (PT) Hours]],NonNurse[[#This Row],[PT Assistant Hours]],NonNurse[[#This Row],[PT Aide Hours]])/NonNurse[[#This Row],[MDS Census]]</f>
        <v>0.17703171543718241</v>
      </c>
      <c r="AA141" s="6">
        <v>0</v>
      </c>
      <c r="AB141" s="6">
        <v>0</v>
      </c>
      <c r="AC141" s="6">
        <v>0</v>
      </c>
      <c r="AD141" s="6">
        <v>0</v>
      </c>
      <c r="AE141" s="6">
        <v>0</v>
      </c>
      <c r="AF141" s="6">
        <v>0</v>
      </c>
      <c r="AG141" s="6">
        <v>0</v>
      </c>
      <c r="AH141" s="1">
        <v>365447</v>
      </c>
      <c r="AI141">
        <v>5</v>
      </c>
    </row>
    <row r="142" spans="1:35" x14ac:dyDescent="0.25">
      <c r="A142" t="s">
        <v>964</v>
      </c>
      <c r="B142" t="s">
        <v>363</v>
      </c>
      <c r="C142" t="s">
        <v>1213</v>
      </c>
      <c r="D142" t="s">
        <v>1008</v>
      </c>
      <c r="E142" s="6">
        <v>103.07608695652173</v>
      </c>
      <c r="F142" s="6">
        <v>5.1304347826086953</v>
      </c>
      <c r="G142" s="6">
        <v>1.4130434782608696</v>
      </c>
      <c r="H142" s="6">
        <v>0.45652173913043476</v>
      </c>
      <c r="I142" s="6">
        <v>5.3913043478260869</v>
      </c>
      <c r="J142" s="6">
        <v>0</v>
      </c>
      <c r="K142" s="6">
        <v>0.56521739130434778</v>
      </c>
      <c r="L142" s="6">
        <v>4.6257608695652168</v>
      </c>
      <c r="M142" s="6">
        <v>9.7989130434782616</v>
      </c>
      <c r="N142" s="6">
        <v>2.9965217391304351</v>
      </c>
      <c r="O142" s="6">
        <f>SUM(NonNurse[[#This Row],[Qualified Social Work Staff Hours]],NonNurse[[#This Row],[Other Social Work Staff Hours]])/NonNurse[[#This Row],[MDS Census]]</f>
        <v>0.12413582199725827</v>
      </c>
      <c r="P142" s="6">
        <v>5.1467391304347823</v>
      </c>
      <c r="Q142" s="6">
        <v>24.591847826086958</v>
      </c>
      <c r="R142" s="6">
        <f>SUM(NonNurse[[#This Row],[Qualified Activities Professional Hours]],NonNurse[[#This Row],[Other Activities Professional Hours]])/NonNurse[[#This Row],[MDS Census]]</f>
        <v>0.28851101971949805</v>
      </c>
      <c r="S142" s="6">
        <v>8.2376086956521757</v>
      </c>
      <c r="T142" s="6">
        <v>6.4543478260869573</v>
      </c>
      <c r="U142" s="6">
        <v>0</v>
      </c>
      <c r="V142" s="6">
        <f>SUM(NonNurse[[#This Row],[Occupational Therapist Hours]],NonNurse[[#This Row],[OT Assistant Hours]],NonNurse[[#This Row],[OT Aide Hours]])/NonNurse[[#This Row],[MDS Census]]</f>
        <v>0.14253506274385747</v>
      </c>
      <c r="W142" s="6">
        <v>5.1183695652173897</v>
      </c>
      <c r="X142" s="6">
        <v>8.1918478260869581</v>
      </c>
      <c r="Y142" s="6">
        <v>0</v>
      </c>
      <c r="Z142" s="6">
        <f>SUM(NonNurse[[#This Row],[Physical Therapist (PT) Hours]],NonNurse[[#This Row],[PT Assistant Hours]],NonNurse[[#This Row],[PT Aide Hours]])/NonNurse[[#This Row],[MDS Census]]</f>
        <v>0.12913002214489086</v>
      </c>
      <c r="AA142" s="6">
        <v>0</v>
      </c>
      <c r="AB142" s="6">
        <v>0</v>
      </c>
      <c r="AC142" s="6">
        <v>0</v>
      </c>
      <c r="AD142" s="6">
        <v>0</v>
      </c>
      <c r="AE142" s="6">
        <v>0</v>
      </c>
      <c r="AF142" s="6">
        <v>0</v>
      </c>
      <c r="AG142" s="6">
        <v>0.56521739130434778</v>
      </c>
      <c r="AH142" s="1">
        <v>365712</v>
      </c>
      <c r="AI142">
        <v>5</v>
      </c>
    </row>
    <row r="143" spans="1:35" x14ac:dyDescent="0.25">
      <c r="A143" t="s">
        <v>964</v>
      </c>
      <c r="B143" t="s">
        <v>626</v>
      </c>
      <c r="C143" t="s">
        <v>1240</v>
      </c>
      <c r="D143" t="s">
        <v>1046</v>
      </c>
      <c r="E143" s="6">
        <v>35.532608695652172</v>
      </c>
      <c r="F143" s="6">
        <v>5.3043478260869561</v>
      </c>
      <c r="G143" s="6">
        <v>0</v>
      </c>
      <c r="H143" s="6">
        <v>3.167065217391305</v>
      </c>
      <c r="I143" s="6">
        <v>36.456521739130437</v>
      </c>
      <c r="J143" s="6">
        <v>0</v>
      </c>
      <c r="K143" s="6">
        <v>0</v>
      </c>
      <c r="L143" s="6">
        <v>0.81619565217391288</v>
      </c>
      <c r="M143" s="6">
        <v>0</v>
      </c>
      <c r="N143" s="6">
        <v>5.2717391304347823</v>
      </c>
      <c r="O143" s="6">
        <f>SUM(NonNurse[[#This Row],[Qualified Social Work Staff Hours]],NonNurse[[#This Row],[Other Social Work Staff Hours]])/NonNurse[[#This Row],[MDS Census]]</f>
        <v>0.14836341388803914</v>
      </c>
      <c r="P143" s="6">
        <v>0</v>
      </c>
      <c r="Q143" s="6">
        <v>4.9293478260869561</v>
      </c>
      <c r="R143" s="6">
        <f>SUM(NonNurse[[#This Row],[Qualified Activities Professional Hours]],NonNurse[[#This Row],[Other Activities Professional Hours]])/NonNurse[[#This Row],[MDS Census]]</f>
        <v>0.13872743958397063</v>
      </c>
      <c r="S143" s="6">
        <v>1.2898913043478262</v>
      </c>
      <c r="T143" s="6">
        <v>3.7472826086956514</v>
      </c>
      <c r="U143" s="6">
        <v>0</v>
      </c>
      <c r="V143" s="6">
        <f>SUM(NonNurse[[#This Row],[Occupational Therapist Hours]],NonNurse[[#This Row],[OT Assistant Hours]],NonNurse[[#This Row],[OT Aide Hours]])/NonNurse[[#This Row],[MDS Census]]</f>
        <v>0.14176200672988679</v>
      </c>
      <c r="W143" s="6">
        <v>3.5177173913043474</v>
      </c>
      <c r="X143" s="6">
        <v>5.3741304347826091</v>
      </c>
      <c r="Y143" s="6">
        <v>0</v>
      </c>
      <c r="Z143" s="6">
        <f>SUM(NonNurse[[#This Row],[Physical Therapist (PT) Hours]],NonNurse[[#This Row],[PT Assistant Hours]],NonNurse[[#This Row],[PT Aide Hours]])/NonNurse[[#This Row],[MDS Census]]</f>
        <v>0.25024472315692869</v>
      </c>
      <c r="AA143" s="6">
        <v>0</v>
      </c>
      <c r="AB143" s="6">
        <v>0</v>
      </c>
      <c r="AC143" s="6">
        <v>0</v>
      </c>
      <c r="AD143" s="6">
        <v>0</v>
      </c>
      <c r="AE143" s="6">
        <v>0</v>
      </c>
      <c r="AF143" s="6">
        <v>0</v>
      </c>
      <c r="AG143" s="6">
        <v>0</v>
      </c>
      <c r="AH143" s="1">
        <v>366112</v>
      </c>
      <c r="AI143">
        <v>5</v>
      </c>
    </row>
    <row r="144" spans="1:35" x14ac:dyDescent="0.25">
      <c r="A144" t="s">
        <v>964</v>
      </c>
      <c r="B144" t="s">
        <v>900</v>
      </c>
      <c r="C144" t="s">
        <v>1127</v>
      </c>
      <c r="D144" t="s">
        <v>1036</v>
      </c>
      <c r="E144" s="6">
        <v>81.043478260869563</v>
      </c>
      <c r="F144" s="6">
        <v>5.4782608695652177</v>
      </c>
      <c r="G144" s="6">
        <v>0</v>
      </c>
      <c r="H144" s="6">
        <v>0.39673913043478259</v>
      </c>
      <c r="I144" s="6">
        <v>4.3152173913043477</v>
      </c>
      <c r="J144" s="6">
        <v>0</v>
      </c>
      <c r="K144" s="6">
        <v>0</v>
      </c>
      <c r="L144" s="6">
        <v>9.8002173913043436</v>
      </c>
      <c r="M144" s="6">
        <v>0</v>
      </c>
      <c r="N144" s="6">
        <v>5.3043478260869561</v>
      </c>
      <c r="O144" s="6">
        <f>SUM(NonNurse[[#This Row],[Qualified Social Work Staff Hours]],NonNurse[[#This Row],[Other Social Work Staff Hours]])/NonNurse[[#This Row],[MDS Census]]</f>
        <v>6.5450643776824025E-2</v>
      </c>
      <c r="P144" s="6">
        <v>5.9402173913043477</v>
      </c>
      <c r="Q144" s="6">
        <v>8.7010869565217384</v>
      </c>
      <c r="R144" s="6">
        <f>SUM(NonNurse[[#This Row],[Qualified Activities Professional Hours]],NonNurse[[#This Row],[Other Activities Professional Hours]])/NonNurse[[#This Row],[MDS Census]]</f>
        <v>0.1806598712446352</v>
      </c>
      <c r="S144" s="6">
        <v>5.4126086956521746</v>
      </c>
      <c r="T144" s="6">
        <v>8.4081521739130434</v>
      </c>
      <c r="U144" s="6">
        <v>0</v>
      </c>
      <c r="V144" s="6">
        <f>SUM(NonNurse[[#This Row],[Occupational Therapist Hours]],NonNurse[[#This Row],[OT Assistant Hours]],NonNurse[[#This Row],[OT Aide Hours]])/NonNurse[[#This Row],[MDS Census]]</f>
        <v>0.17053513948497856</v>
      </c>
      <c r="W144" s="6">
        <v>5.4404347826086958</v>
      </c>
      <c r="X144" s="6">
        <v>8.8109782608695646</v>
      </c>
      <c r="Y144" s="6">
        <v>0</v>
      </c>
      <c r="Z144" s="6">
        <f>SUM(NonNurse[[#This Row],[Physical Therapist (PT) Hours]],NonNurse[[#This Row],[PT Assistant Hours]],NonNurse[[#This Row],[PT Aide Hours]])/NonNurse[[#This Row],[MDS Census]]</f>
        <v>0.17584898068669527</v>
      </c>
      <c r="AA144" s="6">
        <v>0</v>
      </c>
      <c r="AB144" s="6">
        <v>0</v>
      </c>
      <c r="AC144" s="6">
        <v>0</v>
      </c>
      <c r="AD144" s="6">
        <v>0</v>
      </c>
      <c r="AE144" s="6">
        <v>0</v>
      </c>
      <c r="AF144" s="6">
        <v>0</v>
      </c>
      <c r="AG144" s="6">
        <v>0</v>
      </c>
      <c r="AH144" s="1">
        <v>366459</v>
      </c>
      <c r="AI144">
        <v>5</v>
      </c>
    </row>
    <row r="145" spans="1:35" x14ac:dyDescent="0.25">
      <c r="A145" t="s">
        <v>964</v>
      </c>
      <c r="B145" t="s">
        <v>74</v>
      </c>
      <c r="C145" t="s">
        <v>1087</v>
      </c>
      <c r="D145" t="s">
        <v>1005</v>
      </c>
      <c r="E145" s="6">
        <v>87.141304347826093</v>
      </c>
      <c r="F145" s="6">
        <v>3.5652173913043477</v>
      </c>
      <c r="G145" s="6">
        <v>0.33423913043478259</v>
      </c>
      <c r="H145" s="6">
        <v>0.16304347826086957</v>
      </c>
      <c r="I145" s="6">
        <v>3.3043478260869565</v>
      </c>
      <c r="J145" s="6">
        <v>0</v>
      </c>
      <c r="K145" s="6">
        <v>1.3913043478260869</v>
      </c>
      <c r="L145" s="6">
        <v>5.1770652173913039</v>
      </c>
      <c r="M145" s="6">
        <v>0</v>
      </c>
      <c r="N145" s="6">
        <v>0</v>
      </c>
      <c r="O145" s="6">
        <f>SUM(NonNurse[[#This Row],[Qualified Social Work Staff Hours]],NonNurse[[#This Row],[Other Social Work Staff Hours]])/NonNurse[[#This Row],[MDS Census]]</f>
        <v>0</v>
      </c>
      <c r="P145" s="6">
        <v>0</v>
      </c>
      <c r="Q145" s="6">
        <v>7.6820652173913055</v>
      </c>
      <c r="R145" s="6">
        <f>SUM(NonNurse[[#This Row],[Qualified Activities Professional Hours]],NonNurse[[#This Row],[Other Activities Professional Hours]])/NonNurse[[#This Row],[MDS Census]]</f>
        <v>8.8156417612573285E-2</v>
      </c>
      <c r="S145" s="6">
        <v>18.017173913043479</v>
      </c>
      <c r="T145" s="6">
        <v>4.3478260869565216E-2</v>
      </c>
      <c r="U145" s="6">
        <v>0</v>
      </c>
      <c r="V145" s="6">
        <f>SUM(NonNurse[[#This Row],[Occupational Therapist Hours]],NonNurse[[#This Row],[OT Assistant Hours]],NonNurse[[#This Row],[OT Aide Hours]])/NonNurse[[#This Row],[MDS Census]]</f>
        <v>0.20725707870774604</v>
      </c>
      <c r="W145" s="6">
        <v>14.722391304347829</v>
      </c>
      <c r="X145" s="6">
        <v>4.1210869565217401</v>
      </c>
      <c r="Y145" s="6">
        <v>0</v>
      </c>
      <c r="Z145" s="6">
        <f>SUM(NonNurse[[#This Row],[Physical Therapist (PT) Hours]],NonNurse[[#This Row],[PT Assistant Hours]],NonNurse[[#This Row],[PT Aide Hours]])/NonNurse[[#This Row],[MDS Census]]</f>
        <v>0.21624048896095796</v>
      </c>
      <c r="AA145" s="6">
        <v>0</v>
      </c>
      <c r="AB145" s="6">
        <v>0</v>
      </c>
      <c r="AC145" s="6">
        <v>0</v>
      </c>
      <c r="AD145" s="6">
        <v>0</v>
      </c>
      <c r="AE145" s="6">
        <v>0</v>
      </c>
      <c r="AF145" s="6">
        <v>0</v>
      </c>
      <c r="AG145" s="6">
        <v>0</v>
      </c>
      <c r="AH145" s="1">
        <v>365250</v>
      </c>
      <c r="AI145">
        <v>5</v>
      </c>
    </row>
    <row r="146" spans="1:35" x14ac:dyDescent="0.25">
      <c r="A146" t="s">
        <v>964</v>
      </c>
      <c r="B146" t="s">
        <v>508</v>
      </c>
      <c r="C146" t="s">
        <v>1266</v>
      </c>
      <c r="D146" t="s">
        <v>980</v>
      </c>
      <c r="E146" s="6">
        <v>51.565217391304351</v>
      </c>
      <c r="F146" s="6">
        <v>1.2228260869565217</v>
      </c>
      <c r="G146" s="6">
        <v>0.25</v>
      </c>
      <c r="H146" s="6">
        <v>8.1521739130434784E-2</v>
      </c>
      <c r="I146" s="6">
        <v>1.1413043478260869</v>
      </c>
      <c r="J146" s="6">
        <v>0</v>
      </c>
      <c r="K146" s="6">
        <v>0</v>
      </c>
      <c r="L146" s="6">
        <v>1.6994565217391306</v>
      </c>
      <c r="M146" s="6">
        <v>5.3478260869565215</v>
      </c>
      <c r="N146" s="6">
        <v>0</v>
      </c>
      <c r="O146" s="6">
        <f>SUM(NonNurse[[#This Row],[Qualified Social Work Staff Hours]],NonNurse[[#This Row],[Other Social Work Staff Hours]])/NonNurse[[#This Row],[MDS Census]]</f>
        <v>0.10370994940978076</v>
      </c>
      <c r="P146" s="6">
        <v>4.7201086956521738</v>
      </c>
      <c r="Q146" s="6">
        <v>6.0733695652173916</v>
      </c>
      <c r="R146" s="6">
        <f>SUM(NonNurse[[#This Row],[Qualified Activities Professional Hours]],NonNurse[[#This Row],[Other Activities Professional Hours]])/NonNurse[[#This Row],[MDS Census]]</f>
        <v>0.2093170320404722</v>
      </c>
      <c r="S146" s="6">
        <v>1.8177173913043481</v>
      </c>
      <c r="T146" s="6">
        <v>5.7717391304347823</v>
      </c>
      <c r="U146" s="6">
        <v>0</v>
      </c>
      <c r="V146" s="6">
        <f>SUM(NonNurse[[#This Row],[Occupational Therapist Hours]],NonNurse[[#This Row],[OT Assistant Hours]],NonNurse[[#This Row],[OT Aide Hours]])/NonNurse[[#This Row],[MDS Census]]</f>
        <v>0.14718170320404719</v>
      </c>
      <c r="W146" s="6">
        <v>1.5517391304347823</v>
      </c>
      <c r="X146" s="6">
        <v>4.5041304347826081</v>
      </c>
      <c r="Y146" s="6">
        <v>0</v>
      </c>
      <c r="Z146" s="6">
        <f>SUM(NonNurse[[#This Row],[Physical Therapist (PT) Hours]],NonNurse[[#This Row],[PT Assistant Hours]],NonNurse[[#This Row],[PT Aide Hours]])/NonNurse[[#This Row],[MDS Census]]</f>
        <v>0.11744097807757164</v>
      </c>
      <c r="AA146" s="6">
        <v>0</v>
      </c>
      <c r="AB146" s="6">
        <v>0</v>
      </c>
      <c r="AC146" s="6">
        <v>0</v>
      </c>
      <c r="AD146" s="6">
        <v>0</v>
      </c>
      <c r="AE146" s="6">
        <v>0</v>
      </c>
      <c r="AF146" s="6">
        <v>0</v>
      </c>
      <c r="AG146" s="6">
        <v>0</v>
      </c>
      <c r="AH146" s="1">
        <v>365933</v>
      </c>
      <c r="AI146">
        <v>5</v>
      </c>
    </row>
    <row r="147" spans="1:35" x14ac:dyDescent="0.25">
      <c r="A147" t="s">
        <v>964</v>
      </c>
      <c r="B147" t="s">
        <v>487</v>
      </c>
      <c r="C147" t="s">
        <v>1213</v>
      </c>
      <c r="D147" t="s">
        <v>1008</v>
      </c>
      <c r="E147" s="6">
        <v>101.10869565217391</v>
      </c>
      <c r="F147" s="6">
        <v>5.4782608695652177</v>
      </c>
      <c r="G147" s="6">
        <v>0.39130434782608697</v>
      </c>
      <c r="H147" s="6">
        <v>0.75</v>
      </c>
      <c r="I147" s="6">
        <v>0.86956521739130432</v>
      </c>
      <c r="J147" s="6">
        <v>0</v>
      </c>
      <c r="K147" s="6">
        <v>0</v>
      </c>
      <c r="L147" s="6">
        <v>4.0815217391304346</v>
      </c>
      <c r="M147" s="6">
        <v>0</v>
      </c>
      <c r="N147" s="6">
        <v>0</v>
      </c>
      <c r="O147" s="6">
        <f>SUM(NonNurse[[#This Row],[Qualified Social Work Staff Hours]],NonNurse[[#This Row],[Other Social Work Staff Hours]])/NonNurse[[#This Row],[MDS Census]]</f>
        <v>0</v>
      </c>
      <c r="P147" s="6">
        <v>5.6867391304347832</v>
      </c>
      <c r="Q147" s="6">
        <v>22.411086956521736</v>
      </c>
      <c r="R147" s="6">
        <f>SUM(NonNurse[[#This Row],[Qualified Activities Professional Hours]],NonNurse[[#This Row],[Other Activities Professional Hours]])/NonNurse[[#This Row],[MDS Census]]</f>
        <v>0.27789722640292408</v>
      </c>
      <c r="S147" s="6">
        <v>4.5565217391304342</v>
      </c>
      <c r="T147" s="6">
        <v>4.9678260869565216</v>
      </c>
      <c r="U147" s="6">
        <v>0</v>
      </c>
      <c r="V147" s="6">
        <f>SUM(NonNurse[[#This Row],[Occupational Therapist Hours]],NonNurse[[#This Row],[OT Assistant Hours]],NonNurse[[#This Row],[OT Aide Hours]])/NonNurse[[#This Row],[MDS Census]]</f>
        <v>9.4199096968393889E-2</v>
      </c>
      <c r="W147" s="6">
        <v>3.6853260869565219</v>
      </c>
      <c r="X147" s="6">
        <v>4.0108695652173916</v>
      </c>
      <c r="Y147" s="6">
        <v>0</v>
      </c>
      <c r="Z147" s="6">
        <f>SUM(NonNurse[[#This Row],[Physical Therapist (PT) Hours]],NonNurse[[#This Row],[PT Assistant Hours]],NonNurse[[#This Row],[PT Aide Hours]])/NonNurse[[#This Row],[MDS Census]]</f>
        <v>7.6118039131369608E-2</v>
      </c>
      <c r="AA147" s="6">
        <v>0</v>
      </c>
      <c r="AB147" s="6">
        <v>0</v>
      </c>
      <c r="AC147" s="6">
        <v>0</v>
      </c>
      <c r="AD147" s="6">
        <v>0</v>
      </c>
      <c r="AE147" s="6">
        <v>1.0869565217391304E-2</v>
      </c>
      <c r="AF147" s="6">
        <v>0</v>
      </c>
      <c r="AG147" s="6">
        <v>0</v>
      </c>
      <c r="AH147" s="1">
        <v>365892</v>
      </c>
      <c r="AI147">
        <v>5</v>
      </c>
    </row>
    <row r="148" spans="1:35" x14ac:dyDescent="0.25">
      <c r="A148" t="s">
        <v>964</v>
      </c>
      <c r="B148" t="s">
        <v>607</v>
      </c>
      <c r="C148" t="s">
        <v>1374</v>
      </c>
      <c r="D148" t="s">
        <v>1063</v>
      </c>
      <c r="E148" s="6">
        <v>65.206521739130437</v>
      </c>
      <c r="F148" s="6">
        <v>4</v>
      </c>
      <c r="G148" s="6">
        <v>0.1983695652173913</v>
      </c>
      <c r="H148" s="6">
        <v>0</v>
      </c>
      <c r="I148" s="6">
        <v>2.6413043478260869</v>
      </c>
      <c r="J148" s="6">
        <v>0</v>
      </c>
      <c r="K148" s="6">
        <v>0</v>
      </c>
      <c r="L148" s="6">
        <v>2.5124999999999997</v>
      </c>
      <c r="M148" s="6">
        <v>5.3668478260869561</v>
      </c>
      <c r="N148" s="6">
        <v>0</v>
      </c>
      <c r="O148" s="6">
        <f>SUM(NonNurse[[#This Row],[Qualified Social Work Staff Hours]],NonNurse[[#This Row],[Other Social Work Staff Hours]])/NonNurse[[#This Row],[MDS Census]]</f>
        <v>8.2305384230705103E-2</v>
      </c>
      <c r="P148" s="6">
        <v>4.9320652173913047</v>
      </c>
      <c r="Q148" s="6">
        <v>7.6086956521739131</v>
      </c>
      <c r="R148" s="6">
        <f>SUM(NonNurse[[#This Row],[Qualified Activities Professional Hours]],NonNurse[[#This Row],[Other Activities Professional Hours]])/NonNurse[[#This Row],[MDS Census]]</f>
        <v>0.19232372062010336</v>
      </c>
      <c r="S148" s="6">
        <v>1.670434782608696</v>
      </c>
      <c r="T148" s="6">
        <v>8.6182608695652156</v>
      </c>
      <c r="U148" s="6">
        <v>0</v>
      </c>
      <c r="V148" s="6">
        <f>SUM(NonNurse[[#This Row],[Occupational Therapist Hours]],NonNurse[[#This Row],[OT Assistant Hours]],NonNurse[[#This Row],[OT Aide Hours]])/NonNurse[[#This Row],[MDS Census]]</f>
        <v>0.15778629771628602</v>
      </c>
      <c r="W148" s="6">
        <v>1.7038043478260867</v>
      </c>
      <c r="X148" s="6">
        <v>10.166630434782608</v>
      </c>
      <c r="Y148" s="6">
        <v>0</v>
      </c>
      <c r="Z148" s="6">
        <f>SUM(NonNurse[[#This Row],[Physical Therapist (PT) Hours]],NonNurse[[#This Row],[PT Assistant Hours]],NonNurse[[#This Row],[PT Aide Hours]])/NonNurse[[#This Row],[MDS Census]]</f>
        <v>0.18204367394565757</v>
      </c>
      <c r="AA148" s="6">
        <v>3.2608695652173912E-2</v>
      </c>
      <c r="AB148" s="6">
        <v>0</v>
      </c>
      <c r="AC148" s="6">
        <v>0</v>
      </c>
      <c r="AD148" s="6">
        <v>0</v>
      </c>
      <c r="AE148" s="6">
        <v>0</v>
      </c>
      <c r="AF148" s="6">
        <v>0</v>
      </c>
      <c r="AG148" s="6">
        <v>0</v>
      </c>
      <c r="AH148" s="1">
        <v>366092</v>
      </c>
      <c r="AI148">
        <v>5</v>
      </c>
    </row>
    <row r="149" spans="1:35" x14ac:dyDescent="0.25">
      <c r="A149" t="s">
        <v>964</v>
      </c>
      <c r="B149" t="s">
        <v>673</v>
      </c>
      <c r="C149" t="s">
        <v>1073</v>
      </c>
      <c r="D149" t="s">
        <v>991</v>
      </c>
      <c r="E149" s="6">
        <v>39.445652173913047</v>
      </c>
      <c r="F149" s="6">
        <v>11.839673913043478</v>
      </c>
      <c r="G149" s="6">
        <v>0</v>
      </c>
      <c r="H149" s="6">
        <v>0</v>
      </c>
      <c r="I149" s="6">
        <v>0</v>
      </c>
      <c r="J149" s="6">
        <v>0</v>
      </c>
      <c r="K149" s="6">
        <v>0</v>
      </c>
      <c r="L149" s="6">
        <v>2.9021739130434782E-2</v>
      </c>
      <c r="M149" s="6">
        <v>0</v>
      </c>
      <c r="N149" s="6">
        <v>6.6956521739130439</v>
      </c>
      <c r="O149" s="6">
        <f>SUM(NonNurse[[#This Row],[Qualified Social Work Staff Hours]],NonNurse[[#This Row],[Other Social Work Staff Hours]])/NonNurse[[#This Row],[MDS Census]]</f>
        <v>0.16974373105538715</v>
      </c>
      <c r="P149" s="6">
        <v>0</v>
      </c>
      <c r="Q149" s="6">
        <v>1.513586956521739</v>
      </c>
      <c r="R149" s="6">
        <f>SUM(NonNurse[[#This Row],[Qualified Activities Professional Hours]],NonNurse[[#This Row],[Other Activities Professional Hours]])/NonNurse[[#This Row],[MDS Census]]</f>
        <v>3.8371452190686134E-2</v>
      </c>
      <c r="S149" s="6">
        <v>3.4770652173913041</v>
      </c>
      <c r="T149" s="6">
        <v>0.12543478260869564</v>
      </c>
      <c r="U149" s="6">
        <v>0</v>
      </c>
      <c r="V149" s="6">
        <f>SUM(NonNurse[[#This Row],[Occupational Therapist Hours]],NonNurse[[#This Row],[OT Assistant Hours]],NonNurse[[#This Row],[OT Aide Hours]])/NonNurse[[#This Row],[MDS Census]]</f>
        <v>9.1328189583907399E-2</v>
      </c>
      <c r="W149" s="6">
        <v>0.2710869565217392</v>
      </c>
      <c r="X149" s="6">
        <v>1.0346739130434783</v>
      </c>
      <c r="Y149" s="6">
        <v>0</v>
      </c>
      <c r="Z149" s="6">
        <f>SUM(NonNurse[[#This Row],[Physical Therapist (PT) Hours]],NonNurse[[#This Row],[PT Assistant Hours]],NonNurse[[#This Row],[PT Aide Hours]])/NonNurse[[#This Row],[MDS Census]]</f>
        <v>3.3102783135850092E-2</v>
      </c>
      <c r="AA149" s="6">
        <v>0</v>
      </c>
      <c r="AB149" s="6">
        <v>0</v>
      </c>
      <c r="AC149" s="6">
        <v>0</v>
      </c>
      <c r="AD149" s="6">
        <v>46.057065217391305</v>
      </c>
      <c r="AE149" s="6">
        <v>0</v>
      </c>
      <c r="AF149" s="6">
        <v>0</v>
      </c>
      <c r="AG149" s="6">
        <v>0</v>
      </c>
      <c r="AH149" s="1">
        <v>366182</v>
      </c>
      <c r="AI149">
        <v>5</v>
      </c>
    </row>
    <row r="150" spans="1:35" x14ac:dyDescent="0.25">
      <c r="A150" t="s">
        <v>964</v>
      </c>
      <c r="B150" t="s">
        <v>539</v>
      </c>
      <c r="C150" t="s">
        <v>1358</v>
      </c>
      <c r="D150" t="s">
        <v>1064</v>
      </c>
      <c r="E150" s="6">
        <v>85.75</v>
      </c>
      <c r="F150" s="6">
        <v>5.1358695652173916</v>
      </c>
      <c r="G150" s="6">
        <v>0.41576086956521741</v>
      </c>
      <c r="H150" s="6">
        <v>1.076086956521739</v>
      </c>
      <c r="I150" s="6">
        <v>5.7717391304347823</v>
      </c>
      <c r="J150" s="6">
        <v>0</v>
      </c>
      <c r="K150" s="6">
        <v>2.4320652173913042</v>
      </c>
      <c r="L150" s="6">
        <v>3.0076086956521739</v>
      </c>
      <c r="M150" s="6">
        <v>11.402173913043478</v>
      </c>
      <c r="N150" s="6">
        <v>0</v>
      </c>
      <c r="O150" s="6">
        <f>SUM(NonNurse[[#This Row],[Qualified Social Work Staff Hours]],NonNurse[[#This Row],[Other Social Work Staff Hours]])/NonNurse[[#This Row],[MDS Census]]</f>
        <v>0.13296995816960325</v>
      </c>
      <c r="P150" s="6">
        <v>5.1358695652173916</v>
      </c>
      <c r="Q150" s="6">
        <v>0</v>
      </c>
      <c r="R150" s="6">
        <f>SUM(NonNurse[[#This Row],[Qualified Activities Professional Hours]],NonNurse[[#This Row],[Other Activities Professional Hours]])/NonNurse[[#This Row],[MDS Census]]</f>
        <v>5.9893522626441882E-2</v>
      </c>
      <c r="S150" s="6">
        <v>1.5810869565217391</v>
      </c>
      <c r="T150" s="6">
        <v>7.9341304347826052</v>
      </c>
      <c r="U150" s="6">
        <v>0</v>
      </c>
      <c r="V150" s="6">
        <f>SUM(NonNurse[[#This Row],[Occupational Therapist Hours]],NonNurse[[#This Row],[OT Assistant Hours]],NonNurse[[#This Row],[OT Aide Hours]])/NonNurse[[#This Row],[MDS Census]]</f>
        <v>0.11096463430092529</v>
      </c>
      <c r="W150" s="6">
        <v>4.32</v>
      </c>
      <c r="X150" s="6">
        <v>13.98445652173913</v>
      </c>
      <c r="Y150" s="6">
        <v>0</v>
      </c>
      <c r="Z150" s="6">
        <f>SUM(NonNurse[[#This Row],[Physical Therapist (PT) Hours]],NonNurse[[#This Row],[PT Assistant Hours]],NonNurse[[#This Row],[PT Aide Hours]])/NonNurse[[#This Row],[MDS Census]]</f>
        <v>0.21346304981619976</v>
      </c>
      <c r="AA150" s="6">
        <v>0</v>
      </c>
      <c r="AB150" s="6">
        <v>0</v>
      </c>
      <c r="AC150" s="6">
        <v>0</v>
      </c>
      <c r="AD150" s="6">
        <v>0</v>
      </c>
      <c r="AE150" s="6">
        <v>0</v>
      </c>
      <c r="AF150" s="6">
        <v>0</v>
      </c>
      <c r="AG150" s="6">
        <v>0.26358695652173914</v>
      </c>
      <c r="AH150" s="1">
        <v>365987</v>
      </c>
      <c r="AI150">
        <v>5</v>
      </c>
    </row>
    <row r="151" spans="1:35" x14ac:dyDescent="0.25">
      <c r="A151" t="s">
        <v>964</v>
      </c>
      <c r="B151" t="s">
        <v>903</v>
      </c>
      <c r="C151" t="s">
        <v>1408</v>
      </c>
      <c r="D151" t="s">
        <v>1005</v>
      </c>
      <c r="E151" s="6">
        <v>65.25</v>
      </c>
      <c r="F151" s="6">
        <v>4.9391304347826033</v>
      </c>
      <c r="G151" s="6">
        <v>0</v>
      </c>
      <c r="H151" s="6">
        <v>0</v>
      </c>
      <c r="I151" s="6">
        <v>2.3586956521739131</v>
      </c>
      <c r="J151" s="6">
        <v>0</v>
      </c>
      <c r="K151" s="6">
        <v>0</v>
      </c>
      <c r="L151" s="6">
        <v>0</v>
      </c>
      <c r="M151" s="6">
        <v>0.30978260869565216</v>
      </c>
      <c r="N151" s="6">
        <v>4.9510869565217392</v>
      </c>
      <c r="O151" s="6">
        <f>SUM(NonNurse[[#This Row],[Qualified Social Work Staff Hours]],NonNurse[[#This Row],[Other Social Work Staff Hours]])/NonNurse[[#This Row],[MDS Census]]</f>
        <v>8.0626353489921712E-2</v>
      </c>
      <c r="P151" s="6">
        <v>0</v>
      </c>
      <c r="Q151" s="6">
        <v>11.320652173913043</v>
      </c>
      <c r="R151" s="6">
        <f>SUM(NonNurse[[#This Row],[Qualified Activities Professional Hours]],NonNurse[[#This Row],[Other Activities Professional Hours]])/NonNurse[[#This Row],[MDS Census]]</f>
        <v>0.17349658504081292</v>
      </c>
      <c r="S151" s="6">
        <v>7.4046739130434771</v>
      </c>
      <c r="T151" s="6">
        <v>5.3964130434782618</v>
      </c>
      <c r="U151" s="6">
        <v>0</v>
      </c>
      <c r="V151" s="6">
        <f>SUM(NonNurse[[#This Row],[Occupational Therapist Hours]],NonNurse[[#This Row],[OT Assistant Hours]],NonNurse[[#This Row],[OT Aide Hours]])/NonNurse[[#This Row],[MDS Census]]</f>
        <v>0.19618524071297685</v>
      </c>
      <c r="W151" s="6">
        <v>3.4264130434782603</v>
      </c>
      <c r="X151" s="6">
        <v>8.6879347826086963</v>
      </c>
      <c r="Y151" s="6">
        <v>0</v>
      </c>
      <c r="Z151" s="6">
        <f>SUM(NonNurse[[#This Row],[Physical Therapist (PT) Hours]],NonNurse[[#This Row],[PT Assistant Hours]],NonNurse[[#This Row],[PT Aide Hours]])/NonNurse[[#This Row],[MDS Census]]</f>
        <v>0.18566050308179244</v>
      </c>
      <c r="AA151" s="6">
        <v>0</v>
      </c>
      <c r="AB151" s="6">
        <v>0</v>
      </c>
      <c r="AC151" s="6">
        <v>0</v>
      </c>
      <c r="AD151" s="6">
        <v>0</v>
      </c>
      <c r="AE151" s="6">
        <v>0</v>
      </c>
      <c r="AF151" s="6">
        <v>0</v>
      </c>
      <c r="AG151" s="6">
        <v>0</v>
      </c>
      <c r="AH151" s="1">
        <v>366462</v>
      </c>
      <c r="AI151">
        <v>5</v>
      </c>
    </row>
    <row r="152" spans="1:35" x14ac:dyDescent="0.25">
      <c r="A152" t="s">
        <v>964</v>
      </c>
      <c r="B152" t="s">
        <v>133</v>
      </c>
      <c r="C152" t="s">
        <v>1253</v>
      </c>
      <c r="D152" t="s">
        <v>1032</v>
      </c>
      <c r="E152" s="6">
        <v>102.35869565217391</v>
      </c>
      <c r="F152" s="6">
        <v>0</v>
      </c>
      <c r="G152" s="6">
        <v>0</v>
      </c>
      <c r="H152" s="6">
        <v>0</v>
      </c>
      <c r="I152" s="6">
        <v>0</v>
      </c>
      <c r="J152" s="6">
        <v>0</v>
      </c>
      <c r="K152" s="6">
        <v>0</v>
      </c>
      <c r="L152" s="6">
        <v>5.7391304347826084</v>
      </c>
      <c r="M152" s="6">
        <v>3.2608695652173911</v>
      </c>
      <c r="N152" s="6">
        <v>0</v>
      </c>
      <c r="O152" s="6">
        <f>SUM(NonNurse[[#This Row],[Qualified Social Work Staff Hours]],NonNurse[[#This Row],[Other Social Work Staff Hours]])/NonNurse[[#This Row],[MDS Census]]</f>
        <v>3.1857279388340237E-2</v>
      </c>
      <c r="P152" s="6">
        <v>2.1519565217391303</v>
      </c>
      <c r="Q152" s="6">
        <v>13.487717391304352</v>
      </c>
      <c r="R152" s="6">
        <f>SUM(NonNurse[[#This Row],[Qualified Activities Professional Hours]],NonNurse[[#This Row],[Other Activities Professional Hours]])/NonNurse[[#This Row],[MDS Census]]</f>
        <v>0.15279282149304454</v>
      </c>
      <c r="S152" s="6">
        <v>5.1565217391304357</v>
      </c>
      <c r="T152" s="6">
        <v>5.2364130434782608</v>
      </c>
      <c r="U152" s="6">
        <v>0</v>
      </c>
      <c r="V152" s="6">
        <f>SUM(NonNurse[[#This Row],[Occupational Therapist Hours]],NonNurse[[#This Row],[OT Assistant Hours]],NonNurse[[#This Row],[OT Aide Hours]])/NonNurse[[#This Row],[MDS Census]]</f>
        <v>0.10153445895720507</v>
      </c>
      <c r="W152" s="6">
        <v>2.3125</v>
      </c>
      <c r="X152" s="6">
        <v>4.9045652173913048</v>
      </c>
      <c r="Y152" s="6">
        <v>0</v>
      </c>
      <c r="Z152" s="6">
        <f>SUM(NonNurse[[#This Row],[Physical Therapist (PT) Hours]],NonNurse[[#This Row],[PT Assistant Hours]],NonNurse[[#This Row],[PT Aide Hours]])/NonNurse[[#This Row],[MDS Census]]</f>
        <v>7.0507592651587569E-2</v>
      </c>
      <c r="AA152" s="6">
        <v>0</v>
      </c>
      <c r="AB152" s="6">
        <v>0</v>
      </c>
      <c r="AC152" s="6">
        <v>0</v>
      </c>
      <c r="AD152" s="6">
        <v>0</v>
      </c>
      <c r="AE152" s="6">
        <v>0</v>
      </c>
      <c r="AF152" s="6">
        <v>0</v>
      </c>
      <c r="AG152" s="6">
        <v>0</v>
      </c>
      <c r="AH152" s="1">
        <v>365353</v>
      </c>
      <c r="AI152">
        <v>5</v>
      </c>
    </row>
    <row r="153" spans="1:35" x14ac:dyDescent="0.25">
      <c r="A153" t="s">
        <v>964</v>
      </c>
      <c r="B153" t="s">
        <v>901</v>
      </c>
      <c r="C153" t="s">
        <v>1422</v>
      </c>
      <c r="D153" t="s">
        <v>1039</v>
      </c>
      <c r="E153" s="6">
        <v>65.5</v>
      </c>
      <c r="F153" s="6">
        <v>5.7391304347826084</v>
      </c>
      <c r="G153" s="6">
        <v>0.86956521739130432</v>
      </c>
      <c r="H153" s="6">
        <v>0.19565217391304349</v>
      </c>
      <c r="I153" s="6">
        <v>0</v>
      </c>
      <c r="J153" s="6">
        <v>0</v>
      </c>
      <c r="K153" s="6">
        <v>0</v>
      </c>
      <c r="L153" s="6">
        <v>3.8555434782608695</v>
      </c>
      <c r="M153" s="6">
        <v>5.4103260869565215</v>
      </c>
      <c r="N153" s="6">
        <v>0</v>
      </c>
      <c r="O153" s="6">
        <f>SUM(NonNurse[[#This Row],[Qualified Social Work Staff Hours]],NonNurse[[#This Row],[Other Social Work Staff Hours]])/NonNurse[[#This Row],[MDS Census]]</f>
        <v>8.2600398274145365E-2</v>
      </c>
      <c r="P153" s="6">
        <v>4.1413043478260869</v>
      </c>
      <c r="Q153" s="6">
        <v>7.4076086956521738</v>
      </c>
      <c r="R153" s="6">
        <f>SUM(NonNurse[[#This Row],[Qualified Activities Professional Hours]],NonNurse[[#This Row],[Other Activities Professional Hours]])/NonNurse[[#This Row],[MDS Census]]</f>
        <v>0.17631928310653835</v>
      </c>
      <c r="S153" s="6">
        <v>1.7486956521739128</v>
      </c>
      <c r="T153" s="6">
        <v>9.2839130434782628</v>
      </c>
      <c r="U153" s="6">
        <v>0</v>
      </c>
      <c r="V153" s="6">
        <f>SUM(NonNurse[[#This Row],[Occupational Therapist Hours]],NonNurse[[#This Row],[OT Assistant Hours]],NonNurse[[#This Row],[OT Aide Hours]])/NonNurse[[#This Row],[MDS Census]]</f>
        <v>0.16843677397942253</v>
      </c>
      <c r="W153" s="6">
        <v>3.9709782608695638</v>
      </c>
      <c r="X153" s="6">
        <v>6.2436956521739138</v>
      </c>
      <c r="Y153" s="6">
        <v>0</v>
      </c>
      <c r="Z153" s="6">
        <f>SUM(NonNurse[[#This Row],[Physical Therapist (PT) Hours]],NonNurse[[#This Row],[PT Assistant Hours]],NonNurse[[#This Row],[PT Aide Hours]])/NonNurse[[#This Row],[MDS Census]]</f>
        <v>0.1559492200464653</v>
      </c>
      <c r="AA153" s="6">
        <v>0.19565217391304349</v>
      </c>
      <c r="AB153" s="6">
        <v>0</v>
      </c>
      <c r="AC153" s="6">
        <v>0</v>
      </c>
      <c r="AD153" s="6">
        <v>0</v>
      </c>
      <c r="AE153" s="6">
        <v>0</v>
      </c>
      <c r="AF153" s="6">
        <v>0</v>
      </c>
      <c r="AG153" s="6">
        <v>0.57608695652173914</v>
      </c>
      <c r="AH153" s="1">
        <v>366460</v>
      </c>
      <c r="AI153">
        <v>5</v>
      </c>
    </row>
    <row r="154" spans="1:35" x14ac:dyDescent="0.25">
      <c r="A154" t="s">
        <v>964</v>
      </c>
      <c r="B154" t="s">
        <v>528</v>
      </c>
      <c r="C154" t="s">
        <v>1222</v>
      </c>
      <c r="D154" t="s">
        <v>1039</v>
      </c>
      <c r="E154" s="6">
        <v>74.097826086956516</v>
      </c>
      <c r="F154" s="6">
        <v>5.4782608695652177</v>
      </c>
      <c r="G154" s="6">
        <v>1.1304347826086956</v>
      </c>
      <c r="H154" s="6">
        <v>0.5</v>
      </c>
      <c r="I154" s="6">
        <v>2.0652173913043477</v>
      </c>
      <c r="J154" s="6">
        <v>0</v>
      </c>
      <c r="K154" s="6">
        <v>0</v>
      </c>
      <c r="L154" s="6">
        <v>2.4927173913043474</v>
      </c>
      <c r="M154" s="6">
        <v>5.4342391304347828</v>
      </c>
      <c r="N154" s="6">
        <v>0</v>
      </c>
      <c r="O154" s="6">
        <f>SUM(NonNurse[[#This Row],[Qualified Social Work Staff Hours]],NonNurse[[#This Row],[Other Social Work Staff Hours]])/NonNurse[[#This Row],[MDS Census]]</f>
        <v>7.3338712043420864E-2</v>
      </c>
      <c r="P154" s="6">
        <v>4.9728260869565215</v>
      </c>
      <c r="Q154" s="6">
        <v>5.2744565217391308</v>
      </c>
      <c r="R154" s="6">
        <f>SUM(NonNurse[[#This Row],[Qualified Activities Professional Hours]],NonNurse[[#This Row],[Other Activities Professional Hours]])/NonNurse[[#This Row],[MDS Census]]</f>
        <v>0.13829397095496554</v>
      </c>
      <c r="S154" s="6">
        <v>2.0066304347826089</v>
      </c>
      <c r="T154" s="6">
        <v>5.1675000000000013</v>
      </c>
      <c r="U154" s="6">
        <v>0</v>
      </c>
      <c r="V154" s="6">
        <f>SUM(NonNurse[[#This Row],[Occupational Therapist Hours]],NonNurse[[#This Row],[OT Assistant Hours]],NonNurse[[#This Row],[OT Aide Hours]])/NonNurse[[#This Row],[MDS Census]]</f>
        <v>9.6819715417339025E-2</v>
      </c>
      <c r="W154" s="6">
        <v>2.7973913043478262</v>
      </c>
      <c r="X154" s="6">
        <v>9.0670652173913062</v>
      </c>
      <c r="Y154" s="6">
        <v>0</v>
      </c>
      <c r="Z154" s="6">
        <f>SUM(NonNurse[[#This Row],[Physical Therapist (PT) Hours]],NonNurse[[#This Row],[PT Assistant Hours]],NonNurse[[#This Row],[PT Aide Hours]])/NonNurse[[#This Row],[MDS Census]]</f>
        <v>0.16011882059556995</v>
      </c>
      <c r="AA154" s="6">
        <v>0</v>
      </c>
      <c r="AB154" s="6">
        <v>0</v>
      </c>
      <c r="AC154" s="6">
        <v>0</v>
      </c>
      <c r="AD154" s="6">
        <v>0</v>
      </c>
      <c r="AE154" s="6">
        <v>0</v>
      </c>
      <c r="AF154" s="6">
        <v>0</v>
      </c>
      <c r="AG154" s="6">
        <v>0</v>
      </c>
      <c r="AH154" s="1">
        <v>365972</v>
      </c>
      <c r="AI154">
        <v>5</v>
      </c>
    </row>
    <row r="155" spans="1:35" x14ac:dyDescent="0.25">
      <c r="A155" t="s">
        <v>964</v>
      </c>
      <c r="B155" t="s">
        <v>832</v>
      </c>
      <c r="C155" t="s">
        <v>1406</v>
      </c>
      <c r="D155" t="s">
        <v>1034</v>
      </c>
      <c r="E155" s="6">
        <v>49.891304347826086</v>
      </c>
      <c r="F155" s="6">
        <v>5.2989130434782608</v>
      </c>
      <c r="G155" s="6">
        <v>0.13043478260869565</v>
      </c>
      <c r="H155" s="6">
        <v>0</v>
      </c>
      <c r="I155" s="6">
        <v>2.6195652173913042</v>
      </c>
      <c r="J155" s="6">
        <v>0</v>
      </c>
      <c r="K155" s="6">
        <v>0</v>
      </c>
      <c r="L155" s="6">
        <v>4.4033695652173916</v>
      </c>
      <c r="M155" s="6">
        <v>3.9945652173913042</v>
      </c>
      <c r="N155" s="6">
        <v>0</v>
      </c>
      <c r="O155" s="6">
        <f>SUM(NonNurse[[#This Row],[Qualified Social Work Staff Hours]],NonNurse[[#This Row],[Other Social Work Staff Hours]])/NonNurse[[#This Row],[MDS Census]]</f>
        <v>8.0065359477124176E-2</v>
      </c>
      <c r="P155" s="6">
        <v>7.8858695652173916</v>
      </c>
      <c r="Q155" s="6">
        <v>1.5516304347826086</v>
      </c>
      <c r="R155" s="6">
        <f>SUM(NonNurse[[#This Row],[Qualified Activities Professional Hours]],NonNurse[[#This Row],[Other Activities Professional Hours]])/NonNurse[[#This Row],[MDS Census]]</f>
        <v>0.189161220043573</v>
      </c>
      <c r="S155" s="6">
        <v>0.95565217391304347</v>
      </c>
      <c r="T155" s="6">
        <v>8.5780434782608683</v>
      </c>
      <c r="U155" s="6">
        <v>0</v>
      </c>
      <c r="V155" s="6">
        <f>SUM(NonNurse[[#This Row],[Occupational Therapist Hours]],NonNurse[[#This Row],[OT Assistant Hours]],NonNurse[[#This Row],[OT Aide Hours]])/NonNurse[[#This Row],[MDS Census]]</f>
        <v>0.19108932461873634</v>
      </c>
      <c r="W155" s="6">
        <v>2.4815217391304345</v>
      </c>
      <c r="X155" s="6">
        <v>5.0919565217391298</v>
      </c>
      <c r="Y155" s="6">
        <v>0</v>
      </c>
      <c r="Z155" s="6">
        <f>SUM(NonNurse[[#This Row],[Physical Therapist (PT) Hours]],NonNurse[[#This Row],[PT Assistant Hours]],NonNurse[[#This Row],[PT Aide Hours]])/NonNurse[[#This Row],[MDS Census]]</f>
        <v>0.15179956427015248</v>
      </c>
      <c r="AA155" s="6">
        <v>0</v>
      </c>
      <c r="AB155" s="6">
        <v>0</v>
      </c>
      <c r="AC155" s="6">
        <v>0</v>
      </c>
      <c r="AD155" s="6">
        <v>0</v>
      </c>
      <c r="AE155" s="6">
        <v>12.652173913043478</v>
      </c>
      <c r="AF155" s="6">
        <v>0</v>
      </c>
      <c r="AG155" s="6">
        <v>0.39130434782608697</v>
      </c>
      <c r="AH155" s="1">
        <v>366385</v>
      </c>
      <c r="AI155">
        <v>5</v>
      </c>
    </row>
    <row r="156" spans="1:35" x14ac:dyDescent="0.25">
      <c r="A156" t="s">
        <v>964</v>
      </c>
      <c r="B156" t="s">
        <v>697</v>
      </c>
      <c r="C156" t="s">
        <v>1203</v>
      </c>
      <c r="D156" t="s">
        <v>1017</v>
      </c>
      <c r="E156" s="6">
        <v>75.184782608695656</v>
      </c>
      <c r="F156" s="6">
        <v>5.4782608695652177</v>
      </c>
      <c r="G156" s="6">
        <v>0.19565217391304349</v>
      </c>
      <c r="H156" s="6">
        <v>0.30434782608695654</v>
      </c>
      <c r="I156" s="6">
        <v>2.4782608695652173</v>
      </c>
      <c r="J156" s="6">
        <v>0</v>
      </c>
      <c r="K156" s="6">
        <v>0</v>
      </c>
      <c r="L156" s="6">
        <v>2.7785869565217398</v>
      </c>
      <c r="M156" s="6">
        <v>2.2608695652173911</v>
      </c>
      <c r="N156" s="6">
        <v>2.5625</v>
      </c>
      <c r="O156" s="6">
        <f>SUM(NonNurse[[#This Row],[Qualified Social Work Staff Hours]],NonNurse[[#This Row],[Other Social Work Staff Hours]])/NonNurse[[#This Row],[MDS Census]]</f>
        <v>6.4153534769408688E-2</v>
      </c>
      <c r="P156" s="6">
        <v>5.3913043478260869</v>
      </c>
      <c r="Q156" s="6">
        <v>3.0407608695652173</v>
      </c>
      <c r="R156" s="6">
        <f>SUM(NonNurse[[#This Row],[Qualified Activities Professional Hours]],NonNurse[[#This Row],[Other Activities Professional Hours]])/NonNurse[[#This Row],[MDS Census]]</f>
        <v>0.11215122162787336</v>
      </c>
      <c r="S156" s="6">
        <v>1.7535869565217383</v>
      </c>
      <c r="T156" s="6">
        <v>6.8766304347826095</v>
      </c>
      <c r="U156" s="6">
        <v>0</v>
      </c>
      <c r="V156" s="6">
        <f>SUM(NonNurse[[#This Row],[Occupational Therapist Hours]],NonNurse[[#This Row],[OT Assistant Hours]],NonNurse[[#This Row],[OT Aide Hours]])/NonNurse[[#This Row],[MDS Census]]</f>
        <v>0.11478675726471012</v>
      </c>
      <c r="W156" s="6">
        <v>1.6867391304347827</v>
      </c>
      <c r="X156" s="6">
        <v>8.7936956521739109</v>
      </c>
      <c r="Y156" s="6">
        <v>0</v>
      </c>
      <c r="Z156" s="6">
        <f>SUM(NonNurse[[#This Row],[Physical Therapist (PT) Hours]],NonNurse[[#This Row],[PT Assistant Hours]],NonNurse[[#This Row],[PT Aide Hours]])/NonNurse[[#This Row],[MDS Census]]</f>
        <v>0.13939569177389038</v>
      </c>
      <c r="AA156" s="6">
        <v>0</v>
      </c>
      <c r="AB156" s="6">
        <v>0</v>
      </c>
      <c r="AC156" s="6">
        <v>0</v>
      </c>
      <c r="AD156" s="6">
        <v>0</v>
      </c>
      <c r="AE156" s="6">
        <v>0</v>
      </c>
      <c r="AF156" s="6">
        <v>0</v>
      </c>
      <c r="AG156" s="6">
        <v>0</v>
      </c>
      <c r="AH156" s="1">
        <v>366214</v>
      </c>
      <c r="AI156">
        <v>5</v>
      </c>
    </row>
    <row r="157" spans="1:35" x14ac:dyDescent="0.25">
      <c r="A157" t="s">
        <v>964</v>
      </c>
      <c r="B157" t="s">
        <v>765</v>
      </c>
      <c r="C157" t="s">
        <v>1126</v>
      </c>
      <c r="D157" t="s">
        <v>1017</v>
      </c>
      <c r="E157" s="6">
        <v>54.163043478260867</v>
      </c>
      <c r="F157" s="6">
        <v>5.3913043478260869</v>
      </c>
      <c r="G157" s="6">
        <v>0.55434782608695654</v>
      </c>
      <c r="H157" s="6">
        <v>0.26847826086956517</v>
      </c>
      <c r="I157" s="6">
        <v>2.3152173913043477</v>
      </c>
      <c r="J157" s="6">
        <v>0</v>
      </c>
      <c r="K157" s="6">
        <v>0</v>
      </c>
      <c r="L157" s="6">
        <v>1.4810869565217391</v>
      </c>
      <c r="M157" s="6">
        <v>5.9893478260869566</v>
      </c>
      <c r="N157" s="6">
        <v>0</v>
      </c>
      <c r="O157" s="6">
        <f>SUM(NonNurse[[#This Row],[Qualified Social Work Staff Hours]],NonNurse[[#This Row],[Other Social Work Staff Hours]])/NonNurse[[#This Row],[MDS Census]]</f>
        <v>0.11057997190447522</v>
      </c>
      <c r="P157" s="6">
        <v>4.2608695652173916</v>
      </c>
      <c r="Q157" s="6">
        <v>21.197608695652171</v>
      </c>
      <c r="R157" s="6">
        <f>SUM(NonNurse[[#This Row],[Qualified Activities Professional Hours]],NonNurse[[#This Row],[Other Activities Professional Hours]])/NonNurse[[#This Row],[MDS Census]]</f>
        <v>0.47003411599438083</v>
      </c>
      <c r="S157" s="6">
        <v>0.44054347826086976</v>
      </c>
      <c r="T157" s="6">
        <v>6.8490217391304338</v>
      </c>
      <c r="U157" s="6">
        <v>0</v>
      </c>
      <c r="V157" s="6">
        <f>SUM(NonNurse[[#This Row],[Occupational Therapist Hours]],NonNurse[[#This Row],[OT Assistant Hours]],NonNurse[[#This Row],[OT Aide Hours]])/NonNurse[[#This Row],[MDS Census]]</f>
        <v>0.13458559100943207</v>
      </c>
      <c r="W157" s="6">
        <v>1.7194565217391304</v>
      </c>
      <c r="X157" s="6">
        <v>3.2694565217391305</v>
      </c>
      <c r="Y157" s="6">
        <v>0</v>
      </c>
      <c r="Z157" s="6">
        <f>SUM(NonNurse[[#This Row],[Physical Therapist (PT) Hours]],NonNurse[[#This Row],[PT Assistant Hours]],NonNurse[[#This Row],[PT Aide Hours]])/NonNurse[[#This Row],[MDS Census]]</f>
        <v>9.2109171182018876E-2</v>
      </c>
      <c r="AA157" s="6">
        <v>0</v>
      </c>
      <c r="AB157" s="6">
        <v>0</v>
      </c>
      <c r="AC157" s="6">
        <v>0</v>
      </c>
      <c r="AD157" s="6">
        <v>0</v>
      </c>
      <c r="AE157" s="6">
        <v>0</v>
      </c>
      <c r="AF157" s="6">
        <v>0</v>
      </c>
      <c r="AG157" s="6">
        <v>0</v>
      </c>
      <c r="AH157" s="1">
        <v>366300</v>
      </c>
      <c r="AI157">
        <v>5</v>
      </c>
    </row>
    <row r="158" spans="1:35" x14ac:dyDescent="0.25">
      <c r="A158" t="s">
        <v>964</v>
      </c>
      <c r="B158" t="s">
        <v>108</v>
      </c>
      <c r="C158" t="s">
        <v>1116</v>
      </c>
      <c r="D158" t="s">
        <v>980</v>
      </c>
      <c r="E158" s="6">
        <v>83.445652173913047</v>
      </c>
      <c r="F158" s="6">
        <v>8.5</v>
      </c>
      <c r="G158" s="6">
        <v>0.10869565217391304</v>
      </c>
      <c r="H158" s="6">
        <v>0.21467391304347827</v>
      </c>
      <c r="I158" s="6">
        <v>1.9456521739130435</v>
      </c>
      <c r="J158" s="6">
        <v>0</v>
      </c>
      <c r="K158" s="6">
        <v>0</v>
      </c>
      <c r="L158" s="6">
        <v>5.4054347826086957</v>
      </c>
      <c r="M158" s="6">
        <v>6.4347826086956523</v>
      </c>
      <c r="N158" s="6">
        <v>0.35597826086956524</v>
      </c>
      <c r="O158" s="6">
        <f>SUM(NonNurse[[#This Row],[Qualified Social Work Staff Hours]],NonNurse[[#This Row],[Other Social Work Staff Hours]])/NonNurse[[#This Row],[MDS Census]]</f>
        <v>8.1379445095740521E-2</v>
      </c>
      <c r="P158" s="6">
        <v>11.024456521739131</v>
      </c>
      <c r="Q158" s="6">
        <v>8.6385869565217384</v>
      </c>
      <c r="R158" s="6">
        <f>SUM(NonNurse[[#This Row],[Qualified Activities Professional Hours]],NonNurse[[#This Row],[Other Activities Professional Hours]])/NonNurse[[#This Row],[MDS Census]]</f>
        <v>0.23563892145369281</v>
      </c>
      <c r="S158" s="6">
        <v>1.7079347826086957</v>
      </c>
      <c r="T158" s="6">
        <v>5.9814130434782591</v>
      </c>
      <c r="U158" s="6">
        <v>0</v>
      </c>
      <c r="V158" s="6">
        <f>SUM(NonNurse[[#This Row],[Occupational Therapist Hours]],NonNurse[[#This Row],[OT Assistant Hours]],NonNurse[[#This Row],[OT Aide Hours]])/NonNurse[[#This Row],[MDS Census]]</f>
        <v>9.2147974469193678E-2</v>
      </c>
      <c r="W158" s="6">
        <v>4.156739130434782</v>
      </c>
      <c r="X158" s="6">
        <v>5.2698913043478264</v>
      </c>
      <c r="Y158" s="6">
        <v>0</v>
      </c>
      <c r="Z158" s="6">
        <f>SUM(NonNurse[[#This Row],[Physical Therapist (PT) Hours]],NonNurse[[#This Row],[PT Assistant Hours]],NonNurse[[#This Row],[PT Aide Hours]])/NonNurse[[#This Row],[MDS Census]]</f>
        <v>0.11296730493682429</v>
      </c>
      <c r="AA158" s="6">
        <v>0</v>
      </c>
      <c r="AB158" s="6">
        <v>0</v>
      </c>
      <c r="AC158" s="6">
        <v>0</v>
      </c>
      <c r="AD158" s="6">
        <v>0</v>
      </c>
      <c r="AE158" s="6">
        <v>0</v>
      </c>
      <c r="AF158" s="6">
        <v>0</v>
      </c>
      <c r="AG158" s="6">
        <v>0</v>
      </c>
      <c r="AH158" s="1">
        <v>365315</v>
      </c>
      <c r="AI158">
        <v>5</v>
      </c>
    </row>
    <row r="159" spans="1:35" x14ac:dyDescent="0.25">
      <c r="A159" t="s">
        <v>964</v>
      </c>
      <c r="B159" t="s">
        <v>913</v>
      </c>
      <c r="C159" t="s">
        <v>1424</v>
      </c>
      <c r="D159" t="s">
        <v>1021</v>
      </c>
      <c r="E159" s="6">
        <v>77.206521739130437</v>
      </c>
      <c r="F159" s="6">
        <v>5.4782608695652177</v>
      </c>
      <c r="G159" s="6">
        <v>0</v>
      </c>
      <c r="H159" s="6">
        <v>0.29347826086956524</v>
      </c>
      <c r="I159" s="6">
        <v>1.576086956521739</v>
      </c>
      <c r="J159" s="6">
        <v>0</v>
      </c>
      <c r="K159" s="6">
        <v>0</v>
      </c>
      <c r="L159" s="6">
        <v>4.2771739130434785</v>
      </c>
      <c r="M159" s="6">
        <v>0</v>
      </c>
      <c r="N159" s="6">
        <v>4.8641304347826084</v>
      </c>
      <c r="O159" s="6">
        <f>SUM(NonNurse[[#This Row],[Qualified Social Work Staff Hours]],NonNurse[[#This Row],[Other Social Work Staff Hours]])/NonNurse[[#This Row],[MDS Census]]</f>
        <v>6.3001548641419117E-2</v>
      </c>
      <c r="P159" s="6">
        <v>5.3668478260869561</v>
      </c>
      <c r="Q159" s="6">
        <v>1.5869565217391304</v>
      </c>
      <c r="R159" s="6">
        <f>SUM(NonNurse[[#This Row],[Qualified Activities Professional Hours]],NonNurse[[#This Row],[Other Activities Professional Hours]])/NonNurse[[#This Row],[MDS Census]]</f>
        <v>9.0067577080106986E-2</v>
      </c>
      <c r="S159" s="6">
        <v>5.2880434782608692</v>
      </c>
      <c r="T159" s="6">
        <v>4.0108695652173916</v>
      </c>
      <c r="U159" s="6">
        <v>0</v>
      </c>
      <c r="V159" s="6">
        <f>SUM(NonNurse[[#This Row],[Occupational Therapist Hours]],NonNurse[[#This Row],[OT Assistant Hours]],NonNurse[[#This Row],[OT Aide Hours]])/NonNurse[[#This Row],[MDS Census]]</f>
        <v>0.12044206673236661</v>
      </c>
      <c r="W159" s="6">
        <v>4.619565217391304E-2</v>
      </c>
      <c r="X159" s="6">
        <v>9.0298913043478262</v>
      </c>
      <c r="Y159" s="6">
        <v>0</v>
      </c>
      <c r="Z159" s="6">
        <f>SUM(NonNurse[[#This Row],[Physical Therapist (PT) Hours]],NonNurse[[#This Row],[PT Assistant Hours]],NonNurse[[#This Row],[PT Aide Hours]])/NonNurse[[#This Row],[MDS Census]]</f>
        <v>0.11755596226946359</v>
      </c>
      <c r="AA159" s="6">
        <v>0</v>
      </c>
      <c r="AB159" s="6">
        <v>0</v>
      </c>
      <c r="AC159" s="6">
        <v>0</v>
      </c>
      <c r="AD159" s="6">
        <v>0</v>
      </c>
      <c r="AE159" s="6">
        <v>0</v>
      </c>
      <c r="AF159" s="6">
        <v>0</v>
      </c>
      <c r="AG159" s="6">
        <v>0</v>
      </c>
      <c r="AH159" s="1">
        <v>366472</v>
      </c>
      <c r="AI159">
        <v>5</v>
      </c>
    </row>
    <row r="160" spans="1:35" x14ac:dyDescent="0.25">
      <c r="A160" t="s">
        <v>964</v>
      </c>
      <c r="B160" t="s">
        <v>591</v>
      </c>
      <c r="C160" t="s">
        <v>1323</v>
      </c>
      <c r="D160" t="s">
        <v>1039</v>
      </c>
      <c r="E160" s="6">
        <v>67.847826086956516</v>
      </c>
      <c r="F160" s="6">
        <v>4.2391304347826084</v>
      </c>
      <c r="G160" s="6">
        <v>0.52173913043478259</v>
      </c>
      <c r="H160" s="6">
        <v>0</v>
      </c>
      <c r="I160" s="6">
        <v>7.3043478260869561</v>
      </c>
      <c r="J160" s="6">
        <v>0</v>
      </c>
      <c r="K160" s="6">
        <v>6.3668478260869561</v>
      </c>
      <c r="L160" s="6">
        <v>3.616304347826087</v>
      </c>
      <c r="M160" s="6">
        <v>12.391304347826088</v>
      </c>
      <c r="N160" s="6">
        <v>5.5489130434782608</v>
      </c>
      <c r="O160" s="6">
        <f>SUM(NonNurse[[#This Row],[Qualified Social Work Staff Hours]],NonNurse[[#This Row],[Other Social Work Staff Hours]])/NonNurse[[#This Row],[MDS Census]]</f>
        <v>0.26441845562319771</v>
      </c>
      <c r="P160" s="6">
        <v>5.2173913043478262</v>
      </c>
      <c r="Q160" s="6">
        <v>0</v>
      </c>
      <c r="R160" s="6">
        <f>SUM(NonNurse[[#This Row],[Qualified Activities Professional Hours]],NonNurse[[#This Row],[Other Activities Professional Hours]])/NonNurse[[#This Row],[MDS Census]]</f>
        <v>7.6898429990387707E-2</v>
      </c>
      <c r="S160" s="6">
        <v>2.3924999999999996</v>
      </c>
      <c r="T160" s="6">
        <v>5.3680434782608701</v>
      </c>
      <c r="U160" s="6">
        <v>0</v>
      </c>
      <c r="V160" s="6">
        <f>SUM(NonNurse[[#This Row],[Occupational Therapist Hours]],NonNurse[[#This Row],[OT Assistant Hours]],NonNurse[[#This Row],[OT Aide Hours]])/NonNurse[[#This Row],[MDS Census]]</f>
        <v>0.11438160845882731</v>
      </c>
      <c r="W160" s="6">
        <v>2.8353260869565218</v>
      </c>
      <c r="X160" s="6">
        <v>9.506304347826088</v>
      </c>
      <c r="Y160" s="6">
        <v>0</v>
      </c>
      <c r="Z160" s="6">
        <f>SUM(NonNurse[[#This Row],[Physical Therapist (PT) Hours]],NonNurse[[#This Row],[PT Assistant Hours]],NonNurse[[#This Row],[PT Aide Hours]])/NonNurse[[#This Row],[MDS Census]]</f>
        <v>0.18190163409163734</v>
      </c>
      <c r="AA160" s="6">
        <v>0</v>
      </c>
      <c r="AB160" s="6">
        <v>0</v>
      </c>
      <c r="AC160" s="6">
        <v>0</v>
      </c>
      <c r="AD160" s="6">
        <v>0</v>
      </c>
      <c r="AE160" s="6">
        <v>12.510869565217391</v>
      </c>
      <c r="AF160" s="6">
        <v>0</v>
      </c>
      <c r="AG160" s="6">
        <v>0.29565217391304349</v>
      </c>
      <c r="AH160" s="1">
        <v>366062</v>
      </c>
      <c r="AI160">
        <v>5</v>
      </c>
    </row>
    <row r="161" spans="1:35" x14ac:dyDescent="0.25">
      <c r="A161" t="s">
        <v>964</v>
      </c>
      <c r="B161" t="s">
        <v>328</v>
      </c>
      <c r="C161" t="s">
        <v>1077</v>
      </c>
      <c r="D161" t="s">
        <v>1003</v>
      </c>
      <c r="E161" s="6">
        <v>90.663043478260875</v>
      </c>
      <c r="F161" s="6">
        <v>4.6956521739130439</v>
      </c>
      <c r="G161" s="6">
        <v>0</v>
      </c>
      <c r="H161" s="6">
        <v>0</v>
      </c>
      <c r="I161" s="6">
        <v>0</v>
      </c>
      <c r="J161" s="6">
        <v>0</v>
      </c>
      <c r="K161" s="6">
        <v>0</v>
      </c>
      <c r="L161" s="6">
        <v>0</v>
      </c>
      <c r="M161" s="6">
        <v>0</v>
      </c>
      <c r="N161" s="6">
        <v>0</v>
      </c>
      <c r="O161" s="6">
        <f>SUM(NonNurse[[#This Row],[Qualified Social Work Staff Hours]],NonNurse[[#This Row],[Other Social Work Staff Hours]])/NonNurse[[#This Row],[MDS Census]]</f>
        <v>0</v>
      </c>
      <c r="P161" s="6">
        <v>0</v>
      </c>
      <c r="Q161" s="6">
        <v>2.1548913043478262</v>
      </c>
      <c r="R161" s="6">
        <f>SUM(NonNurse[[#This Row],[Qualified Activities Professional Hours]],NonNurse[[#This Row],[Other Activities Professional Hours]])/NonNurse[[#This Row],[MDS Census]]</f>
        <v>2.3768133317348041E-2</v>
      </c>
      <c r="S161" s="6">
        <v>0</v>
      </c>
      <c r="T161" s="6">
        <v>0</v>
      </c>
      <c r="U161" s="6">
        <v>0</v>
      </c>
      <c r="V161" s="6">
        <f>SUM(NonNurse[[#This Row],[Occupational Therapist Hours]],NonNurse[[#This Row],[OT Assistant Hours]],NonNurse[[#This Row],[OT Aide Hours]])/NonNurse[[#This Row],[MDS Census]]</f>
        <v>0</v>
      </c>
      <c r="W161" s="6">
        <v>0</v>
      </c>
      <c r="X161" s="6">
        <v>0</v>
      </c>
      <c r="Y161" s="6">
        <v>0</v>
      </c>
      <c r="Z161" s="6">
        <f>SUM(NonNurse[[#This Row],[Physical Therapist (PT) Hours]],NonNurse[[#This Row],[PT Assistant Hours]],NonNurse[[#This Row],[PT Aide Hours]])/NonNurse[[#This Row],[MDS Census]]</f>
        <v>0</v>
      </c>
      <c r="AA161" s="6">
        <v>0</v>
      </c>
      <c r="AB161" s="6">
        <v>0</v>
      </c>
      <c r="AC161" s="6">
        <v>0</v>
      </c>
      <c r="AD161" s="6">
        <v>0</v>
      </c>
      <c r="AE161" s="6">
        <v>0</v>
      </c>
      <c r="AF161" s="6">
        <v>0</v>
      </c>
      <c r="AG161" s="6">
        <v>0</v>
      </c>
      <c r="AH161" s="1">
        <v>365658</v>
      </c>
      <c r="AI161">
        <v>5</v>
      </c>
    </row>
    <row r="162" spans="1:35" x14ac:dyDescent="0.25">
      <c r="A162" t="s">
        <v>964</v>
      </c>
      <c r="B162" t="s">
        <v>62</v>
      </c>
      <c r="C162" t="s">
        <v>1227</v>
      </c>
      <c r="D162" t="s">
        <v>1023</v>
      </c>
      <c r="E162" s="6">
        <v>68.75</v>
      </c>
      <c r="F162" s="6">
        <v>2.2608695652173911</v>
      </c>
      <c r="G162" s="6">
        <v>0.2608695652173913</v>
      </c>
      <c r="H162" s="6">
        <v>0.2608695652173913</v>
      </c>
      <c r="I162" s="6">
        <v>0.2608695652173913</v>
      </c>
      <c r="J162" s="6">
        <v>0</v>
      </c>
      <c r="K162" s="6">
        <v>0</v>
      </c>
      <c r="L162" s="6">
        <v>0.89260869565217382</v>
      </c>
      <c r="M162" s="6">
        <v>0</v>
      </c>
      <c r="N162" s="6">
        <v>0</v>
      </c>
      <c r="O162" s="6">
        <f>SUM(NonNurse[[#This Row],[Qualified Social Work Staff Hours]],NonNurse[[#This Row],[Other Social Work Staff Hours]])/NonNurse[[#This Row],[MDS Census]]</f>
        <v>0</v>
      </c>
      <c r="P162" s="6">
        <v>4.5217391304347823</v>
      </c>
      <c r="Q162" s="6">
        <v>10.342173913043478</v>
      </c>
      <c r="R162" s="6">
        <f>SUM(NonNurse[[#This Row],[Qualified Activities Professional Hours]],NonNurse[[#This Row],[Other Activities Professional Hours]])/NonNurse[[#This Row],[MDS Census]]</f>
        <v>0.21620237154150196</v>
      </c>
      <c r="S162" s="6">
        <v>2.2700000000000005</v>
      </c>
      <c r="T162" s="6">
        <v>4.0052173913043463</v>
      </c>
      <c r="U162" s="6">
        <v>0</v>
      </c>
      <c r="V162" s="6">
        <f>SUM(NonNurse[[#This Row],[Occupational Therapist Hours]],NonNurse[[#This Row],[OT Assistant Hours]],NonNurse[[#This Row],[OT Aide Hours]])/NonNurse[[#This Row],[MDS Census]]</f>
        <v>9.1275889328063228E-2</v>
      </c>
      <c r="W162" s="6">
        <v>1.7541304347826085</v>
      </c>
      <c r="X162" s="6">
        <v>7.9385869565217355</v>
      </c>
      <c r="Y162" s="6">
        <v>0</v>
      </c>
      <c r="Z162" s="6">
        <f>SUM(NonNurse[[#This Row],[Physical Therapist (PT) Hours]],NonNurse[[#This Row],[PT Assistant Hours]],NonNurse[[#This Row],[PT Aide Hours]])/NonNurse[[#This Row],[MDS Census]]</f>
        <v>0.14098498023715408</v>
      </c>
      <c r="AA162" s="6">
        <v>0</v>
      </c>
      <c r="AB162" s="6">
        <v>0</v>
      </c>
      <c r="AC162" s="6">
        <v>0</v>
      </c>
      <c r="AD162" s="6">
        <v>0</v>
      </c>
      <c r="AE162" s="6">
        <v>0</v>
      </c>
      <c r="AF162" s="6">
        <v>0</v>
      </c>
      <c r="AG162" s="6">
        <v>0</v>
      </c>
      <c r="AH162" s="1">
        <v>365202</v>
      </c>
      <c r="AI162">
        <v>5</v>
      </c>
    </row>
    <row r="163" spans="1:35" x14ac:dyDescent="0.25">
      <c r="A163" t="s">
        <v>964</v>
      </c>
      <c r="B163" t="s">
        <v>632</v>
      </c>
      <c r="C163" t="s">
        <v>1131</v>
      </c>
      <c r="D163" t="s">
        <v>982</v>
      </c>
      <c r="E163" s="6">
        <v>66.336956521739125</v>
      </c>
      <c r="F163" s="6">
        <v>8.0625</v>
      </c>
      <c r="G163" s="6">
        <v>0.2608695652173913</v>
      </c>
      <c r="H163" s="6">
        <v>0.2608695652173913</v>
      </c>
      <c r="I163" s="6">
        <v>0.2608695652173913</v>
      </c>
      <c r="J163" s="6">
        <v>0</v>
      </c>
      <c r="K163" s="6">
        <v>0</v>
      </c>
      <c r="L163" s="6">
        <v>3.0679347826086958</v>
      </c>
      <c r="M163" s="6">
        <v>5.3043478260869561</v>
      </c>
      <c r="N163" s="6">
        <v>0</v>
      </c>
      <c r="O163" s="6">
        <f>SUM(NonNurse[[#This Row],[Qualified Social Work Staff Hours]],NonNurse[[#This Row],[Other Social Work Staff Hours]])/NonNurse[[#This Row],[MDS Census]]</f>
        <v>7.996067507783057E-2</v>
      </c>
      <c r="P163" s="6">
        <v>5.5652173913043477</v>
      </c>
      <c r="Q163" s="6">
        <v>13.1875</v>
      </c>
      <c r="R163" s="6">
        <f>SUM(NonNurse[[#This Row],[Qualified Activities Professional Hours]],NonNurse[[#This Row],[Other Activities Professional Hours]])/NonNurse[[#This Row],[MDS Census]]</f>
        <v>0.28268884155333446</v>
      </c>
      <c r="S163" s="6">
        <v>1.6793478260869565</v>
      </c>
      <c r="T163" s="6">
        <v>5.0570652173913047</v>
      </c>
      <c r="U163" s="6">
        <v>0</v>
      </c>
      <c r="V163" s="6">
        <f>SUM(NonNurse[[#This Row],[Occupational Therapist Hours]],NonNurse[[#This Row],[OT Assistant Hours]],NonNurse[[#This Row],[OT Aide Hours]])/NonNurse[[#This Row],[MDS Census]]</f>
        <v>0.10154841881042112</v>
      </c>
      <c r="W163" s="6">
        <v>5.4782608695652177</v>
      </c>
      <c r="X163" s="6">
        <v>0</v>
      </c>
      <c r="Y163" s="6">
        <v>0</v>
      </c>
      <c r="Z163" s="6">
        <f>SUM(NonNurse[[#This Row],[Physical Therapist (PT) Hours]],NonNurse[[#This Row],[PT Assistant Hours]],NonNurse[[#This Row],[PT Aide Hours]])/NonNurse[[#This Row],[MDS Census]]</f>
        <v>8.2582336555792238E-2</v>
      </c>
      <c r="AA163" s="6">
        <v>0</v>
      </c>
      <c r="AB163" s="6">
        <v>0</v>
      </c>
      <c r="AC163" s="6">
        <v>0</v>
      </c>
      <c r="AD163" s="6">
        <v>0</v>
      </c>
      <c r="AE163" s="6">
        <v>0</v>
      </c>
      <c r="AF163" s="6">
        <v>0</v>
      </c>
      <c r="AG163" s="6">
        <v>0</v>
      </c>
      <c r="AH163" s="1">
        <v>366122</v>
      </c>
      <c r="AI163">
        <v>5</v>
      </c>
    </row>
    <row r="164" spans="1:35" x14ac:dyDescent="0.25">
      <c r="A164" t="s">
        <v>964</v>
      </c>
      <c r="B164" t="s">
        <v>666</v>
      </c>
      <c r="C164" t="s">
        <v>1213</v>
      </c>
      <c r="D164" t="s">
        <v>1008</v>
      </c>
      <c r="E164" s="6">
        <v>66.489130434782609</v>
      </c>
      <c r="F164" s="6">
        <v>5.5217391304347823</v>
      </c>
      <c r="G164" s="6">
        <v>0.2608695652173913</v>
      </c>
      <c r="H164" s="6">
        <v>0.2608695652173913</v>
      </c>
      <c r="I164" s="6">
        <v>0.2608695652173913</v>
      </c>
      <c r="J164" s="6">
        <v>0</v>
      </c>
      <c r="K164" s="6">
        <v>0</v>
      </c>
      <c r="L164" s="6">
        <v>0.86804347826086936</v>
      </c>
      <c r="M164" s="6">
        <v>0</v>
      </c>
      <c r="N164" s="6">
        <v>5.2173913043478262</v>
      </c>
      <c r="O164" s="6">
        <f>SUM(NonNurse[[#This Row],[Qualified Social Work Staff Hours]],NonNurse[[#This Row],[Other Social Work Staff Hours]])/NonNurse[[#This Row],[MDS Census]]</f>
        <v>7.8469838155958802E-2</v>
      </c>
      <c r="P164" s="6">
        <v>5.2173913043478262</v>
      </c>
      <c r="Q164" s="6">
        <v>8.8586956521739122</v>
      </c>
      <c r="R164" s="6">
        <f>SUM(NonNurse[[#This Row],[Qualified Activities Professional Hours]],NonNurse[[#This Row],[Other Activities Professional Hours]])/NonNurse[[#This Row],[MDS Census]]</f>
        <v>0.21170508419159717</v>
      </c>
      <c r="S164" s="6">
        <v>0.18532608695652175</v>
      </c>
      <c r="T164" s="6">
        <v>2.2951086956521745</v>
      </c>
      <c r="U164" s="6">
        <v>0</v>
      </c>
      <c r="V164" s="6">
        <f>SUM(NonNurse[[#This Row],[Occupational Therapist Hours]],NonNurse[[#This Row],[OT Assistant Hours]],NonNurse[[#This Row],[OT Aide Hours]])/NonNurse[[#This Row],[MDS Census]]</f>
        <v>3.7305868889978756E-2</v>
      </c>
      <c r="W164" s="6">
        <v>2.4409782608695649</v>
      </c>
      <c r="X164" s="6">
        <v>2.9774999999999996</v>
      </c>
      <c r="Y164" s="6">
        <v>0</v>
      </c>
      <c r="Z164" s="6">
        <f>SUM(NonNurse[[#This Row],[Physical Therapist (PT) Hours]],NonNurse[[#This Row],[PT Assistant Hours]],NonNurse[[#This Row],[PT Aide Hours]])/NonNurse[[#This Row],[MDS Census]]</f>
        <v>8.149419650155304E-2</v>
      </c>
      <c r="AA164" s="6">
        <v>0</v>
      </c>
      <c r="AB164" s="6">
        <v>0</v>
      </c>
      <c r="AC164" s="6">
        <v>0</v>
      </c>
      <c r="AD164" s="6">
        <v>0</v>
      </c>
      <c r="AE164" s="6">
        <v>0</v>
      </c>
      <c r="AF164" s="6">
        <v>0</v>
      </c>
      <c r="AG164" s="6">
        <v>0</v>
      </c>
      <c r="AH164" s="1">
        <v>366175</v>
      </c>
      <c r="AI164">
        <v>5</v>
      </c>
    </row>
    <row r="165" spans="1:35" x14ac:dyDescent="0.25">
      <c r="A165" t="s">
        <v>964</v>
      </c>
      <c r="B165" t="s">
        <v>91</v>
      </c>
      <c r="C165" t="s">
        <v>1236</v>
      </c>
      <c r="D165" t="s">
        <v>1045</v>
      </c>
      <c r="E165" s="6">
        <v>165.43478260869566</v>
      </c>
      <c r="F165" s="6">
        <v>5.0869565217391308</v>
      </c>
      <c r="G165" s="6">
        <v>0</v>
      </c>
      <c r="H165" s="6">
        <v>0.61956521739130432</v>
      </c>
      <c r="I165" s="6">
        <v>4.1304347826086953</v>
      </c>
      <c r="J165" s="6">
        <v>0</v>
      </c>
      <c r="K165" s="6">
        <v>0</v>
      </c>
      <c r="L165" s="6">
        <v>3.14445652173913</v>
      </c>
      <c r="M165" s="6">
        <v>5.1304347826086953</v>
      </c>
      <c r="N165" s="6">
        <v>4.375</v>
      </c>
      <c r="O165" s="6">
        <f>SUM(NonNurse[[#This Row],[Qualified Social Work Staff Hours]],NonNurse[[#This Row],[Other Social Work Staff Hours]])/NonNurse[[#This Row],[MDS Census]]</f>
        <v>5.7457293035479626E-2</v>
      </c>
      <c r="P165" s="6">
        <v>3.9130434782608696</v>
      </c>
      <c r="Q165" s="6">
        <v>21.453804347826086</v>
      </c>
      <c r="R165" s="6">
        <f>SUM(NonNurse[[#This Row],[Qualified Activities Professional Hours]],NonNurse[[#This Row],[Other Activities Professional Hours]])/NonNurse[[#This Row],[MDS Census]]</f>
        <v>0.15333442838370565</v>
      </c>
      <c r="S165" s="6">
        <v>0.88086956521739168</v>
      </c>
      <c r="T165" s="6">
        <v>3.9056521739130439</v>
      </c>
      <c r="U165" s="6">
        <v>0</v>
      </c>
      <c r="V165" s="6">
        <f>SUM(NonNurse[[#This Row],[Occupational Therapist Hours]],NonNurse[[#This Row],[OT Assistant Hours]],NonNurse[[#This Row],[OT Aide Hours]])/NonNurse[[#This Row],[MDS Census]]</f>
        <v>2.8932982917214196E-2</v>
      </c>
      <c r="W165" s="6">
        <v>1.7320652173913036</v>
      </c>
      <c r="X165" s="6">
        <v>4.1793478260869561</v>
      </c>
      <c r="Y165" s="6">
        <v>0</v>
      </c>
      <c r="Z165" s="6">
        <f>SUM(NonNurse[[#This Row],[Physical Therapist (PT) Hours]],NonNurse[[#This Row],[PT Assistant Hours]],NonNurse[[#This Row],[PT Aide Hours]])/NonNurse[[#This Row],[MDS Census]]</f>
        <v>3.5732588699080151E-2</v>
      </c>
      <c r="AA165" s="6">
        <v>0</v>
      </c>
      <c r="AB165" s="6">
        <v>0</v>
      </c>
      <c r="AC165" s="6">
        <v>0</v>
      </c>
      <c r="AD165" s="6">
        <v>0</v>
      </c>
      <c r="AE165" s="6">
        <v>0</v>
      </c>
      <c r="AF165" s="6">
        <v>0</v>
      </c>
      <c r="AG165" s="6">
        <v>0</v>
      </c>
      <c r="AH165" s="1">
        <v>365286</v>
      </c>
      <c r="AI165">
        <v>5</v>
      </c>
    </row>
    <row r="166" spans="1:35" x14ac:dyDescent="0.25">
      <c r="A166" t="s">
        <v>964</v>
      </c>
      <c r="B166" t="s">
        <v>126</v>
      </c>
      <c r="C166" t="s">
        <v>1177</v>
      </c>
      <c r="D166" t="s">
        <v>1025</v>
      </c>
      <c r="E166" s="6">
        <v>60.608695652173914</v>
      </c>
      <c r="F166" s="6">
        <v>3.2309782608695654</v>
      </c>
      <c r="G166" s="6">
        <v>0.33369565217391317</v>
      </c>
      <c r="H166" s="6">
        <v>0.2608695652173913</v>
      </c>
      <c r="I166" s="6">
        <v>1.1304347826086956</v>
      </c>
      <c r="J166" s="6">
        <v>0</v>
      </c>
      <c r="K166" s="6">
        <v>0</v>
      </c>
      <c r="L166" s="6">
        <v>5.7046739130434796</v>
      </c>
      <c r="M166" s="6">
        <v>0</v>
      </c>
      <c r="N166" s="6">
        <v>1.9460869565217391</v>
      </c>
      <c r="O166" s="6">
        <f>SUM(NonNurse[[#This Row],[Qualified Social Work Staff Hours]],NonNurse[[#This Row],[Other Social Work Staff Hours]])/NonNurse[[#This Row],[MDS Census]]</f>
        <v>3.2109038737446201E-2</v>
      </c>
      <c r="P166" s="6">
        <v>5.7815217391304357</v>
      </c>
      <c r="Q166" s="6">
        <v>6.758586956521742</v>
      </c>
      <c r="R166" s="6">
        <f>SUM(NonNurse[[#This Row],[Qualified Activities Professional Hours]],NonNurse[[#This Row],[Other Activities Professional Hours]])/NonNurse[[#This Row],[MDS Census]]</f>
        <v>0.20690279770444769</v>
      </c>
      <c r="S166" s="6">
        <v>2.1141304347826093</v>
      </c>
      <c r="T166" s="6">
        <v>7.0451086956521713</v>
      </c>
      <c r="U166" s="6">
        <v>0</v>
      </c>
      <c r="V166" s="6">
        <f>SUM(NonNurse[[#This Row],[Occupational Therapist Hours]],NonNurse[[#This Row],[OT Assistant Hours]],NonNurse[[#This Row],[OT Aide Hours]])/NonNurse[[#This Row],[MDS Census]]</f>
        <v>0.15112087517934</v>
      </c>
      <c r="W166" s="6">
        <v>1.7271739130434787</v>
      </c>
      <c r="X166" s="6">
        <v>3.1081521739130427</v>
      </c>
      <c r="Y166" s="6">
        <v>0</v>
      </c>
      <c r="Z166" s="6">
        <f>SUM(NonNurse[[#This Row],[Physical Therapist (PT) Hours]],NonNurse[[#This Row],[PT Assistant Hours]],NonNurse[[#This Row],[PT Aide Hours]])/NonNurse[[#This Row],[MDS Census]]</f>
        <v>7.9779411764705876E-2</v>
      </c>
      <c r="AA166" s="6">
        <v>0</v>
      </c>
      <c r="AB166" s="6">
        <v>0</v>
      </c>
      <c r="AC166" s="6">
        <v>0</v>
      </c>
      <c r="AD166" s="6">
        <v>0</v>
      </c>
      <c r="AE166" s="6">
        <v>1.0869565217391304E-2</v>
      </c>
      <c r="AF166" s="6">
        <v>0</v>
      </c>
      <c r="AG166" s="6">
        <v>0</v>
      </c>
      <c r="AH166" s="1">
        <v>365342</v>
      </c>
      <c r="AI166">
        <v>5</v>
      </c>
    </row>
    <row r="167" spans="1:35" x14ac:dyDescent="0.25">
      <c r="A167" t="s">
        <v>964</v>
      </c>
      <c r="B167" t="s">
        <v>474</v>
      </c>
      <c r="C167" t="s">
        <v>1131</v>
      </c>
      <c r="D167" t="s">
        <v>982</v>
      </c>
      <c r="E167" s="6">
        <v>68.815217391304344</v>
      </c>
      <c r="F167" s="6">
        <v>9.0190217391304355</v>
      </c>
      <c r="G167" s="6">
        <v>0.39130434782608697</v>
      </c>
      <c r="H167" s="6">
        <v>0.19021739130434784</v>
      </c>
      <c r="I167" s="6">
        <v>0.78260869565217395</v>
      </c>
      <c r="J167" s="6">
        <v>0</v>
      </c>
      <c r="K167" s="6">
        <v>0</v>
      </c>
      <c r="L167" s="6">
        <v>2.3864130434782607</v>
      </c>
      <c r="M167" s="6">
        <v>1.9891304347826086</v>
      </c>
      <c r="N167" s="6">
        <v>3.5334782608695656</v>
      </c>
      <c r="O167" s="6">
        <f>SUM(NonNurse[[#This Row],[Qualified Social Work Staff Hours]],NonNurse[[#This Row],[Other Social Work Staff Hours]])/NonNurse[[#This Row],[MDS Census]]</f>
        <v>8.0252724688042967E-2</v>
      </c>
      <c r="P167" s="6">
        <v>6.0052173913043481</v>
      </c>
      <c r="Q167" s="6">
        <v>9.3364130434782595</v>
      </c>
      <c r="R167" s="6">
        <f>SUM(NonNurse[[#This Row],[Qualified Activities Professional Hours]],NonNurse[[#This Row],[Other Activities Professional Hours]])/NonNurse[[#This Row],[MDS Census]]</f>
        <v>0.22293950402779972</v>
      </c>
      <c r="S167" s="6">
        <v>1.4364130434782607</v>
      </c>
      <c r="T167" s="6">
        <v>0.32152173913043475</v>
      </c>
      <c r="U167" s="6">
        <v>7.6086956521739135E-2</v>
      </c>
      <c r="V167" s="6">
        <f>SUM(NonNurse[[#This Row],[Occupational Therapist Hours]],NonNurse[[#This Row],[OT Assistant Hours]],NonNurse[[#This Row],[OT Aide Hours]])/NonNurse[[#This Row],[MDS Census]]</f>
        <v>2.6651397883430735E-2</v>
      </c>
      <c r="W167" s="6">
        <v>1.3826086956521741</v>
      </c>
      <c r="X167" s="6">
        <v>2.6716304347826081</v>
      </c>
      <c r="Y167" s="6">
        <v>1.4782608695652173</v>
      </c>
      <c r="Z167" s="6">
        <f>SUM(NonNurse[[#This Row],[Physical Therapist (PT) Hours]],NonNurse[[#This Row],[PT Assistant Hours]],NonNurse[[#This Row],[PT Aide Hours]])/NonNurse[[#This Row],[MDS Census]]</f>
        <v>8.0396461854367385E-2</v>
      </c>
      <c r="AA167" s="6">
        <v>0</v>
      </c>
      <c r="AB167" s="6">
        <v>0</v>
      </c>
      <c r="AC167" s="6">
        <v>0</v>
      </c>
      <c r="AD167" s="6">
        <v>0</v>
      </c>
      <c r="AE167" s="6">
        <v>0</v>
      </c>
      <c r="AF167" s="6">
        <v>0</v>
      </c>
      <c r="AG167" s="6">
        <v>0</v>
      </c>
      <c r="AH167" s="1">
        <v>365876</v>
      </c>
      <c r="AI167">
        <v>5</v>
      </c>
    </row>
    <row r="168" spans="1:35" x14ac:dyDescent="0.25">
      <c r="A168" t="s">
        <v>964</v>
      </c>
      <c r="B168" t="s">
        <v>84</v>
      </c>
      <c r="C168" t="s">
        <v>1235</v>
      </c>
      <c r="D168" t="s">
        <v>981</v>
      </c>
      <c r="E168" s="6">
        <v>93.239130434782609</v>
      </c>
      <c r="F168" s="6">
        <v>5.7391304347826084</v>
      </c>
      <c r="G168" s="6">
        <v>0.60869565217391308</v>
      </c>
      <c r="H168" s="6">
        <v>0.46467391304347827</v>
      </c>
      <c r="I168" s="6">
        <v>3.3913043478260869</v>
      </c>
      <c r="J168" s="6">
        <v>23.641304347826086</v>
      </c>
      <c r="K168" s="6">
        <v>0</v>
      </c>
      <c r="L168" s="6">
        <v>5.0030434782608699</v>
      </c>
      <c r="M168" s="6">
        <v>5.1376086956521752</v>
      </c>
      <c r="N168" s="6">
        <v>0</v>
      </c>
      <c r="O168" s="6">
        <f>SUM(NonNurse[[#This Row],[Qualified Social Work Staff Hours]],NonNurse[[#This Row],[Other Social Work Staff Hours]])/NonNurse[[#This Row],[MDS Census]]</f>
        <v>5.510142224294709E-2</v>
      </c>
      <c r="P168" s="6">
        <v>4.6679347826086959</v>
      </c>
      <c r="Q168" s="6">
        <v>9.1519565217391303</v>
      </c>
      <c r="R168" s="6">
        <f>SUM(NonNurse[[#This Row],[Qualified Activities Professional Hours]],NonNurse[[#This Row],[Other Activities Professional Hours]])/NonNurse[[#This Row],[MDS Census]]</f>
        <v>0.14821986477034274</v>
      </c>
      <c r="S168" s="6">
        <v>4.9242391304347857</v>
      </c>
      <c r="T168" s="6">
        <v>6.5121739130434797</v>
      </c>
      <c r="U168" s="6">
        <v>0</v>
      </c>
      <c r="V168" s="6">
        <f>SUM(NonNurse[[#This Row],[Occupational Therapist Hours]],NonNurse[[#This Row],[OT Assistant Hours]],NonNurse[[#This Row],[OT Aide Hours]])/NonNurse[[#This Row],[MDS Census]]</f>
        <v>0.1226567964560504</v>
      </c>
      <c r="W168" s="6">
        <v>4.591086956521738</v>
      </c>
      <c r="X168" s="6">
        <v>12.754673913043485</v>
      </c>
      <c r="Y168" s="6">
        <v>0</v>
      </c>
      <c r="Z168" s="6">
        <f>SUM(NonNurse[[#This Row],[Physical Therapist (PT) Hours]],NonNurse[[#This Row],[PT Assistant Hours]],NonNurse[[#This Row],[PT Aide Hours]])/NonNurse[[#This Row],[MDS Census]]</f>
        <v>0.18603520634180468</v>
      </c>
      <c r="AA168" s="6">
        <v>0</v>
      </c>
      <c r="AB168" s="6">
        <v>0</v>
      </c>
      <c r="AC168" s="6">
        <v>0</v>
      </c>
      <c r="AD168" s="6">
        <v>0</v>
      </c>
      <c r="AE168" s="6">
        <v>0</v>
      </c>
      <c r="AF168" s="6">
        <v>0</v>
      </c>
      <c r="AG168" s="6">
        <v>0</v>
      </c>
      <c r="AH168" s="1">
        <v>365271</v>
      </c>
      <c r="AI168">
        <v>5</v>
      </c>
    </row>
    <row r="169" spans="1:35" x14ac:dyDescent="0.25">
      <c r="A169" t="s">
        <v>964</v>
      </c>
      <c r="B169" t="s">
        <v>274</v>
      </c>
      <c r="C169" t="s">
        <v>1122</v>
      </c>
      <c r="D169" t="s">
        <v>1000</v>
      </c>
      <c r="E169" s="6">
        <v>46.793478260869563</v>
      </c>
      <c r="F169" s="6">
        <v>5.1358695652173916</v>
      </c>
      <c r="G169" s="6">
        <v>4.3478260869565216E-2</v>
      </c>
      <c r="H169" s="6">
        <v>0.58695652173913049</v>
      </c>
      <c r="I169" s="6">
        <v>3.1739130434782608</v>
      </c>
      <c r="J169" s="6">
        <v>0</v>
      </c>
      <c r="K169" s="6">
        <v>1.0326086956521738</v>
      </c>
      <c r="L169" s="6">
        <v>0.41239130434782606</v>
      </c>
      <c r="M169" s="6">
        <v>0</v>
      </c>
      <c r="N169" s="6">
        <v>5.1358695652173916</v>
      </c>
      <c r="O169" s="6">
        <f>SUM(NonNurse[[#This Row],[Qualified Social Work Staff Hours]],NonNurse[[#This Row],[Other Social Work Staff Hours]])/NonNurse[[#This Row],[MDS Census]]</f>
        <v>0.10975609756097562</v>
      </c>
      <c r="P169" s="6">
        <v>0</v>
      </c>
      <c r="Q169" s="6">
        <v>0</v>
      </c>
      <c r="R169" s="6">
        <f>SUM(NonNurse[[#This Row],[Qualified Activities Professional Hours]],NonNurse[[#This Row],[Other Activities Professional Hours]])/NonNurse[[#This Row],[MDS Census]]</f>
        <v>0</v>
      </c>
      <c r="S169" s="6">
        <v>0.77500000000000002</v>
      </c>
      <c r="T169" s="6">
        <v>3.7667391304347833</v>
      </c>
      <c r="U169" s="6">
        <v>0</v>
      </c>
      <c r="V169" s="6">
        <f>SUM(NonNurse[[#This Row],[Occupational Therapist Hours]],NonNurse[[#This Row],[OT Assistant Hours]],NonNurse[[#This Row],[OT Aide Hours]])/NonNurse[[#This Row],[MDS Census]]</f>
        <v>9.7059233449477381E-2</v>
      </c>
      <c r="W169" s="6">
        <v>0.79945652173913051</v>
      </c>
      <c r="X169" s="6">
        <v>6.1042391304347801</v>
      </c>
      <c r="Y169" s="6">
        <v>0</v>
      </c>
      <c r="Z169" s="6">
        <f>SUM(NonNurse[[#This Row],[Physical Therapist (PT) Hours]],NonNurse[[#This Row],[PT Assistant Hours]],NonNurse[[#This Row],[PT Aide Hours]])/NonNurse[[#This Row],[MDS Census]]</f>
        <v>0.14753542392566779</v>
      </c>
      <c r="AA169" s="6">
        <v>0</v>
      </c>
      <c r="AB169" s="6">
        <v>0</v>
      </c>
      <c r="AC169" s="6">
        <v>0</v>
      </c>
      <c r="AD169" s="6">
        <v>0</v>
      </c>
      <c r="AE169" s="6">
        <v>0</v>
      </c>
      <c r="AF169" s="6">
        <v>0</v>
      </c>
      <c r="AG169" s="6">
        <v>1.0869565217391304E-2</v>
      </c>
      <c r="AH169" s="1">
        <v>365579</v>
      </c>
      <c r="AI169">
        <v>5</v>
      </c>
    </row>
    <row r="170" spans="1:35" x14ac:dyDescent="0.25">
      <c r="A170" t="s">
        <v>964</v>
      </c>
      <c r="B170" t="s">
        <v>613</v>
      </c>
      <c r="C170" t="s">
        <v>1235</v>
      </c>
      <c r="D170" t="s">
        <v>981</v>
      </c>
      <c r="E170" s="6">
        <v>20.489130434782609</v>
      </c>
      <c r="F170" s="6">
        <v>0</v>
      </c>
      <c r="G170" s="6">
        <v>0</v>
      </c>
      <c r="H170" s="6">
        <v>0</v>
      </c>
      <c r="I170" s="6">
        <v>0</v>
      </c>
      <c r="J170" s="6">
        <v>0</v>
      </c>
      <c r="K170" s="6">
        <v>0</v>
      </c>
      <c r="L170" s="6">
        <v>0.28141304347826085</v>
      </c>
      <c r="M170" s="6">
        <v>0</v>
      </c>
      <c r="N170" s="6">
        <v>0</v>
      </c>
      <c r="O170" s="6">
        <f>SUM(NonNurse[[#This Row],[Qualified Social Work Staff Hours]],NonNurse[[#This Row],[Other Social Work Staff Hours]])/NonNurse[[#This Row],[MDS Census]]</f>
        <v>0</v>
      </c>
      <c r="P170" s="6">
        <v>0</v>
      </c>
      <c r="Q170" s="6">
        <v>14.394565217391296</v>
      </c>
      <c r="R170" s="6">
        <f>SUM(NonNurse[[#This Row],[Qualified Activities Professional Hours]],NonNurse[[#This Row],[Other Activities Professional Hours]])/NonNurse[[#This Row],[MDS Census]]</f>
        <v>0.70254641909814286</v>
      </c>
      <c r="S170" s="6">
        <v>0.21391304347826087</v>
      </c>
      <c r="T170" s="6">
        <v>0.6417391304347827</v>
      </c>
      <c r="U170" s="6">
        <v>0</v>
      </c>
      <c r="V170" s="6">
        <f>SUM(NonNurse[[#This Row],[Occupational Therapist Hours]],NonNurse[[#This Row],[OT Assistant Hours]],NonNurse[[#This Row],[OT Aide Hours]])/NonNurse[[#This Row],[MDS Census]]</f>
        <v>4.1761273209549074E-2</v>
      </c>
      <c r="W170" s="6">
        <v>0.1683695652173913</v>
      </c>
      <c r="X170" s="6">
        <v>0.54119565217391286</v>
      </c>
      <c r="Y170" s="6">
        <v>0</v>
      </c>
      <c r="Z170" s="6">
        <f>SUM(NonNurse[[#This Row],[Physical Therapist (PT) Hours]],NonNurse[[#This Row],[PT Assistant Hours]],NonNurse[[#This Row],[PT Aide Hours]])/NonNurse[[#This Row],[MDS Census]]</f>
        <v>3.4631299734748003E-2</v>
      </c>
      <c r="AA170" s="6">
        <v>0</v>
      </c>
      <c r="AB170" s="6">
        <v>0.63043478260869568</v>
      </c>
      <c r="AC170" s="6">
        <v>0</v>
      </c>
      <c r="AD170" s="6">
        <v>0</v>
      </c>
      <c r="AE170" s="6">
        <v>0</v>
      </c>
      <c r="AF170" s="6">
        <v>0</v>
      </c>
      <c r="AG170" s="6">
        <v>0</v>
      </c>
      <c r="AH170" s="1">
        <v>366098</v>
      </c>
      <c r="AI170">
        <v>5</v>
      </c>
    </row>
    <row r="171" spans="1:35" x14ac:dyDescent="0.25">
      <c r="A171" t="s">
        <v>964</v>
      </c>
      <c r="B171" t="s">
        <v>631</v>
      </c>
      <c r="C171" t="s">
        <v>1349</v>
      </c>
      <c r="D171" t="s">
        <v>1010</v>
      </c>
      <c r="E171" s="6">
        <v>144.34782608695653</v>
      </c>
      <c r="F171" s="6">
        <v>5.3913043478260869</v>
      </c>
      <c r="G171" s="6">
        <v>0</v>
      </c>
      <c r="H171" s="6">
        <v>0</v>
      </c>
      <c r="I171" s="6">
        <v>7.3152173913043477</v>
      </c>
      <c r="J171" s="6">
        <v>0</v>
      </c>
      <c r="K171" s="6">
        <v>0</v>
      </c>
      <c r="L171" s="6">
        <v>10.155652173913046</v>
      </c>
      <c r="M171" s="6">
        <v>0</v>
      </c>
      <c r="N171" s="6">
        <v>16.020652173913046</v>
      </c>
      <c r="O171" s="6">
        <f>SUM(NonNurse[[#This Row],[Qualified Social Work Staff Hours]],NonNurse[[#This Row],[Other Social Work Staff Hours]])/NonNurse[[#This Row],[MDS Census]]</f>
        <v>0.11098644578313253</v>
      </c>
      <c r="P171" s="6">
        <v>5.3913043478260869</v>
      </c>
      <c r="Q171" s="6">
        <v>17.250978260869562</v>
      </c>
      <c r="R171" s="6">
        <f>SUM(NonNurse[[#This Row],[Qualified Activities Professional Hours]],NonNurse[[#This Row],[Other Activities Professional Hours]])/NonNurse[[#This Row],[MDS Census]]</f>
        <v>0.15685918674698793</v>
      </c>
      <c r="S171" s="6">
        <v>10.275652173913047</v>
      </c>
      <c r="T171" s="6">
        <v>12.242499999999996</v>
      </c>
      <c r="U171" s="6">
        <v>0</v>
      </c>
      <c r="V171" s="6">
        <f>SUM(NonNurse[[#This Row],[Occupational Therapist Hours]],NonNurse[[#This Row],[OT Assistant Hours]],NonNurse[[#This Row],[OT Aide Hours]])/NonNurse[[#This Row],[MDS Census]]</f>
        <v>0.15599924698795181</v>
      </c>
      <c r="W171" s="6">
        <v>15.107500000000002</v>
      </c>
      <c r="X171" s="6">
        <v>21.85554347826087</v>
      </c>
      <c r="Y171" s="6">
        <v>0</v>
      </c>
      <c r="Z171" s="6">
        <f>SUM(NonNurse[[#This Row],[Physical Therapist (PT) Hours]],NonNurse[[#This Row],[PT Assistant Hours]],NonNurse[[#This Row],[PT Aide Hours]])/NonNurse[[#This Row],[MDS Census]]</f>
        <v>0.25606927710843375</v>
      </c>
      <c r="AA171" s="6">
        <v>0</v>
      </c>
      <c r="AB171" s="6">
        <v>0</v>
      </c>
      <c r="AC171" s="6">
        <v>0</v>
      </c>
      <c r="AD171" s="6">
        <v>74.052500000000023</v>
      </c>
      <c r="AE171" s="6">
        <v>0</v>
      </c>
      <c r="AF171" s="6">
        <v>0</v>
      </c>
      <c r="AG171" s="6">
        <v>0</v>
      </c>
      <c r="AH171" s="1">
        <v>366120</v>
      </c>
      <c r="AI171">
        <v>5</v>
      </c>
    </row>
    <row r="172" spans="1:35" x14ac:dyDescent="0.25">
      <c r="A172" t="s">
        <v>964</v>
      </c>
      <c r="B172" t="s">
        <v>761</v>
      </c>
      <c r="C172" t="s">
        <v>1157</v>
      </c>
      <c r="D172" t="s">
        <v>1010</v>
      </c>
      <c r="E172" s="6">
        <v>43.880434782608695</v>
      </c>
      <c r="F172" s="6">
        <v>2.7826086956521738</v>
      </c>
      <c r="G172" s="6">
        <v>5.9782608695652176E-2</v>
      </c>
      <c r="H172" s="6">
        <v>0.22771739130434782</v>
      </c>
      <c r="I172" s="6">
        <v>0</v>
      </c>
      <c r="J172" s="6">
        <v>0.17391304347826086</v>
      </c>
      <c r="K172" s="6">
        <v>0</v>
      </c>
      <c r="L172" s="6">
        <v>9.2608695652173931E-2</v>
      </c>
      <c r="M172" s="6">
        <v>3.6956521739130435</v>
      </c>
      <c r="N172" s="6">
        <v>1.3913043478260869</v>
      </c>
      <c r="O172" s="6">
        <f>SUM(NonNurse[[#This Row],[Qualified Social Work Staff Hours]],NonNurse[[#This Row],[Other Social Work Staff Hours]])/NonNurse[[#This Row],[MDS Census]]</f>
        <v>0.11592766906118405</v>
      </c>
      <c r="P172" s="6">
        <v>3.285326086956522</v>
      </c>
      <c r="Q172" s="6">
        <v>5.1548913043478262</v>
      </c>
      <c r="R172" s="6">
        <f>SUM(NonNurse[[#This Row],[Qualified Activities Professional Hours]],NonNurse[[#This Row],[Other Activities Professional Hours]])/NonNurse[[#This Row],[MDS Census]]</f>
        <v>0.19234580133762694</v>
      </c>
      <c r="S172" s="6">
        <v>0.02</v>
      </c>
      <c r="T172" s="6">
        <v>4.8043478260869563E-2</v>
      </c>
      <c r="U172" s="6">
        <v>0</v>
      </c>
      <c r="V172" s="6">
        <f>SUM(NonNurse[[#This Row],[Occupational Therapist Hours]],NonNurse[[#This Row],[OT Assistant Hours]],NonNurse[[#This Row],[OT Aide Hours]])/NonNurse[[#This Row],[MDS Census]]</f>
        <v>1.5506564280406243E-3</v>
      </c>
      <c r="W172" s="6">
        <v>0.80380434782608701</v>
      </c>
      <c r="X172" s="6">
        <v>7.5978260869565203E-2</v>
      </c>
      <c r="Y172" s="6">
        <v>0</v>
      </c>
      <c r="Z172" s="6">
        <f>SUM(NonNurse[[#This Row],[Physical Therapist (PT) Hours]],NonNurse[[#This Row],[PT Assistant Hours]],NonNurse[[#This Row],[PT Aide Hours]])/NonNurse[[#This Row],[MDS Census]]</f>
        <v>2.0049541738915037E-2</v>
      </c>
      <c r="AA172" s="6">
        <v>0</v>
      </c>
      <c r="AB172" s="6">
        <v>0</v>
      </c>
      <c r="AC172" s="6">
        <v>0</v>
      </c>
      <c r="AD172" s="6">
        <v>0</v>
      </c>
      <c r="AE172" s="6">
        <v>0</v>
      </c>
      <c r="AF172" s="6">
        <v>0</v>
      </c>
      <c r="AG172" s="6">
        <v>0</v>
      </c>
      <c r="AH172" s="1">
        <v>366296</v>
      </c>
      <c r="AI172">
        <v>5</v>
      </c>
    </row>
    <row r="173" spans="1:35" x14ac:dyDescent="0.25">
      <c r="A173" t="s">
        <v>964</v>
      </c>
      <c r="B173" t="s">
        <v>349</v>
      </c>
      <c r="C173" t="s">
        <v>1157</v>
      </c>
      <c r="D173" t="s">
        <v>1010</v>
      </c>
      <c r="E173" s="6">
        <v>77.010869565217391</v>
      </c>
      <c r="F173" s="6">
        <v>2.6956521739130435</v>
      </c>
      <c r="G173" s="6">
        <v>0.12228260869565218</v>
      </c>
      <c r="H173" s="6">
        <v>0.47771739130434787</v>
      </c>
      <c r="I173" s="6">
        <v>0</v>
      </c>
      <c r="J173" s="6">
        <v>0.69565217391304346</v>
      </c>
      <c r="K173" s="6">
        <v>0</v>
      </c>
      <c r="L173" s="6">
        <v>2.3057608695652179</v>
      </c>
      <c r="M173" s="6">
        <v>0</v>
      </c>
      <c r="N173" s="6">
        <v>0</v>
      </c>
      <c r="O173" s="6">
        <f>SUM(NonNurse[[#This Row],[Qualified Social Work Staff Hours]],NonNurse[[#This Row],[Other Social Work Staff Hours]])/NonNurse[[#This Row],[MDS Census]]</f>
        <v>0</v>
      </c>
      <c r="P173" s="6">
        <v>3.5461956521739131</v>
      </c>
      <c r="Q173" s="6">
        <v>9.7907608695652169</v>
      </c>
      <c r="R173" s="6">
        <f>SUM(NonNurse[[#This Row],[Qualified Activities Professional Hours]],NonNurse[[#This Row],[Other Activities Professional Hours]])/NonNurse[[#This Row],[MDS Census]]</f>
        <v>0.17318278052223005</v>
      </c>
      <c r="S173" s="6">
        <v>1.2246739130434785</v>
      </c>
      <c r="T173" s="6">
        <v>1.6228260869565219</v>
      </c>
      <c r="U173" s="6">
        <v>0</v>
      </c>
      <c r="V173" s="6">
        <f>SUM(NonNurse[[#This Row],[Occupational Therapist Hours]],NonNurse[[#This Row],[OT Assistant Hours]],NonNurse[[#This Row],[OT Aide Hours]])/NonNurse[[#This Row],[MDS Census]]</f>
        <v>3.6975299929428371E-2</v>
      </c>
      <c r="W173" s="6">
        <v>2.8833695652173916</v>
      </c>
      <c r="X173" s="6">
        <v>8.5860869565217381</v>
      </c>
      <c r="Y173" s="6">
        <v>0</v>
      </c>
      <c r="Z173" s="6">
        <f>SUM(NonNurse[[#This Row],[Physical Therapist (PT) Hours]],NonNurse[[#This Row],[PT Assistant Hours]],NonNurse[[#This Row],[PT Aide Hours]])/NonNurse[[#This Row],[MDS Census]]</f>
        <v>0.14893295695130557</v>
      </c>
      <c r="AA173" s="6">
        <v>0</v>
      </c>
      <c r="AB173" s="6">
        <v>0</v>
      </c>
      <c r="AC173" s="6">
        <v>0</v>
      </c>
      <c r="AD173" s="6">
        <v>0</v>
      </c>
      <c r="AE173" s="6">
        <v>28.369565217391305</v>
      </c>
      <c r="AF173" s="6">
        <v>0</v>
      </c>
      <c r="AG173" s="6">
        <v>0</v>
      </c>
      <c r="AH173" s="1">
        <v>365690</v>
      </c>
      <c r="AI173">
        <v>5</v>
      </c>
    </row>
    <row r="174" spans="1:35" x14ac:dyDescent="0.25">
      <c r="A174" t="s">
        <v>964</v>
      </c>
      <c r="B174" t="s">
        <v>24</v>
      </c>
      <c r="C174" t="s">
        <v>1216</v>
      </c>
      <c r="D174" t="s">
        <v>1032</v>
      </c>
      <c r="E174" s="6">
        <v>105.07608695652173</v>
      </c>
      <c r="F174" s="6">
        <v>11.371739130434783</v>
      </c>
      <c r="G174" s="6">
        <v>0</v>
      </c>
      <c r="H174" s="6">
        <v>0</v>
      </c>
      <c r="I174" s="6">
        <v>5.9130434782608692</v>
      </c>
      <c r="J174" s="6">
        <v>0</v>
      </c>
      <c r="K174" s="6">
        <v>0</v>
      </c>
      <c r="L174" s="6">
        <v>3.1222826086956523</v>
      </c>
      <c r="M174" s="6">
        <v>7.8695652173913047</v>
      </c>
      <c r="N174" s="6">
        <v>0</v>
      </c>
      <c r="O174" s="6">
        <f>SUM(NonNurse[[#This Row],[Qualified Social Work Staff Hours]],NonNurse[[#This Row],[Other Social Work Staff Hours]])/NonNurse[[#This Row],[MDS Census]]</f>
        <v>7.4893969173476779E-2</v>
      </c>
      <c r="P174" s="6">
        <v>4.9184782608695654</v>
      </c>
      <c r="Q174" s="6">
        <v>8.7010869565217384</v>
      </c>
      <c r="R174" s="6">
        <f>SUM(NonNurse[[#This Row],[Qualified Activities Professional Hours]],NonNurse[[#This Row],[Other Activities Professional Hours]])/NonNurse[[#This Row],[MDS Census]]</f>
        <v>0.12961622013034035</v>
      </c>
      <c r="S174" s="6">
        <v>9.4320652173913047</v>
      </c>
      <c r="T174" s="6">
        <v>10.839673913043478</v>
      </c>
      <c r="U174" s="6">
        <v>0</v>
      </c>
      <c r="V174" s="6">
        <f>SUM(NonNurse[[#This Row],[Occupational Therapist Hours]],NonNurse[[#This Row],[OT Assistant Hours]],NonNurse[[#This Row],[OT Aide Hours]])/NonNurse[[#This Row],[MDS Census]]</f>
        <v>0.1929243819178649</v>
      </c>
      <c r="W174" s="6">
        <v>7.29304347826087</v>
      </c>
      <c r="X174" s="6">
        <v>6.6793478260869561</v>
      </c>
      <c r="Y174" s="6">
        <v>0</v>
      </c>
      <c r="Z174" s="6">
        <f>SUM(NonNurse[[#This Row],[Physical Therapist (PT) Hours]],NonNurse[[#This Row],[PT Assistant Hours]],NonNurse[[#This Row],[PT Aide Hours]])/NonNurse[[#This Row],[MDS Census]]</f>
        <v>0.13297403537809041</v>
      </c>
      <c r="AA174" s="6">
        <v>0</v>
      </c>
      <c r="AB174" s="6">
        <v>0</v>
      </c>
      <c r="AC174" s="6">
        <v>0</v>
      </c>
      <c r="AD174" s="6">
        <v>0</v>
      </c>
      <c r="AE174" s="6">
        <v>0</v>
      </c>
      <c r="AF174" s="6">
        <v>0</v>
      </c>
      <c r="AG174" s="6">
        <v>0</v>
      </c>
      <c r="AH174" s="1">
        <v>365033</v>
      </c>
      <c r="AI174">
        <v>5</v>
      </c>
    </row>
    <row r="175" spans="1:35" x14ac:dyDescent="0.25">
      <c r="A175" t="s">
        <v>964</v>
      </c>
      <c r="B175" t="s">
        <v>146</v>
      </c>
      <c r="C175" t="s">
        <v>1256</v>
      </c>
      <c r="D175" t="s">
        <v>1020</v>
      </c>
      <c r="E175" s="6">
        <v>59.91549295774648</v>
      </c>
      <c r="F175" s="6">
        <v>5.6338028169014081</v>
      </c>
      <c r="G175" s="6">
        <v>0</v>
      </c>
      <c r="H175" s="6">
        <v>0.38028169014084506</v>
      </c>
      <c r="I175" s="6">
        <v>2.140845070422535</v>
      </c>
      <c r="J175" s="6">
        <v>0</v>
      </c>
      <c r="K175" s="6">
        <v>0</v>
      </c>
      <c r="L175" s="6">
        <v>1.8783098591549299</v>
      </c>
      <c r="M175" s="6">
        <v>5.746478873239437</v>
      </c>
      <c r="N175" s="6">
        <v>0</v>
      </c>
      <c r="O175" s="6">
        <f>SUM(NonNurse[[#This Row],[Qualified Social Work Staff Hours]],NonNurse[[#This Row],[Other Social Work Staff Hours]])/NonNurse[[#This Row],[MDS Census]]</f>
        <v>9.590973201692525E-2</v>
      </c>
      <c r="P175" s="6">
        <v>5.746478873239437</v>
      </c>
      <c r="Q175" s="6">
        <v>5.3169014084507049</v>
      </c>
      <c r="R175" s="6">
        <f>SUM(NonNurse[[#This Row],[Qualified Activities Professional Hours]],NonNurse[[#This Row],[Other Activities Professional Hours]])/NonNurse[[#This Row],[MDS Census]]</f>
        <v>0.18464974141984017</v>
      </c>
      <c r="S175" s="6">
        <v>5.5995774647887329</v>
      </c>
      <c r="T175" s="6">
        <v>5.7278873239436621</v>
      </c>
      <c r="U175" s="6">
        <v>0</v>
      </c>
      <c r="V175" s="6">
        <f>SUM(NonNurse[[#This Row],[Occupational Therapist Hours]],NonNurse[[#This Row],[OT Assistant Hours]],NonNurse[[#This Row],[OT Aide Hours]])/NonNurse[[#This Row],[MDS Census]]</f>
        <v>0.18905735778091209</v>
      </c>
      <c r="W175" s="6">
        <v>4.1645070422535211</v>
      </c>
      <c r="X175" s="6">
        <v>9.4416901408450737</v>
      </c>
      <c r="Y175" s="6">
        <v>0</v>
      </c>
      <c r="Z175" s="6">
        <f>SUM(NonNurse[[#This Row],[Physical Therapist (PT) Hours]],NonNurse[[#This Row],[PT Assistant Hours]],NonNurse[[#This Row],[PT Aide Hours]])/NonNurse[[#This Row],[MDS Census]]</f>
        <v>0.2270897978373296</v>
      </c>
      <c r="AA175" s="6">
        <v>0</v>
      </c>
      <c r="AB175" s="6">
        <v>0</v>
      </c>
      <c r="AC175" s="6">
        <v>0</v>
      </c>
      <c r="AD175" s="6">
        <v>0</v>
      </c>
      <c r="AE175" s="6">
        <v>0</v>
      </c>
      <c r="AF175" s="6">
        <v>0</v>
      </c>
      <c r="AG175" s="6">
        <v>0</v>
      </c>
      <c r="AH175" s="1">
        <v>365377</v>
      </c>
      <c r="AI175">
        <v>5</v>
      </c>
    </row>
    <row r="176" spans="1:35" x14ac:dyDescent="0.25">
      <c r="A176" t="s">
        <v>964</v>
      </c>
      <c r="B176" t="s">
        <v>884</v>
      </c>
      <c r="C176" t="s">
        <v>1405</v>
      </c>
      <c r="D176" t="s">
        <v>1039</v>
      </c>
      <c r="E176" s="6">
        <v>19.815217391304348</v>
      </c>
      <c r="F176" s="6">
        <v>0</v>
      </c>
      <c r="G176" s="6">
        <v>0</v>
      </c>
      <c r="H176" s="6">
        <v>0</v>
      </c>
      <c r="I176" s="6">
        <v>0</v>
      </c>
      <c r="J176" s="6">
        <v>0</v>
      </c>
      <c r="K176" s="6">
        <v>0</v>
      </c>
      <c r="L176" s="6">
        <v>3.3215217391304348</v>
      </c>
      <c r="M176" s="6">
        <v>0</v>
      </c>
      <c r="N176" s="6">
        <v>0</v>
      </c>
      <c r="O176" s="6">
        <f>SUM(NonNurse[[#This Row],[Qualified Social Work Staff Hours]],NonNurse[[#This Row],[Other Social Work Staff Hours]])/NonNurse[[#This Row],[MDS Census]]</f>
        <v>0</v>
      </c>
      <c r="P176" s="6">
        <v>0</v>
      </c>
      <c r="Q176" s="6">
        <v>0</v>
      </c>
      <c r="R176" s="6">
        <f>SUM(NonNurse[[#This Row],[Qualified Activities Professional Hours]],NonNurse[[#This Row],[Other Activities Professional Hours]])/NonNurse[[#This Row],[MDS Census]]</f>
        <v>0</v>
      </c>
      <c r="S176" s="6">
        <v>5.0053260869565213</v>
      </c>
      <c r="T176" s="6">
        <v>8.9868478260869562</v>
      </c>
      <c r="U176" s="6">
        <v>0</v>
      </c>
      <c r="V176" s="6">
        <f>SUM(NonNurse[[#This Row],[Occupational Therapist Hours]],NonNurse[[#This Row],[OT Assistant Hours]],NonNurse[[#This Row],[OT Aide Hours]])/NonNurse[[#This Row],[MDS Census]]</f>
        <v>0.70613274821722427</v>
      </c>
      <c r="W176" s="6">
        <v>7.2268478260869582</v>
      </c>
      <c r="X176" s="6">
        <v>9.2689130434782605</v>
      </c>
      <c r="Y176" s="6">
        <v>0</v>
      </c>
      <c r="Z176" s="6">
        <f>SUM(NonNurse[[#This Row],[Physical Therapist (PT) Hours]],NonNurse[[#This Row],[PT Assistant Hours]],NonNurse[[#This Row],[PT Aide Hours]])/NonNurse[[#This Row],[MDS Census]]</f>
        <v>0.83247942951179377</v>
      </c>
      <c r="AA176" s="6">
        <v>0</v>
      </c>
      <c r="AB176" s="6">
        <v>0</v>
      </c>
      <c r="AC176" s="6">
        <v>0</v>
      </c>
      <c r="AD176" s="6">
        <v>0</v>
      </c>
      <c r="AE176" s="6">
        <v>0</v>
      </c>
      <c r="AF176" s="6">
        <v>0</v>
      </c>
      <c r="AG176" s="6">
        <v>0</v>
      </c>
      <c r="AH176" s="1">
        <v>366442</v>
      </c>
      <c r="AI176">
        <v>5</v>
      </c>
    </row>
    <row r="177" spans="1:35" x14ac:dyDescent="0.25">
      <c r="A177" t="s">
        <v>964</v>
      </c>
      <c r="B177" t="s">
        <v>764</v>
      </c>
      <c r="C177" t="s">
        <v>1285</v>
      </c>
      <c r="D177" t="s">
        <v>1013</v>
      </c>
      <c r="E177" s="6">
        <v>43.130434782608695</v>
      </c>
      <c r="F177" s="6">
        <v>2.7391304347826089</v>
      </c>
      <c r="G177" s="6">
        <v>0.22826086956521738</v>
      </c>
      <c r="H177" s="6">
        <v>9.7826086956521743E-2</v>
      </c>
      <c r="I177" s="6">
        <v>1.3478260869565217</v>
      </c>
      <c r="J177" s="6">
        <v>0</v>
      </c>
      <c r="K177" s="6">
        <v>0</v>
      </c>
      <c r="L177" s="6">
        <v>0.64108695652173908</v>
      </c>
      <c r="M177" s="6">
        <v>0</v>
      </c>
      <c r="N177" s="6">
        <v>3.7663043478260869</v>
      </c>
      <c r="O177" s="6">
        <f>SUM(NonNurse[[#This Row],[Qualified Social Work Staff Hours]],NonNurse[[#This Row],[Other Social Work Staff Hours]])/NonNurse[[#This Row],[MDS Census]]</f>
        <v>8.7323588709677422E-2</v>
      </c>
      <c r="P177" s="6">
        <v>0</v>
      </c>
      <c r="Q177" s="6">
        <v>10.317934782608695</v>
      </c>
      <c r="R177" s="6">
        <f>SUM(NonNurse[[#This Row],[Qualified Activities Professional Hours]],NonNurse[[#This Row],[Other Activities Professional Hours]])/NonNurse[[#This Row],[MDS Census]]</f>
        <v>0.23922631048387097</v>
      </c>
      <c r="S177" s="6">
        <v>1.4069565217391304</v>
      </c>
      <c r="T177" s="6">
        <v>4.9838043478260854</v>
      </c>
      <c r="U177" s="6">
        <v>0</v>
      </c>
      <c r="V177" s="6">
        <f>SUM(NonNurse[[#This Row],[Occupational Therapist Hours]],NonNurse[[#This Row],[OT Assistant Hours]],NonNurse[[#This Row],[OT Aide Hours]])/NonNurse[[#This Row],[MDS Census]]</f>
        <v>0.14817288306451609</v>
      </c>
      <c r="W177" s="6">
        <v>1.7032608695652169</v>
      </c>
      <c r="X177" s="6">
        <v>3.6059782608695659</v>
      </c>
      <c r="Y177" s="6">
        <v>0</v>
      </c>
      <c r="Z177" s="6">
        <f>SUM(NonNurse[[#This Row],[Physical Therapist (PT) Hours]],NonNurse[[#This Row],[PT Assistant Hours]],NonNurse[[#This Row],[PT Aide Hours]])/NonNurse[[#This Row],[MDS Census]]</f>
        <v>0.12309727822580646</v>
      </c>
      <c r="AA177" s="6">
        <v>0</v>
      </c>
      <c r="AB177" s="6">
        <v>0</v>
      </c>
      <c r="AC177" s="6">
        <v>0</v>
      </c>
      <c r="AD177" s="6">
        <v>0</v>
      </c>
      <c r="AE177" s="6">
        <v>0</v>
      </c>
      <c r="AF177" s="6">
        <v>0</v>
      </c>
      <c r="AG177" s="6">
        <v>0</v>
      </c>
      <c r="AH177" s="1">
        <v>366299</v>
      </c>
      <c r="AI177">
        <v>5</v>
      </c>
    </row>
    <row r="178" spans="1:35" x14ac:dyDescent="0.25">
      <c r="A178" t="s">
        <v>964</v>
      </c>
      <c r="B178" t="s">
        <v>240</v>
      </c>
      <c r="C178" t="s">
        <v>1285</v>
      </c>
      <c r="D178" t="s">
        <v>1013</v>
      </c>
      <c r="E178" s="6">
        <v>31.684782608695652</v>
      </c>
      <c r="F178" s="6">
        <v>3.3043478260869565</v>
      </c>
      <c r="G178" s="6">
        <v>0.21195652173913043</v>
      </c>
      <c r="H178" s="6">
        <v>9.7826086956521743E-2</v>
      </c>
      <c r="I178" s="6">
        <v>2.3369565217391304</v>
      </c>
      <c r="J178" s="6">
        <v>0</v>
      </c>
      <c r="K178" s="6">
        <v>0</v>
      </c>
      <c r="L178" s="6">
        <v>0.38206521739130439</v>
      </c>
      <c r="M178" s="6">
        <v>0</v>
      </c>
      <c r="N178" s="6">
        <v>1.798913043478261</v>
      </c>
      <c r="O178" s="6">
        <f>SUM(NonNurse[[#This Row],[Qualified Social Work Staff Hours]],NonNurse[[#This Row],[Other Social Work Staff Hours]])/NonNurse[[#This Row],[MDS Census]]</f>
        <v>5.6775300171526592E-2</v>
      </c>
      <c r="P178" s="6">
        <v>4.5543478260869561</v>
      </c>
      <c r="Q178" s="6">
        <v>4.7445652173913047</v>
      </c>
      <c r="R178" s="6">
        <f>SUM(NonNurse[[#This Row],[Qualified Activities Professional Hours]],NonNurse[[#This Row],[Other Activities Professional Hours]])/NonNurse[[#This Row],[MDS Census]]</f>
        <v>0.29348198970840483</v>
      </c>
      <c r="S178" s="6">
        <v>0.31184782608695655</v>
      </c>
      <c r="T178" s="6">
        <v>1.1893478260869565</v>
      </c>
      <c r="U178" s="6">
        <v>0</v>
      </c>
      <c r="V178" s="6">
        <f>SUM(NonNurse[[#This Row],[Occupational Therapist Hours]],NonNurse[[#This Row],[OT Assistant Hours]],NonNurse[[#This Row],[OT Aide Hours]])/NonNurse[[#This Row],[MDS Census]]</f>
        <v>4.7379073756432251E-2</v>
      </c>
      <c r="W178" s="6">
        <v>0.22684782608695658</v>
      </c>
      <c r="X178" s="6">
        <v>0.57869565217391317</v>
      </c>
      <c r="Y178" s="6">
        <v>0</v>
      </c>
      <c r="Z178" s="6">
        <f>SUM(NonNurse[[#This Row],[Physical Therapist (PT) Hours]],NonNurse[[#This Row],[PT Assistant Hours]],NonNurse[[#This Row],[PT Aide Hours]])/NonNurse[[#This Row],[MDS Census]]</f>
        <v>2.5423670668953693E-2</v>
      </c>
      <c r="AA178" s="6">
        <v>0</v>
      </c>
      <c r="AB178" s="6">
        <v>0</v>
      </c>
      <c r="AC178" s="6">
        <v>0</v>
      </c>
      <c r="AD178" s="6">
        <v>0</v>
      </c>
      <c r="AE178" s="6">
        <v>38.467391304347828</v>
      </c>
      <c r="AF178" s="6">
        <v>0</v>
      </c>
      <c r="AG178" s="6">
        <v>0</v>
      </c>
      <c r="AH178" s="1">
        <v>365525</v>
      </c>
      <c r="AI178">
        <v>5</v>
      </c>
    </row>
    <row r="179" spans="1:35" x14ac:dyDescent="0.25">
      <c r="A179" t="s">
        <v>964</v>
      </c>
      <c r="B179" t="s">
        <v>404</v>
      </c>
      <c r="C179" t="s">
        <v>1131</v>
      </c>
      <c r="D179" t="s">
        <v>982</v>
      </c>
      <c r="E179" s="6">
        <v>82.445652173913047</v>
      </c>
      <c r="F179" s="6">
        <v>5.5652173913043477</v>
      </c>
      <c r="G179" s="6">
        <v>0</v>
      </c>
      <c r="H179" s="6">
        <v>0</v>
      </c>
      <c r="I179" s="6">
        <v>0</v>
      </c>
      <c r="J179" s="6">
        <v>0</v>
      </c>
      <c r="K179" s="6">
        <v>0</v>
      </c>
      <c r="L179" s="6">
        <v>0</v>
      </c>
      <c r="M179" s="6">
        <v>0.84836956521739137</v>
      </c>
      <c r="N179" s="6">
        <v>13.081521739130437</v>
      </c>
      <c r="O179" s="6">
        <f>SUM(NonNurse[[#This Row],[Qualified Social Work Staff Hours]],NonNurse[[#This Row],[Other Social Work Staff Hours]])/NonNurse[[#This Row],[MDS Census]]</f>
        <v>0.16895847066578776</v>
      </c>
      <c r="P179" s="6">
        <v>0</v>
      </c>
      <c r="Q179" s="6">
        <v>16.006956521739131</v>
      </c>
      <c r="R179" s="6">
        <f>SUM(NonNurse[[#This Row],[Qualified Activities Professional Hours]],NonNurse[[#This Row],[Other Activities Professional Hours]])/NonNurse[[#This Row],[MDS Census]]</f>
        <v>0.1941516150296638</v>
      </c>
      <c r="S179" s="6">
        <v>0</v>
      </c>
      <c r="T179" s="6">
        <v>0</v>
      </c>
      <c r="U179" s="6">
        <v>0</v>
      </c>
      <c r="V179" s="6">
        <f>SUM(NonNurse[[#This Row],[Occupational Therapist Hours]],NonNurse[[#This Row],[OT Assistant Hours]],NonNurse[[#This Row],[OT Aide Hours]])/NonNurse[[#This Row],[MDS Census]]</f>
        <v>0</v>
      </c>
      <c r="W179" s="6">
        <v>0</v>
      </c>
      <c r="X179" s="6">
        <v>0</v>
      </c>
      <c r="Y179" s="6">
        <v>0</v>
      </c>
      <c r="Z179" s="6">
        <f>SUM(NonNurse[[#This Row],[Physical Therapist (PT) Hours]],NonNurse[[#This Row],[PT Assistant Hours]],NonNurse[[#This Row],[PT Aide Hours]])/NonNurse[[#This Row],[MDS Census]]</f>
        <v>0</v>
      </c>
      <c r="AA179" s="6">
        <v>0</v>
      </c>
      <c r="AB179" s="6">
        <v>0</v>
      </c>
      <c r="AC179" s="6">
        <v>0</v>
      </c>
      <c r="AD179" s="6">
        <v>0</v>
      </c>
      <c r="AE179" s="6">
        <v>0</v>
      </c>
      <c r="AF179" s="6">
        <v>0</v>
      </c>
      <c r="AG179" s="6">
        <v>0</v>
      </c>
      <c r="AH179" s="1">
        <v>365764</v>
      </c>
      <c r="AI179">
        <v>5</v>
      </c>
    </row>
    <row r="180" spans="1:35" x14ac:dyDescent="0.25">
      <c r="A180" t="s">
        <v>964</v>
      </c>
      <c r="B180" t="s">
        <v>380</v>
      </c>
      <c r="C180" t="s">
        <v>1213</v>
      </c>
      <c r="D180" t="s">
        <v>1008</v>
      </c>
      <c r="E180" s="6">
        <v>74.836956521739125</v>
      </c>
      <c r="F180" s="6">
        <v>4.9565217391304346</v>
      </c>
      <c r="G180" s="6">
        <v>0.2608695652173913</v>
      </c>
      <c r="H180" s="6">
        <v>0.53260869565217395</v>
      </c>
      <c r="I180" s="6">
        <v>0</v>
      </c>
      <c r="J180" s="6">
        <v>0</v>
      </c>
      <c r="K180" s="6">
        <v>0</v>
      </c>
      <c r="L180" s="6">
        <v>2.0015217391304345</v>
      </c>
      <c r="M180" s="6">
        <v>4.6086956521739131</v>
      </c>
      <c r="N180" s="6">
        <v>0</v>
      </c>
      <c r="O180" s="6">
        <f>SUM(NonNurse[[#This Row],[Qualified Social Work Staff Hours]],NonNurse[[#This Row],[Other Social Work Staff Hours]])/NonNurse[[#This Row],[MDS Census]]</f>
        <v>6.1583151779230218E-2</v>
      </c>
      <c r="P180" s="6">
        <v>0.4891304347826087</v>
      </c>
      <c r="Q180" s="6">
        <v>5.8858695652173916</v>
      </c>
      <c r="R180" s="6">
        <f>SUM(NonNurse[[#This Row],[Qualified Activities Professional Hours]],NonNurse[[#This Row],[Other Activities Professional Hours]])/NonNurse[[#This Row],[MDS Census]]</f>
        <v>8.5185185185185197E-2</v>
      </c>
      <c r="S180" s="6">
        <v>3.1102173913043472</v>
      </c>
      <c r="T180" s="6">
        <v>2.7083695652173909</v>
      </c>
      <c r="U180" s="6">
        <v>0</v>
      </c>
      <c r="V180" s="6">
        <f>SUM(NonNurse[[#This Row],[Occupational Therapist Hours]],NonNurse[[#This Row],[OT Assistant Hours]],NonNurse[[#This Row],[OT Aide Hours]])/NonNurse[[#This Row],[MDS Census]]</f>
        <v>7.7750181554103112E-2</v>
      </c>
      <c r="W180" s="6">
        <v>2.4280434782608697</v>
      </c>
      <c r="X180" s="6">
        <v>4.2918478260869568</v>
      </c>
      <c r="Y180" s="6">
        <v>0</v>
      </c>
      <c r="Z180" s="6">
        <f>SUM(NonNurse[[#This Row],[Physical Therapist (PT) Hours]],NonNurse[[#This Row],[PT Assistant Hours]],NonNurse[[#This Row],[PT Aide Hours]])/NonNurse[[#This Row],[MDS Census]]</f>
        <v>8.9793754538852591E-2</v>
      </c>
      <c r="AA180" s="6">
        <v>0</v>
      </c>
      <c r="AB180" s="6">
        <v>0</v>
      </c>
      <c r="AC180" s="6">
        <v>0</v>
      </c>
      <c r="AD180" s="6">
        <v>0</v>
      </c>
      <c r="AE180" s="6">
        <v>0</v>
      </c>
      <c r="AF180" s="6">
        <v>0</v>
      </c>
      <c r="AG180" s="6">
        <v>0</v>
      </c>
      <c r="AH180" s="1">
        <v>365734</v>
      </c>
      <c r="AI180">
        <v>5</v>
      </c>
    </row>
    <row r="181" spans="1:35" x14ac:dyDescent="0.25">
      <c r="A181" t="s">
        <v>964</v>
      </c>
      <c r="B181" t="s">
        <v>222</v>
      </c>
      <c r="C181" t="s">
        <v>1280</v>
      </c>
      <c r="D181" t="s">
        <v>1017</v>
      </c>
      <c r="E181" s="6">
        <v>66.217391304347828</v>
      </c>
      <c r="F181" s="6">
        <v>10.826086956521738</v>
      </c>
      <c r="G181" s="6">
        <v>0.28260869565217389</v>
      </c>
      <c r="H181" s="6">
        <v>0.41271739130434798</v>
      </c>
      <c r="I181" s="6">
        <v>2.3586956521739131</v>
      </c>
      <c r="J181" s="6">
        <v>0</v>
      </c>
      <c r="K181" s="6">
        <v>0</v>
      </c>
      <c r="L181" s="6">
        <v>2.6453260869565223</v>
      </c>
      <c r="M181" s="6">
        <v>0</v>
      </c>
      <c r="N181" s="6">
        <v>9.8746739130434804</v>
      </c>
      <c r="O181" s="6">
        <f>SUM(NonNurse[[#This Row],[Qualified Social Work Staff Hours]],NonNurse[[#This Row],[Other Social Work Staff Hours]])/NonNurse[[#This Row],[MDS Census]]</f>
        <v>0.14912508207485228</v>
      </c>
      <c r="P181" s="6">
        <v>5.2251086956521755</v>
      </c>
      <c r="Q181" s="6">
        <v>13.209021739130433</v>
      </c>
      <c r="R181" s="6">
        <f>SUM(NonNurse[[#This Row],[Qualified Activities Professional Hours]],NonNurse[[#This Row],[Other Activities Professional Hours]])/NonNurse[[#This Row],[MDS Census]]</f>
        <v>0.27838804990151017</v>
      </c>
      <c r="S181" s="6">
        <v>0.95304347826086944</v>
      </c>
      <c r="T181" s="6">
        <v>6.4663043478260853</v>
      </c>
      <c r="U181" s="6">
        <v>0</v>
      </c>
      <c r="V181" s="6">
        <f>SUM(NonNurse[[#This Row],[Occupational Therapist Hours]],NonNurse[[#This Row],[OT Assistant Hours]],NonNurse[[#This Row],[OT Aide Hours]])/NonNurse[[#This Row],[MDS Census]]</f>
        <v>0.11204530531845039</v>
      </c>
      <c r="W181" s="6">
        <v>2.5341304347826088</v>
      </c>
      <c r="X181" s="6">
        <v>10.347391304347825</v>
      </c>
      <c r="Y181" s="6">
        <v>0</v>
      </c>
      <c r="Z181" s="6">
        <f>SUM(NonNurse[[#This Row],[Physical Therapist (PT) Hours]],NonNurse[[#This Row],[PT Assistant Hours]],NonNurse[[#This Row],[PT Aide Hours]])/NonNurse[[#This Row],[MDS Census]]</f>
        <v>0.19453381483913329</v>
      </c>
      <c r="AA181" s="6">
        <v>0</v>
      </c>
      <c r="AB181" s="6">
        <v>0</v>
      </c>
      <c r="AC181" s="6">
        <v>0</v>
      </c>
      <c r="AD181" s="6">
        <v>0</v>
      </c>
      <c r="AE181" s="6">
        <v>0</v>
      </c>
      <c r="AF181" s="6">
        <v>0</v>
      </c>
      <c r="AG181" s="6">
        <v>0</v>
      </c>
      <c r="AH181" s="1">
        <v>365494</v>
      </c>
      <c r="AI181">
        <v>5</v>
      </c>
    </row>
    <row r="182" spans="1:35" x14ac:dyDescent="0.25">
      <c r="A182" t="s">
        <v>964</v>
      </c>
      <c r="B182" t="s">
        <v>362</v>
      </c>
      <c r="C182" t="s">
        <v>1324</v>
      </c>
      <c r="D182" t="s">
        <v>1063</v>
      </c>
      <c r="E182" s="6">
        <v>72.880434782608702</v>
      </c>
      <c r="F182" s="6">
        <v>5.4782608695652177</v>
      </c>
      <c r="G182" s="6">
        <v>0.81521739130434778</v>
      </c>
      <c r="H182" s="6">
        <v>0.33695652173913043</v>
      </c>
      <c r="I182" s="6">
        <v>1.5869565217391304</v>
      </c>
      <c r="J182" s="6">
        <v>0</v>
      </c>
      <c r="K182" s="6">
        <v>0</v>
      </c>
      <c r="L182" s="6">
        <v>0.95684782608695651</v>
      </c>
      <c r="M182" s="6">
        <v>0</v>
      </c>
      <c r="N182" s="6">
        <v>0</v>
      </c>
      <c r="O182" s="6">
        <f>SUM(NonNurse[[#This Row],[Qualified Social Work Staff Hours]],NonNurse[[#This Row],[Other Social Work Staff Hours]])/NonNurse[[#This Row],[MDS Census]]</f>
        <v>0</v>
      </c>
      <c r="P182" s="6">
        <v>4.6248913043478241</v>
      </c>
      <c r="Q182" s="6">
        <v>2.6219565217391305</v>
      </c>
      <c r="R182" s="6">
        <f>SUM(NonNurse[[#This Row],[Qualified Activities Professional Hours]],NonNurse[[#This Row],[Other Activities Professional Hours]])/NonNurse[[#This Row],[MDS Census]]</f>
        <v>9.9434750186428E-2</v>
      </c>
      <c r="S182" s="6">
        <v>5.4891304347826084</v>
      </c>
      <c r="T182" s="6">
        <v>8.6339130434782589</v>
      </c>
      <c r="U182" s="6">
        <v>0</v>
      </c>
      <c r="V182" s="6">
        <f>SUM(NonNurse[[#This Row],[Occupational Therapist Hours]],NonNurse[[#This Row],[OT Assistant Hours]],NonNurse[[#This Row],[OT Aide Hours]])/NonNurse[[#This Row],[MDS Census]]</f>
        <v>0.19378374347501862</v>
      </c>
      <c r="W182" s="6">
        <v>6.0217391304347823</v>
      </c>
      <c r="X182" s="6">
        <v>4.2533695652173913</v>
      </c>
      <c r="Y182" s="6">
        <v>0</v>
      </c>
      <c r="Z182" s="6">
        <f>SUM(NonNurse[[#This Row],[Physical Therapist (PT) Hours]],NonNurse[[#This Row],[PT Assistant Hours]],NonNurse[[#This Row],[PT Aide Hours]])/NonNurse[[#This Row],[MDS Census]]</f>
        <v>0.14098583146905294</v>
      </c>
      <c r="AA182" s="6">
        <v>0</v>
      </c>
      <c r="AB182" s="6">
        <v>0</v>
      </c>
      <c r="AC182" s="6">
        <v>0</v>
      </c>
      <c r="AD182" s="6">
        <v>0</v>
      </c>
      <c r="AE182" s="6">
        <v>1.0869565217391304E-2</v>
      </c>
      <c r="AF182" s="6">
        <v>0</v>
      </c>
      <c r="AG182" s="6">
        <v>0</v>
      </c>
      <c r="AH182" s="1">
        <v>365711</v>
      </c>
      <c r="AI182">
        <v>5</v>
      </c>
    </row>
    <row r="183" spans="1:35" x14ac:dyDescent="0.25">
      <c r="A183" t="s">
        <v>964</v>
      </c>
      <c r="B183" t="s">
        <v>723</v>
      </c>
      <c r="C183" t="s">
        <v>1265</v>
      </c>
      <c r="D183" t="s">
        <v>1021</v>
      </c>
      <c r="E183" s="6">
        <v>25.065217391304348</v>
      </c>
      <c r="F183" s="6">
        <v>0</v>
      </c>
      <c r="G183" s="6">
        <v>0.11043478260869566</v>
      </c>
      <c r="H183" s="6">
        <v>0.16608695652173913</v>
      </c>
      <c r="I183" s="6">
        <v>2.2173913043478262</v>
      </c>
      <c r="J183" s="6">
        <v>0</v>
      </c>
      <c r="K183" s="6">
        <v>0</v>
      </c>
      <c r="L183" s="6">
        <v>0.82728260869565218</v>
      </c>
      <c r="M183" s="6">
        <v>4.4429347826086953</v>
      </c>
      <c r="N183" s="6">
        <v>0</v>
      </c>
      <c r="O183" s="6">
        <f>SUM(NonNurse[[#This Row],[Qualified Social Work Staff Hours]],NonNurse[[#This Row],[Other Social Work Staff Hours]])/NonNurse[[#This Row],[MDS Census]]</f>
        <v>0.17725498699045966</v>
      </c>
      <c r="P183" s="6">
        <v>5.0353260869565215</v>
      </c>
      <c r="Q183" s="6">
        <v>0</v>
      </c>
      <c r="R183" s="6">
        <f>SUM(NonNurse[[#This Row],[Qualified Activities Professional Hours]],NonNurse[[#This Row],[Other Activities Professional Hours]])/NonNurse[[#This Row],[MDS Census]]</f>
        <v>0.20088898525585427</v>
      </c>
      <c r="S183" s="6">
        <v>1.0216304347826088</v>
      </c>
      <c r="T183" s="6">
        <v>2.4338043478260865</v>
      </c>
      <c r="U183" s="6">
        <v>0</v>
      </c>
      <c r="V183" s="6">
        <f>SUM(NonNurse[[#This Row],[Occupational Therapist Hours]],NonNurse[[#This Row],[OT Assistant Hours]],NonNurse[[#This Row],[OT Aide Hours]])/NonNurse[[#This Row],[MDS Census]]</f>
        <v>0.1378577623590633</v>
      </c>
      <c r="W183" s="6">
        <v>0.79195652173913056</v>
      </c>
      <c r="X183" s="6">
        <v>3.3876086956521729</v>
      </c>
      <c r="Y183" s="6">
        <v>0</v>
      </c>
      <c r="Z183" s="6">
        <f>SUM(NonNurse[[#This Row],[Physical Therapist (PT) Hours]],NonNurse[[#This Row],[PT Assistant Hours]],NonNurse[[#This Row],[PT Aide Hours]])/NonNurse[[#This Row],[MDS Census]]</f>
        <v>0.1667476149176062</v>
      </c>
      <c r="AA183" s="6">
        <v>0</v>
      </c>
      <c r="AB183" s="6">
        <v>0</v>
      </c>
      <c r="AC183" s="6">
        <v>0</v>
      </c>
      <c r="AD183" s="6">
        <v>0</v>
      </c>
      <c r="AE183" s="6">
        <v>0</v>
      </c>
      <c r="AF183" s="6">
        <v>0</v>
      </c>
      <c r="AG183" s="6">
        <v>0</v>
      </c>
      <c r="AH183" s="1">
        <v>366246</v>
      </c>
      <c r="AI183">
        <v>5</v>
      </c>
    </row>
    <row r="184" spans="1:35" x14ac:dyDescent="0.25">
      <c r="A184" t="s">
        <v>964</v>
      </c>
      <c r="B184" t="s">
        <v>601</v>
      </c>
      <c r="C184" t="s">
        <v>1371</v>
      </c>
      <c r="D184" t="s">
        <v>991</v>
      </c>
      <c r="E184" s="6">
        <v>108.57608695652173</v>
      </c>
      <c r="F184" s="6">
        <v>5.7391304347826084</v>
      </c>
      <c r="G184" s="6">
        <v>0</v>
      </c>
      <c r="H184" s="6">
        <v>0.46195652173913043</v>
      </c>
      <c r="I184" s="6">
        <v>5.3913043478260869</v>
      </c>
      <c r="J184" s="6">
        <v>0</v>
      </c>
      <c r="K184" s="6">
        <v>0</v>
      </c>
      <c r="L184" s="6">
        <v>4.2663043478260869</v>
      </c>
      <c r="M184" s="6">
        <v>5.7391304347826084</v>
      </c>
      <c r="N184" s="6">
        <v>0</v>
      </c>
      <c r="O184" s="6">
        <f>SUM(NonNurse[[#This Row],[Qualified Social Work Staff Hours]],NonNurse[[#This Row],[Other Social Work Staff Hours]])/NonNurse[[#This Row],[MDS Census]]</f>
        <v>5.2858143958354191E-2</v>
      </c>
      <c r="P184" s="6">
        <v>3.8260869565217392</v>
      </c>
      <c r="Q184" s="6">
        <v>8.0951086956521738</v>
      </c>
      <c r="R184" s="6">
        <f>SUM(NonNurse[[#This Row],[Qualified Activities Professional Hours]],NonNurse[[#This Row],[Other Activities Professional Hours]])/NonNurse[[#This Row],[MDS Census]]</f>
        <v>0.10979577535288819</v>
      </c>
      <c r="S184" s="6">
        <v>14.100543478260869</v>
      </c>
      <c r="T184" s="6">
        <v>12.983695652173912</v>
      </c>
      <c r="U184" s="6">
        <v>10.380434782608695</v>
      </c>
      <c r="V184" s="6">
        <f>SUM(NonNurse[[#This Row],[Occupational Therapist Hours]],NonNurse[[#This Row],[OT Assistant Hours]],NonNurse[[#This Row],[OT Aide Hours]])/NonNurse[[#This Row],[MDS Census]]</f>
        <v>0.34505456001601764</v>
      </c>
      <c r="W184" s="6">
        <v>25.282608695652176</v>
      </c>
      <c r="X184" s="6">
        <v>12.820652173913043</v>
      </c>
      <c r="Y184" s="6">
        <v>2.9456521739130435</v>
      </c>
      <c r="Z184" s="6">
        <f>SUM(NonNurse[[#This Row],[Physical Therapist (PT) Hours]],NonNurse[[#This Row],[PT Assistant Hours]],NonNurse[[#This Row],[PT Aide Hours]])/NonNurse[[#This Row],[MDS Census]]</f>
        <v>0.37806587245970574</v>
      </c>
      <c r="AA184" s="6">
        <v>0</v>
      </c>
      <c r="AB184" s="6">
        <v>0</v>
      </c>
      <c r="AC184" s="6">
        <v>0</v>
      </c>
      <c r="AD184" s="6">
        <v>22.747282608695652</v>
      </c>
      <c r="AE184" s="6">
        <v>0</v>
      </c>
      <c r="AF184" s="6">
        <v>0</v>
      </c>
      <c r="AG184" s="6">
        <v>0</v>
      </c>
      <c r="AH184" s="1">
        <v>366080</v>
      </c>
      <c r="AI184">
        <v>5</v>
      </c>
    </row>
    <row r="185" spans="1:35" x14ac:dyDescent="0.25">
      <c r="A185" t="s">
        <v>964</v>
      </c>
      <c r="B185" t="s">
        <v>533</v>
      </c>
      <c r="C185" t="s">
        <v>1081</v>
      </c>
      <c r="D185" t="s">
        <v>1064</v>
      </c>
      <c r="E185" s="6">
        <v>32.956521739130437</v>
      </c>
      <c r="F185" s="6">
        <v>5.7391304347826084</v>
      </c>
      <c r="G185" s="6">
        <v>1.6956521739130435</v>
      </c>
      <c r="H185" s="6">
        <v>0</v>
      </c>
      <c r="I185" s="6">
        <v>0.84782608695652173</v>
      </c>
      <c r="J185" s="6">
        <v>0</v>
      </c>
      <c r="K185" s="6">
        <v>0.21739130434782608</v>
      </c>
      <c r="L185" s="6">
        <v>0.48510869565217396</v>
      </c>
      <c r="M185" s="6">
        <v>0.47010869565217389</v>
      </c>
      <c r="N185" s="6">
        <v>0</v>
      </c>
      <c r="O185" s="6">
        <f>SUM(NonNurse[[#This Row],[Qualified Social Work Staff Hours]],NonNurse[[#This Row],[Other Social Work Staff Hours]])/NonNurse[[#This Row],[MDS Census]]</f>
        <v>1.4264511873350922E-2</v>
      </c>
      <c r="P185" s="6">
        <v>5.7391304347826084</v>
      </c>
      <c r="Q185" s="6">
        <v>1.7608695652173914</v>
      </c>
      <c r="R185" s="6">
        <f>SUM(NonNurse[[#This Row],[Qualified Activities Professional Hours]],NonNurse[[#This Row],[Other Activities Professional Hours]])/NonNurse[[#This Row],[MDS Census]]</f>
        <v>0.22757255936675461</v>
      </c>
      <c r="S185" s="6">
        <v>1.0608695652173912</v>
      </c>
      <c r="T185" s="6">
        <v>4.7731521739130436</v>
      </c>
      <c r="U185" s="6">
        <v>0</v>
      </c>
      <c r="V185" s="6">
        <f>SUM(NonNurse[[#This Row],[Occupational Therapist Hours]],NonNurse[[#This Row],[OT Assistant Hours]],NonNurse[[#This Row],[OT Aide Hours]])/NonNurse[[#This Row],[MDS Census]]</f>
        <v>0.17702176781002638</v>
      </c>
      <c r="W185" s="6">
        <v>0.72489130434782612</v>
      </c>
      <c r="X185" s="6">
        <v>2.4042391304347825</v>
      </c>
      <c r="Y185" s="6">
        <v>0</v>
      </c>
      <c r="Z185" s="6">
        <f>SUM(NonNurse[[#This Row],[Physical Therapist (PT) Hours]],NonNurse[[#This Row],[PT Assistant Hours]],NonNurse[[#This Row],[PT Aide Hours]])/NonNurse[[#This Row],[MDS Census]]</f>
        <v>9.494722955145117E-2</v>
      </c>
      <c r="AA185" s="6">
        <v>0</v>
      </c>
      <c r="AB185" s="6">
        <v>0</v>
      </c>
      <c r="AC185" s="6">
        <v>0</v>
      </c>
      <c r="AD185" s="6">
        <v>0</v>
      </c>
      <c r="AE185" s="6">
        <v>24.423913043478262</v>
      </c>
      <c r="AF185" s="6">
        <v>0</v>
      </c>
      <c r="AG185" s="6">
        <v>0.91304347826086951</v>
      </c>
      <c r="AH185" s="1">
        <v>365977</v>
      </c>
      <c r="AI185">
        <v>5</v>
      </c>
    </row>
    <row r="186" spans="1:35" x14ac:dyDescent="0.25">
      <c r="A186" t="s">
        <v>964</v>
      </c>
      <c r="B186" t="s">
        <v>200</v>
      </c>
      <c r="C186" t="s">
        <v>1240</v>
      </c>
      <c r="D186" t="s">
        <v>1046</v>
      </c>
      <c r="E186" s="6">
        <v>77.695652173913047</v>
      </c>
      <c r="F186" s="6">
        <v>0</v>
      </c>
      <c r="G186" s="6">
        <v>0</v>
      </c>
      <c r="H186" s="6">
        <v>0</v>
      </c>
      <c r="I186" s="6">
        <v>0</v>
      </c>
      <c r="J186" s="6">
        <v>0</v>
      </c>
      <c r="K186" s="6">
        <v>0</v>
      </c>
      <c r="L186" s="6">
        <v>5.7279347826086964</v>
      </c>
      <c r="M186" s="6">
        <v>0</v>
      </c>
      <c r="N186" s="6">
        <v>5.2519565217391291</v>
      </c>
      <c r="O186" s="6">
        <f>SUM(NonNurse[[#This Row],[Qualified Social Work Staff Hours]],NonNurse[[#This Row],[Other Social Work Staff Hours]])/NonNurse[[#This Row],[MDS Census]]</f>
        <v>6.7596530498041388E-2</v>
      </c>
      <c r="P186" s="6">
        <v>4.9076086956521712</v>
      </c>
      <c r="Q186" s="6">
        <v>5.2058695652173919</v>
      </c>
      <c r="R186" s="6">
        <f>SUM(NonNurse[[#This Row],[Qualified Activities Professional Hours]],NonNurse[[#This Row],[Other Activities Professional Hours]])/NonNurse[[#This Row],[MDS Census]]</f>
        <v>0.13016787912702851</v>
      </c>
      <c r="S186" s="6">
        <v>0.12043478260869565</v>
      </c>
      <c r="T186" s="6">
        <v>9.2938043478260859</v>
      </c>
      <c r="U186" s="6">
        <v>0</v>
      </c>
      <c r="V186" s="6">
        <f>SUM(NonNurse[[#This Row],[Occupational Therapist Hours]],NonNurse[[#This Row],[OT Assistant Hours]],NonNurse[[#This Row],[OT Aide Hours]])/NonNurse[[#This Row],[MDS Census]]</f>
        <v>0.12116815892557356</v>
      </c>
      <c r="W186" s="6">
        <v>5.3436956521739116</v>
      </c>
      <c r="X186" s="6">
        <v>7.9402173913043468</v>
      </c>
      <c r="Y186" s="6">
        <v>0</v>
      </c>
      <c r="Z186" s="6">
        <f>SUM(NonNurse[[#This Row],[Physical Therapist (PT) Hours]],NonNurse[[#This Row],[PT Assistant Hours]],NonNurse[[#This Row],[PT Aide Hours]])/NonNurse[[#This Row],[MDS Census]]</f>
        <v>0.17097369893676548</v>
      </c>
      <c r="AA186" s="6">
        <v>0</v>
      </c>
      <c r="AB186" s="6">
        <v>0</v>
      </c>
      <c r="AC186" s="6">
        <v>0</v>
      </c>
      <c r="AD186" s="6">
        <v>0</v>
      </c>
      <c r="AE186" s="6">
        <v>0</v>
      </c>
      <c r="AF186" s="6">
        <v>0</v>
      </c>
      <c r="AG186" s="6">
        <v>0</v>
      </c>
      <c r="AH186" s="1">
        <v>365456</v>
      </c>
      <c r="AI186">
        <v>5</v>
      </c>
    </row>
    <row r="187" spans="1:35" x14ac:dyDescent="0.25">
      <c r="A187" t="s">
        <v>964</v>
      </c>
      <c r="B187" t="s">
        <v>476</v>
      </c>
      <c r="C187" t="s">
        <v>1129</v>
      </c>
      <c r="D187" t="s">
        <v>1032</v>
      </c>
      <c r="E187" s="6">
        <v>97.086956521739125</v>
      </c>
      <c r="F187" s="6">
        <v>0</v>
      </c>
      <c r="G187" s="6">
        <v>0.15217391304347827</v>
      </c>
      <c r="H187" s="6">
        <v>0</v>
      </c>
      <c r="I187" s="6">
        <v>0</v>
      </c>
      <c r="J187" s="6">
        <v>0</v>
      </c>
      <c r="K187" s="6">
        <v>0</v>
      </c>
      <c r="L187" s="6">
        <v>0.24456521739130435</v>
      </c>
      <c r="M187" s="6">
        <v>0</v>
      </c>
      <c r="N187" s="6">
        <v>0</v>
      </c>
      <c r="O187" s="6">
        <f>SUM(NonNurse[[#This Row],[Qualified Social Work Staff Hours]],NonNurse[[#This Row],[Other Social Work Staff Hours]])/NonNurse[[#This Row],[MDS Census]]</f>
        <v>0</v>
      </c>
      <c r="P187" s="6">
        <v>3.6956521739130435</v>
      </c>
      <c r="Q187" s="6">
        <v>9.3554347826086968</v>
      </c>
      <c r="R187" s="6">
        <f>SUM(NonNurse[[#This Row],[Qualified Activities Professional Hours]],NonNurse[[#This Row],[Other Activities Professional Hours]])/NonNurse[[#This Row],[MDS Census]]</f>
        <v>0.1344267801164353</v>
      </c>
      <c r="S187" s="6">
        <v>0</v>
      </c>
      <c r="T187" s="6">
        <v>0</v>
      </c>
      <c r="U187" s="6">
        <v>0</v>
      </c>
      <c r="V187" s="6">
        <f>SUM(NonNurse[[#This Row],[Occupational Therapist Hours]],NonNurse[[#This Row],[OT Assistant Hours]],NonNurse[[#This Row],[OT Aide Hours]])/NonNurse[[#This Row],[MDS Census]]</f>
        <v>0</v>
      </c>
      <c r="W187" s="6">
        <v>0</v>
      </c>
      <c r="X187" s="6">
        <v>7.0652173913043473E-2</v>
      </c>
      <c r="Y187" s="6">
        <v>0</v>
      </c>
      <c r="Z187" s="6">
        <f>SUM(NonNurse[[#This Row],[Physical Therapist (PT) Hours]],NonNurse[[#This Row],[PT Assistant Hours]],NonNurse[[#This Row],[PT Aide Hours]])/NonNurse[[#This Row],[MDS Census]]</f>
        <v>7.2772055530676222E-4</v>
      </c>
      <c r="AA187" s="6">
        <v>0</v>
      </c>
      <c r="AB187" s="6">
        <v>0</v>
      </c>
      <c r="AC187" s="6">
        <v>0</v>
      </c>
      <c r="AD187" s="6">
        <v>0</v>
      </c>
      <c r="AE187" s="6">
        <v>0</v>
      </c>
      <c r="AF187" s="6">
        <v>0</v>
      </c>
      <c r="AG187" s="6">
        <v>6.5217391304347824E-2</v>
      </c>
      <c r="AH187" s="1">
        <v>365879</v>
      </c>
      <c r="AI187">
        <v>5</v>
      </c>
    </row>
    <row r="188" spans="1:35" x14ac:dyDescent="0.25">
      <c r="A188" t="s">
        <v>964</v>
      </c>
      <c r="B188" t="s">
        <v>734</v>
      </c>
      <c r="C188" t="s">
        <v>1393</v>
      </c>
      <c r="D188" t="s">
        <v>1040</v>
      </c>
      <c r="E188" s="6">
        <v>48.010869565217391</v>
      </c>
      <c r="F188" s="6">
        <v>5</v>
      </c>
      <c r="G188" s="6">
        <v>0.19565217391304349</v>
      </c>
      <c r="H188" s="6">
        <v>0.16304347826086957</v>
      </c>
      <c r="I188" s="6">
        <v>0</v>
      </c>
      <c r="J188" s="6">
        <v>0</v>
      </c>
      <c r="K188" s="6">
        <v>0</v>
      </c>
      <c r="L188" s="6">
        <v>1.2126086956521736</v>
      </c>
      <c r="M188" s="6">
        <v>0</v>
      </c>
      <c r="N188" s="6">
        <v>5.4782608695652177</v>
      </c>
      <c r="O188" s="6">
        <f>SUM(NonNurse[[#This Row],[Qualified Social Work Staff Hours]],NonNurse[[#This Row],[Other Social Work Staff Hours]])/NonNurse[[#This Row],[MDS Census]]</f>
        <v>0.11410459587955626</v>
      </c>
      <c r="P188" s="6">
        <v>4.5370652173913051</v>
      </c>
      <c r="Q188" s="6">
        <v>0.11054347826086956</v>
      </c>
      <c r="R188" s="6">
        <f>SUM(NonNurse[[#This Row],[Qualified Activities Professional Hours]],NonNurse[[#This Row],[Other Activities Professional Hours]])/NonNurse[[#This Row],[MDS Census]]</f>
        <v>9.6803260131310867E-2</v>
      </c>
      <c r="S188" s="6">
        <v>2.4777173913043482</v>
      </c>
      <c r="T188" s="6">
        <v>5.850326086956521</v>
      </c>
      <c r="U188" s="6">
        <v>0</v>
      </c>
      <c r="V188" s="6">
        <f>SUM(NonNurse[[#This Row],[Occupational Therapist Hours]],NonNurse[[#This Row],[OT Assistant Hours]],NonNurse[[#This Row],[OT Aide Hours]])/NonNurse[[#This Row],[MDS Census]]</f>
        <v>0.17346162553769529</v>
      </c>
      <c r="W188" s="6">
        <v>0.90793478260869565</v>
      </c>
      <c r="X188" s="6">
        <v>5.2160869565217389</v>
      </c>
      <c r="Y188" s="6">
        <v>0</v>
      </c>
      <c r="Z188" s="6">
        <f>SUM(NonNurse[[#This Row],[Physical Therapist (PT) Hours]],NonNurse[[#This Row],[PT Assistant Hours]],NonNurse[[#This Row],[PT Aide Hours]])/NonNurse[[#This Row],[MDS Census]]</f>
        <v>0.12755490151686663</v>
      </c>
      <c r="AA188" s="6">
        <v>0</v>
      </c>
      <c r="AB188" s="6">
        <v>0</v>
      </c>
      <c r="AC188" s="6">
        <v>0</v>
      </c>
      <c r="AD188" s="6">
        <v>0</v>
      </c>
      <c r="AE188" s="6">
        <v>0</v>
      </c>
      <c r="AF188" s="6">
        <v>0</v>
      </c>
      <c r="AG188" s="6">
        <v>0</v>
      </c>
      <c r="AH188" s="1">
        <v>366260</v>
      </c>
      <c r="AI188">
        <v>5</v>
      </c>
    </row>
    <row r="189" spans="1:35" x14ac:dyDescent="0.25">
      <c r="A189" t="s">
        <v>964</v>
      </c>
      <c r="B189" t="s">
        <v>103</v>
      </c>
      <c r="C189" t="s">
        <v>1213</v>
      </c>
      <c r="D189" t="s">
        <v>1008</v>
      </c>
      <c r="E189" s="6">
        <v>136.85869565217391</v>
      </c>
      <c r="F189" s="6">
        <v>2.802826086956522</v>
      </c>
      <c r="G189" s="6">
        <v>0.63315217391304346</v>
      </c>
      <c r="H189" s="6">
        <v>0.58423913043478259</v>
      </c>
      <c r="I189" s="6">
        <v>1.923913043478261</v>
      </c>
      <c r="J189" s="6">
        <v>5.434782608695652E-2</v>
      </c>
      <c r="K189" s="6">
        <v>0</v>
      </c>
      <c r="L189" s="6">
        <v>6.9064130434782607</v>
      </c>
      <c r="M189" s="6">
        <v>0</v>
      </c>
      <c r="N189" s="6">
        <v>0</v>
      </c>
      <c r="O189" s="6">
        <f>SUM(NonNurse[[#This Row],[Qualified Social Work Staff Hours]],NonNurse[[#This Row],[Other Social Work Staff Hours]])/NonNurse[[#This Row],[MDS Census]]</f>
        <v>0</v>
      </c>
      <c r="P189" s="6">
        <v>6.0625</v>
      </c>
      <c r="Q189" s="6">
        <v>10.584239130434783</v>
      </c>
      <c r="R189" s="6">
        <f>SUM(NonNurse[[#This Row],[Qualified Activities Professional Hours]],NonNurse[[#This Row],[Other Activities Professional Hours]])/NonNurse[[#This Row],[MDS Census]]</f>
        <v>0.12163450083392899</v>
      </c>
      <c r="S189" s="6">
        <v>4.9403260869565226</v>
      </c>
      <c r="T189" s="6">
        <v>9.4247826086956525</v>
      </c>
      <c r="U189" s="6">
        <v>0</v>
      </c>
      <c r="V189" s="6">
        <f>SUM(NonNurse[[#This Row],[Occupational Therapist Hours]],NonNurse[[#This Row],[OT Assistant Hours]],NonNurse[[#This Row],[OT Aide Hours]])/NonNurse[[#This Row],[MDS Census]]</f>
        <v>0.10496306885870861</v>
      </c>
      <c r="W189" s="6">
        <v>5.0780434782608701</v>
      </c>
      <c r="X189" s="6">
        <v>4.6505434782608699</v>
      </c>
      <c r="Y189" s="6">
        <v>0</v>
      </c>
      <c r="Z189" s="6">
        <f>SUM(NonNurse[[#This Row],[Physical Therapist (PT) Hours]],NonNurse[[#This Row],[PT Assistant Hours]],NonNurse[[#This Row],[PT Aide Hours]])/NonNurse[[#This Row],[MDS Census]]</f>
        <v>7.1084901914065607E-2</v>
      </c>
      <c r="AA189" s="6">
        <v>0</v>
      </c>
      <c r="AB189" s="6">
        <v>0</v>
      </c>
      <c r="AC189" s="6">
        <v>0</v>
      </c>
      <c r="AD189" s="6">
        <v>0</v>
      </c>
      <c r="AE189" s="6">
        <v>0</v>
      </c>
      <c r="AF189" s="6">
        <v>0</v>
      </c>
      <c r="AG189" s="6">
        <v>0</v>
      </c>
      <c r="AH189" s="1">
        <v>365304</v>
      </c>
      <c r="AI189">
        <v>5</v>
      </c>
    </row>
    <row r="190" spans="1:35" x14ac:dyDescent="0.25">
      <c r="A190" t="s">
        <v>964</v>
      </c>
      <c r="B190" t="s">
        <v>252</v>
      </c>
      <c r="C190" t="s">
        <v>1213</v>
      </c>
      <c r="D190" t="s">
        <v>1008</v>
      </c>
      <c r="E190" s="6">
        <v>102.58695652173913</v>
      </c>
      <c r="F190" s="6">
        <v>5.4782608695652177</v>
      </c>
      <c r="G190" s="6">
        <v>0.16304347826086957</v>
      </c>
      <c r="H190" s="6">
        <v>0.47282608695652173</v>
      </c>
      <c r="I190" s="6">
        <v>0</v>
      </c>
      <c r="J190" s="6">
        <v>0</v>
      </c>
      <c r="K190" s="6">
        <v>0</v>
      </c>
      <c r="L190" s="6">
        <v>7.7972826086956513</v>
      </c>
      <c r="M190" s="6">
        <v>5.0217391304347823</v>
      </c>
      <c r="N190" s="6">
        <v>0</v>
      </c>
      <c r="O190" s="6">
        <f>SUM(NonNurse[[#This Row],[Qualified Social Work Staff Hours]],NonNurse[[#This Row],[Other Social Work Staff Hours]])/NonNurse[[#This Row],[MDS Census]]</f>
        <v>4.8951048951048952E-2</v>
      </c>
      <c r="P190" s="6">
        <v>5.0869565217391308</v>
      </c>
      <c r="Q190" s="6">
        <v>7.6766304347826084</v>
      </c>
      <c r="R190" s="6">
        <f>SUM(NonNurse[[#This Row],[Qualified Activities Professional Hours]],NonNurse[[#This Row],[Other Activities Professional Hours]])/NonNurse[[#This Row],[MDS Census]]</f>
        <v>0.12441724941724941</v>
      </c>
      <c r="S190" s="6">
        <v>3.7938043478260868</v>
      </c>
      <c r="T190" s="6">
        <v>7.0769565217391293</v>
      </c>
      <c r="U190" s="6">
        <v>0</v>
      </c>
      <c r="V190" s="6">
        <f>SUM(NonNurse[[#This Row],[Occupational Therapist Hours]],NonNurse[[#This Row],[OT Assistant Hours]],NonNurse[[#This Row],[OT Aide Hours]])/NonNurse[[#This Row],[MDS Census]]</f>
        <v>0.10596630642085188</v>
      </c>
      <c r="W190" s="6">
        <v>3.6185869565217383</v>
      </c>
      <c r="X190" s="6">
        <v>7.8846739130434784</v>
      </c>
      <c r="Y190" s="6">
        <v>0</v>
      </c>
      <c r="Z190" s="6">
        <f>SUM(NonNurse[[#This Row],[Physical Therapist (PT) Hours]],NonNurse[[#This Row],[PT Assistant Hours]],NonNurse[[#This Row],[PT Aide Hours]])/NonNurse[[#This Row],[MDS Census]]</f>
        <v>0.11213180758635305</v>
      </c>
      <c r="AA190" s="6">
        <v>0.42391304347826086</v>
      </c>
      <c r="AB190" s="6">
        <v>0</v>
      </c>
      <c r="AC190" s="6">
        <v>0</v>
      </c>
      <c r="AD190" s="6">
        <v>0</v>
      </c>
      <c r="AE190" s="6">
        <v>0</v>
      </c>
      <c r="AF190" s="6">
        <v>0</v>
      </c>
      <c r="AG190" s="6">
        <v>0</v>
      </c>
      <c r="AH190" s="1">
        <v>365551</v>
      </c>
      <c r="AI190">
        <v>5</v>
      </c>
    </row>
    <row r="191" spans="1:35" x14ac:dyDescent="0.25">
      <c r="A191" t="s">
        <v>964</v>
      </c>
      <c r="B191" t="s">
        <v>712</v>
      </c>
      <c r="C191" t="s">
        <v>1149</v>
      </c>
      <c r="D191" t="s">
        <v>1020</v>
      </c>
      <c r="E191" s="6">
        <v>14.847826086956522</v>
      </c>
      <c r="F191" s="6">
        <v>0</v>
      </c>
      <c r="G191" s="6">
        <v>0</v>
      </c>
      <c r="H191" s="6">
        <v>0</v>
      </c>
      <c r="I191" s="6">
        <v>0</v>
      </c>
      <c r="J191" s="6">
        <v>0</v>
      </c>
      <c r="K191" s="6">
        <v>0</v>
      </c>
      <c r="L191" s="6">
        <v>4.2282608695652167E-2</v>
      </c>
      <c r="M191" s="6">
        <v>5.598369565217391</v>
      </c>
      <c r="N191" s="6">
        <v>0</v>
      </c>
      <c r="O191" s="6">
        <f>SUM(NonNurse[[#This Row],[Qualified Social Work Staff Hours]],NonNurse[[#This Row],[Other Social Work Staff Hours]])/NonNurse[[#This Row],[MDS Census]]</f>
        <v>0.37704978038067349</v>
      </c>
      <c r="P191" s="6">
        <v>0</v>
      </c>
      <c r="Q191" s="6">
        <v>0</v>
      </c>
      <c r="R191" s="6">
        <f>SUM(NonNurse[[#This Row],[Qualified Activities Professional Hours]],NonNurse[[#This Row],[Other Activities Professional Hours]])/NonNurse[[#This Row],[MDS Census]]</f>
        <v>0</v>
      </c>
      <c r="S191" s="6">
        <v>0.34978260869565225</v>
      </c>
      <c r="T191" s="6">
        <v>3.1045652173913036</v>
      </c>
      <c r="U191" s="6">
        <v>0</v>
      </c>
      <c r="V191" s="6">
        <f>SUM(NonNurse[[#This Row],[Occupational Therapist Hours]],NonNurse[[#This Row],[OT Assistant Hours]],NonNurse[[#This Row],[OT Aide Hours]])/NonNurse[[#This Row],[MDS Census]]</f>
        <v>0.23265007320644213</v>
      </c>
      <c r="W191" s="6">
        <v>0.28673913043478266</v>
      </c>
      <c r="X191" s="6">
        <v>0.80554347826086969</v>
      </c>
      <c r="Y191" s="6">
        <v>0</v>
      </c>
      <c r="Z191" s="6">
        <f>SUM(NonNurse[[#This Row],[Physical Therapist (PT) Hours]],NonNurse[[#This Row],[PT Assistant Hours]],NonNurse[[#This Row],[PT Aide Hours]])/NonNurse[[#This Row],[MDS Census]]</f>
        <v>7.3565153733528565E-2</v>
      </c>
      <c r="AA191" s="6">
        <v>0</v>
      </c>
      <c r="AB191" s="6">
        <v>0</v>
      </c>
      <c r="AC191" s="6">
        <v>0</v>
      </c>
      <c r="AD191" s="6">
        <v>0</v>
      </c>
      <c r="AE191" s="6">
        <v>0</v>
      </c>
      <c r="AF191" s="6">
        <v>0</v>
      </c>
      <c r="AG191" s="6">
        <v>0</v>
      </c>
      <c r="AH191" s="1">
        <v>366234</v>
      </c>
      <c r="AI191">
        <v>5</v>
      </c>
    </row>
    <row r="192" spans="1:35" x14ac:dyDescent="0.25">
      <c r="A192" t="s">
        <v>964</v>
      </c>
      <c r="B192" t="s">
        <v>454</v>
      </c>
      <c r="C192" t="s">
        <v>1116</v>
      </c>
      <c r="D192" t="s">
        <v>980</v>
      </c>
      <c r="E192" s="6">
        <v>90.119565217391298</v>
      </c>
      <c r="F192" s="6">
        <v>5.1358695652173916</v>
      </c>
      <c r="G192" s="6">
        <v>0.28260869565217389</v>
      </c>
      <c r="H192" s="6">
        <v>0.19565217391304349</v>
      </c>
      <c r="I192" s="6">
        <v>1.0978260869565217</v>
      </c>
      <c r="J192" s="6">
        <v>0</v>
      </c>
      <c r="K192" s="6">
        <v>0</v>
      </c>
      <c r="L192" s="6">
        <v>5.9218478260869576</v>
      </c>
      <c r="M192" s="6">
        <v>2.6358695652173911</v>
      </c>
      <c r="N192" s="6">
        <v>0</v>
      </c>
      <c r="O192" s="6">
        <f>SUM(NonNurse[[#This Row],[Qualified Social Work Staff Hours]],NonNurse[[#This Row],[Other Social Work Staff Hours]])/NonNurse[[#This Row],[MDS Census]]</f>
        <v>2.9248582800627185E-2</v>
      </c>
      <c r="P192" s="6">
        <v>5.2907608695652177</v>
      </c>
      <c r="Q192" s="6">
        <v>13.760869565217391</v>
      </c>
      <c r="R192" s="6">
        <f>SUM(NonNurse[[#This Row],[Qualified Activities Professional Hours]],NonNurse[[#This Row],[Other Activities Professional Hours]])/NonNurse[[#This Row],[MDS Census]]</f>
        <v>0.21140393197443014</v>
      </c>
      <c r="S192" s="6">
        <v>5.0180434782608696</v>
      </c>
      <c r="T192" s="6">
        <v>0.75521739130434806</v>
      </c>
      <c r="U192" s="6">
        <v>0</v>
      </c>
      <c r="V192" s="6">
        <f>SUM(NonNurse[[#This Row],[Occupational Therapist Hours]],NonNurse[[#This Row],[OT Assistant Hours]],NonNurse[[#This Row],[OT Aide Hours]])/NonNurse[[#This Row],[MDS Census]]</f>
        <v>6.4062236159691241E-2</v>
      </c>
      <c r="W192" s="6">
        <v>5.087065217391304</v>
      </c>
      <c r="X192" s="6">
        <v>3.8309782608695651</v>
      </c>
      <c r="Y192" s="6">
        <v>0</v>
      </c>
      <c r="Z192" s="6">
        <f>SUM(NonNurse[[#This Row],[Physical Therapist (PT) Hours]],NonNurse[[#This Row],[PT Assistant Hours]],NonNurse[[#This Row],[PT Aide Hours]])/NonNurse[[#This Row],[MDS Census]]</f>
        <v>9.8957906163309628E-2</v>
      </c>
      <c r="AA192" s="6">
        <v>0</v>
      </c>
      <c r="AB192" s="6">
        <v>0</v>
      </c>
      <c r="AC192" s="6">
        <v>0</v>
      </c>
      <c r="AD192" s="6">
        <v>0</v>
      </c>
      <c r="AE192" s="6">
        <v>0</v>
      </c>
      <c r="AF192" s="6">
        <v>0</v>
      </c>
      <c r="AG192" s="6">
        <v>0</v>
      </c>
      <c r="AH192" s="1">
        <v>365839</v>
      </c>
      <c r="AI192">
        <v>5</v>
      </c>
    </row>
    <row r="193" spans="1:35" x14ac:dyDescent="0.25">
      <c r="A193" t="s">
        <v>964</v>
      </c>
      <c r="B193" t="s">
        <v>172</v>
      </c>
      <c r="C193" t="s">
        <v>1266</v>
      </c>
      <c r="D193" t="s">
        <v>980</v>
      </c>
      <c r="E193" s="6">
        <v>88.217391304347828</v>
      </c>
      <c r="F193" s="6">
        <v>11.365108695652175</v>
      </c>
      <c r="G193" s="6">
        <v>0</v>
      </c>
      <c r="H193" s="6">
        <v>0</v>
      </c>
      <c r="I193" s="6">
        <v>0</v>
      </c>
      <c r="J193" s="6">
        <v>0</v>
      </c>
      <c r="K193" s="6">
        <v>0</v>
      </c>
      <c r="L193" s="6">
        <v>0</v>
      </c>
      <c r="M193" s="6">
        <v>4.8704347826086947</v>
      </c>
      <c r="N193" s="6">
        <v>0</v>
      </c>
      <c r="O193" s="6">
        <f>SUM(NonNurse[[#This Row],[Qualified Social Work Staff Hours]],NonNurse[[#This Row],[Other Social Work Staff Hours]])/NonNurse[[#This Row],[MDS Census]]</f>
        <v>5.5209462789551488E-2</v>
      </c>
      <c r="P193" s="6">
        <v>4.5481521739130439</v>
      </c>
      <c r="Q193" s="6">
        <v>4.4738043478260883</v>
      </c>
      <c r="R193" s="6">
        <f>SUM(NonNurse[[#This Row],[Qualified Activities Professional Hours]],NonNurse[[#This Row],[Other Activities Professional Hours]])/NonNurse[[#This Row],[MDS Census]]</f>
        <v>0.10226959093149335</v>
      </c>
      <c r="S193" s="6">
        <v>0</v>
      </c>
      <c r="T193" s="6">
        <v>0</v>
      </c>
      <c r="U193" s="6">
        <v>0</v>
      </c>
      <c r="V193" s="6">
        <f>SUM(NonNurse[[#This Row],[Occupational Therapist Hours]],NonNurse[[#This Row],[OT Assistant Hours]],NonNurse[[#This Row],[OT Aide Hours]])/NonNurse[[#This Row],[MDS Census]]</f>
        <v>0</v>
      </c>
      <c r="W193" s="6">
        <v>0</v>
      </c>
      <c r="X193" s="6">
        <v>0</v>
      </c>
      <c r="Y193" s="6">
        <v>0</v>
      </c>
      <c r="Z193" s="6">
        <f>SUM(NonNurse[[#This Row],[Physical Therapist (PT) Hours]],NonNurse[[#This Row],[PT Assistant Hours]],NonNurse[[#This Row],[PT Aide Hours]])/NonNurse[[#This Row],[MDS Census]]</f>
        <v>0</v>
      </c>
      <c r="AA193" s="6">
        <v>0</v>
      </c>
      <c r="AB193" s="6">
        <v>0</v>
      </c>
      <c r="AC193" s="6">
        <v>0</v>
      </c>
      <c r="AD193" s="6">
        <v>0</v>
      </c>
      <c r="AE193" s="6">
        <v>0</v>
      </c>
      <c r="AF193" s="6">
        <v>0</v>
      </c>
      <c r="AG193" s="6">
        <v>0</v>
      </c>
      <c r="AH193" s="1">
        <v>365421</v>
      </c>
      <c r="AI193">
        <v>5</v>
      </c>
    </row>
    <row r="194" spans="1:35" x14ac:dyDescent="0.25">
      <c r="A194" t="s">
        <v>964</v>
      </c>
      <c r="B194" t="s">
        <v>346</v>
      </c>
      <c r="C194" t="s">
        <v>1116</v>
      </c>
      <c r="D194" t="s">
        <v>980</v>
      </c>
      <c r="E194" s="6">
        <v>86.619565217391298</v>
      </c>
      <c r="F194" s="6">
        <v>4.7826086956521738</v>
      </c>
      <c r="G194" s="6">
        <v>0.4891304347826087</v>
      </c>
      <c r="H194" s="6">
        <v>8.6956521739130432E-2</v>
      </c>
      <c r="I194" s="6">
        <v>0.80434782608695654</v>
      </c>
      <c r="J194" s="6">
        <v>0</v>
      </c>
      <c r="K194" s="6">
        <v>0</v>
      </c>
      <c r="L194" s="6">
        <v>4.6820652173913047</v>
      </c>
      <c r="M194" s="6">
        <v>0</v>
      </c>
      <c r="N194" s="6">
        <v>0</v>
      </c>
      <c r="O194" s="6">
        <f>SUM(NonNurse[[#This Row],[Qualified Social Work Staff Hours]],NonNurse[[#This Row],[Other Social Work Staff Hours]])/NonNurse[[#This Row],[MDS Census]]</f>
        <v>0</v>
      </c>
      <c r="P194" s="6">
        <v>5.6521739130434785</v>
      </c>
      <c r="Q194" s="6">
        <v>9.9376086956521732</v>
      </c>
      <c r="R194" s="6">
        <f>SUM(NonNurse[[#This Row],[Qualified Activities Professional Hours]],NonNurse[[#This Row],[Other Activities Professional Hours]])/NonNurse[[#This Row],[MDS Census]]</f>
        <v>0.17997992219851927</v>
      </c>
      <c r="S194" s="6">
        <v>3.6844565217391296</v>
      </c>
      <c r="T194" s="6">
        <v>2.9279347826086961</v>
      </c>
      <c r="U194" s="6">
        <v>0</v>
      </c>
      <c r="V194" s="6">
        <f>SUM(NonNurse[[#This Row],[Occupational Therapist Hours]],NonNurse[[#This Row],[OT Assistant Hours]],NonNurse[[#This Row],[OT Aide Hours]])/NonNurse[[#This Row],[MDS Census]]</f>
        <v>7.6338310954950431E-2</v>
      </c>
      <c r="W194" s="6">
        <v>5.262391304347827</v>
      </c>
      <c r="X194" s="6">
        <v>4.1346739130434775</v>
      </c>
      <c r="Y194" s="6">
        <v>0</v>
      </c>
      <c r="Z194" s="6">
        <f>SUM(NonNurse[[#This Row],[Physical Therapist (PT) Hours]],NonNurse[[#This Row],[PT Assistant Hours]],NonNurse[[#This Row],[PT Aide Hours]])/NonNurse[[#This Row],[MDS Census]]</f>
        <v>0.1084866357133894</v>
      </c>
      <c r="AA194" s="6">
        <v>0</v>
      </c>
      <c r="AB194" s="6">
        <v>0</v>
      </c>
      <c r="AC194" s="6">
        <v>0</v>
      </c>
      <c r="AD194" s="6">
        <v>0</v>
      </c>
      <c r="AE194" s="6">
        <v>1.0869565217391304E-2</v>
      </c>
      <c r="AF194" s="6">
        <v>0</v>
      </c>
      <c r="AG194" s="6">
        <v>0</v>
      </c>
      <c r="AH194" s="1">
        <v>365686</v>
      </c>
      <c r="AI194">
        <v>5</v>
      </c>
    </row>
    <row r="195" spans="1:35" x14ac:dyDescent="0.25">
      <c r="A195" t="s">
        <v>964</v>
      </c>
      <c r="B195" t="s">
        <v>2</v>
      </c>
      <c r="C195" t="s">
        <v>1203</v>
      </c>
      <c r="D195" t="s">
        <v>1017</v>
      </c>
      <c r="E195" s="6">
        <v>50.282608695652172</v>
      </c>
      <c r="F195" s="6">
        <v>2.2717391304347827</v>
      </c>
      <c r="G195" s="6">
        <v>0.91304347826086951</v>
      </c>
      <c r="H195" s="6">
        <v>0</v>
      </c>
      <c r="I195" s="6">
        <v>50.293478260869563</v>
      </c>
      <c r="J195" s="6">
        <v>0</v>
      </c>
      <c r="K195" s="6">
        <v>0</v>
      </c>
      <c r="L195" s="6">
        <v>1.6766304347826086</v>
      </c>
      <c r="M195" s="6">
        <v>4.6576086956521747</v>
      </c>
      <c r="N195" s="6">
        <v>0</v>
      </c>
      <c r="O195" s="6">
        <f>SUM(NonNurse[[#This Row],[Qualified Social Work Staff Hours]],NonNurse[[#This Row],[Other Social Work Staff Hours]])/NonNurse[[#This Row],[MDS Census]]</f>
        <v>9.2628620838737588E-2</v>
      </c>
      <c r="P195" s="6">
        <v>4.7891304347826091</v>
      </c>
      <c r="Q195" s="6">
        <v>1.1358695652173909</v>
      </c>
      <c r="R195" s="6">
        <f>SUM(NonNurse[[#This Row],[Qualified Activities Professional Hours]],NonNurse[[#This Row],[Other Activities Professional Hours]])/NonNurse[[#This Row],[MDS Census]]</f>
        <v>0.11783398184176394</v>
      </c>
      <c r="S195" s="6">
        <v>0</v>
      </c>
      <c r="T195" s="6">
        <v>0</v>
      </c>
      <c r="U195" s="6">
        <v>0</v>
      </c>
      <c r="V195" s="6">
        <f>SUM(NonNurse[[#This Row],[Occupational Therapist Hours]],NonNurse[[#This Row],[OT Assistant Hours]],NonNurse[[#This Row],[OT Aide Hours]])/NonNurse[[#This Row],[MDS Census]]</f>
        <v>0</v>
      </c>
      <c r="W195" s="6">
        <v>0</v>
      </c>
      <c r="X195" s="6">
        <v>0</v>
      </c>
      <c r="Y195" s="6">
        <v>3.6304347826086958</v>
      </c>
      <c r="Z195" s="6">
        <f>SUM(NonNurse[[#This Row],[Physical Therapist (PT) Hours]],NonNurse[[#This Row],[PT Assistant Hours]],NonNurse[[#This Row],[PT Aide Hours]])/NonNurse[[#This Row],[MDS Census]]</f>
        <v>7.2200605274535243E-2</v>
      </c>
      <c r="AA195" s="6">
        <v>0</v>
      </c>
      <c r="AB195" s="6">
        <v>0</v>
      </c>
      <c r="AC195" s="6">
        <v>0</v>
      </c>
      <c r="AD195" s="6">
        <v>0</v>
      </c>
      <c r="AE195" s="6">
        <v>0</v>
      </c>
      <c r="AF195" s="6">
        <v>0</v>
      </c>
      <c r="AG195" s="6">
        <v>0</v>
      </c>
      <c r="AH195" s="1">
        <v>365781</v>
      </c>
      <c r="AI195">
        <v>5</v>
      </c>
    </row>
    <row r="196" spans="1:35" x14ac:dyDescent="0.25">
      <c r="A196" t="s">
        <v>964</v>
      </c>
      <c r="B196" t="s">
        <v>168</v>
      </c>
      <c r="C196" t="s">
        <v>1080</v>
      </c>
      <c r="D196" t="s">
        <v>1047</v>
      </c>
      <c r="E196" s="6">
        <v>76.195652173913047</v>
      </c>
      <c r="F196" s="6">
        <v>5.0434782608695654</v>
      </c>
      <c r="G196" s="6">
        <v>0.38043478260869568</v>
      </c>
      <c r="H196" s="6">
        <v>0.36684782608695654</v>
      </c>
      <c r="I196" s="6">
        <v>6.9782608695652177</v>
      </c>
      <c r="J196" s="6">
        <v>0</v>
      </c>
      <c r="K196" s="6">
        <v>0</v>
      </c>
      <c r="L196" s="6">
        <v>3.2391304347826089</v>
      </c>
      <c r="M196" s="6">
        <v>4.6086956521739131</v>
      </c>
      <c r="N196" s="6">
        <v>0</v>
      </c>
      <c r="O196" s="6">
        <f>SUM(NonNurse[[#This Row],[Qualified Social Work Staff Hours]],NonNurse[[#This Row],[Other Social Work Staff Hours]])/NonNurse[[#This Row],[MDS Census]]</f>
        <v>6.0485021398002853E-2</v>
      </c>
      <c r="P196" s="6">
        <v>5.4782608695652177</v>
      </c>
      <c r="Q196" s="6">
        <v>12.703804347826088</v>
      </c>
      <c r="R196" s="6">
        <f>SUM(NonNurse[[#This Row],[Qualified Activities Professional Hours]],NonNurse[[#This Row],[Other Activities Professional Hours]])/NonNurse[[#This Row],[MDS Census]]</f>
        <v>0.23862339514978601</v>
      </c>
      <c r="S196" s="6">
        <v>5.6603260869565215</v>
      </c>
      <c r="T196" s="6">
        <v>4.8967391304347823</v>
      </c>
      <c r="U196" s="6">
        <v>0</v>
      </c>
      <c r="V196" s="6">
        <f>SUM(NonNurse[[#This Row],[Occupational Therapist Hours]],NonNurse[[#This Row],[OT Assistant Hours]],NonNurse[[#This Row],[OT Aide Hours]])/NonNurse[[#This Row],[MDS Census]]</f>
        <v>0.13855206847360912</v>
      </c>
      <c r="W196" s="6">
        <v>10.410326086956522</v>
      </c>
      <c r="X196" s="6">
        <v>10.456521739130435</v>
      </c>
      <c r="Y196" s="6">
        <v>0</v>
      </c>
      <c r="Z196" s="6">
        <f>SUM(NonNurse[[#This Row],[Physical Therapist (PT) Hours]],NonNurse[[#This Row],[PT Assistant Hours]],NonNurse[[#This Row],[PT Aide Hours]])/NonNurse[[#This Row],[MDS Census]]</f>
        <v>0.27385877318116975</v>
      </c>
      <c r="AA196" s="6">
        <v>0</v>
      </c>
      <c r="AB196" s="6">
        <v>0</v>
      </c>
      <c r="AC196" s="6">
        <v>0</v>
      </c>
      <c r="AD196" s="6">
        <v>0</v>
      </c>
      <c r="AE196" s="6">
        <v>0</v>
      </c>
      <c r="AF196" s="6">
        <v>0</v>
      </c>
      <c r="AG196" s="6">
        <v>0</v>
      </c>
      <c r="AH196" s="1">
        <v>365412</v>
      </c>
      <c r="AI196">
        <v>5</v>
      </c>
    </row>
    <row r="197" spans="1:35" x14ac:dyDescent="0.25">
      <c r="A197" t="s">
        <v>964</v>
      </c>
      <c r="B197" t="s">
        <v>481</v>
      </c>
      <c r="C197" t="s">
        <v>1189</v>
      </c>
      <c r="D197" t="s">
        <v>1029</v>
      </c>
      <c r="E197" s="6">
        <v>38.010869565217391</v>
      </c>
      <c r="F197" s="6">
        <v>5.0421739130434782</v>
      </c>
      <c r="G197" s="6">
        <v>1.2173913043478262</v>
      </c>
      <c r="H197" s="6">
        <v>0.19565217391304349</v>
      </c>
      <c r="I197" s="6">
        <v>0.84782608695652173</v>
      </c>
      <c r="J197" s="6">
        <v>0</v>
      </c>
      <c r="K197" s="6">
        <v>9.7826086956521743E-2</v>
      </c>
      <c r="L197" s="6">
        <v>1.6648913043478262</v>
      </c>
      <c r="M197" s="6">
        <v>4.0027173913043477</v>
      </c>
      <c r="N197" s="6">
        <v>0</v>
      </c>
      <c r="O197" s="6">
        <f>SUM(NonNurse[[#This Row],[Qualified Social Work Staff Hours]],NonNurse[[#This Row],[Other Social Work Staff Hours]])/NonNurse[[#This Row],[MDS Census]]</f>
        <v>0.10530454675436088</v>
      </c>
      <c r="P197" s="6">
        <v>4.5869565217391308</v>
      </c>
      <c r="Q197" s="6">
        <v>8.1222826086956523</v>
      </c>
      <c r="R197" s="6">
        <f>SUM(NonNurse[[#This Row],[Qualified Activities Professional Hours]],NonNurse[[#This Row],[Other Activities Professional Hours]])/NonNurse[[#This Row],[MDS Census]]</f>
        <v>0.33435802116099517</v>
      </c>
      <c r="S197" s="6">
        <v>0.96673913043478277</v>
      </c>
      <c r="T197" s="6">
        <v>2.9580434782608687</v>
      </c>
      <c r="U197" s="6">
        <v>0</v>
      </c>
      <c r="V197" s="6">
        <f>SUM(NonNurse[[#This Row],[Occupational Therapist Hours]],NonNurse[[#This Row],[OT Assistant Hours]],NonNurse[[#This Row],[OT Aide Hours]])/NonNurse[[#This Row],[MDS Census]]</f>
        <v>0.10325421790105804</v>
      </c>
      <c r="W197" s="6">
        <v>0</v>
      </c>
      <c r="X197" s="6">
        <v>5.6983695652173916</v>
      </c>
      <c r="Y197" s="6">
        <v>0</v>
      </c>
      <c r="Z197" s="6">
        <f>SUM(NonNurse[[#This Row],[Physical Therapist (PT) Hours]],NonNurse[[#This Row],[PT Assistant Hours]],NonNurse[[#This Row],[PT Aide Hours]])/NonNurse[[#This Row],[MDS Census]]</f>
        <v>0.14991421218187018</v>
      </c>
      <c r="AA197" s="6">
        <v>0</v>
      </c>
      <c r="AB197" s="6">
        <v>0</v>
      </c>
      <c r="AC197" s="6">
        <v>0</v>
      </c>
      <c r="AD197" s="6">
        <v>0</v>
      </c>
      <c r="AE197" s="6">
        <v>0</v>
      </c>
      <c r="AF197" s="6">
        <v>0</v>
      </c>
      <c r="AG197" s="6">
        <v>4.3478260869565216E-2</v>
      </c>
      <c r="AH197" s="1">
        <v>365885</v>
      </c>
      <c r="AI197">
        <v>5</v>
      </c>
    </row>
    <row r="198" spans="1:35" x14ac:dyDescent="0.25">
      <c r="A198" t="s">
        <v>964</v>
      </c>
      <c r="B198" t="s">
        <v>518</v>
      </c>
      <c r="C198" t="s">
        <v>1209</v>
      </c>
      <c r="D198" t="s">
        <v>1047</v>
      </c>
      <c r="E198" s="6">
        <v>21.369565217391305</v>
      </c>
      <c r="F198" s="6">
        <v>2.6956521739130435</v>
      </c>
      <c r="G198" s="6">
        <v>0.56521739130434778</v>
      </c>
      <c r="H198" s="6">
        <v>0</v>
      </c>
      <c r="I198" s="6">
        <v>0.67391304347826086</v>
      </c>
      <c r="J198" s="6">
        <v>0</v>
      </c>
      <c r="K198" s="6">
        <v>0</v>
      </c>
      <c r="L198" s="6">
        <v>0.68510869565217403</v>
      </c>
      <c r="M198" s="6">
        <v>2.1739130434782608</v>
      </c>
      <c r="N198" s="6">
        <v>0</v>
      </c>
      <c r="O198" s="6">
        <f>SUM(NonNurse[[#This Row],[Qualified Social Work Staff Hours]],NonNurse[[#This Row],[Other Social Work Staff Hours]])/NonNurse[[#This Row],[MDS Census]]</f>
        <v>0.10172939979654119</v>
      </c>
      <c r="P198" s="6">
        <v>4.8804347826086953</v>
      </c>
      <c r="Q198" s="6">
        <v>5.3967391304347823</v>
      </c>
      <c r="R198" s="6">
        <f>SUM(NonNurse[[#This Row],[Qualified Activities Professional Hours]],NonNurse[[#This Row],[Other Activities Professional Hours]])/NonNurse[[#This Row],[MDS Census]]</f>
        <v>0.48092573753814843</v>
      </c>
      <c r="S198" s="6">
        <v>0.46565217391304353</v>
      </c>
      <c r="T198" s="6">
        <v>0.36652173913043479</v>
      </c>
      <c r="U198" s="6">
        <v>0</v>
      </c>
      <c r="V198" s="6">
        <f>SUM(NonNurse[[#This Row],[Occupational Therapist Hours]],NonNurse[[#This Row],[OT Assistant Hours]],NonNurse[[#This Row],[OT Aide Hours]])/NonNurse[[#This Row],[MDS Census]]</f>
        <v>3.8942014242115977E-2</v>
      </c>
      <c r="W198" s="6">
        <v>1.2894565217391303</v>
      </c>
      <c r="X198" s="6">
        <v>2.0451086956521731</v>
      </c>
      <c r="Y198" s="6">
        <v>0</v>
      </c>
      <c r="Z198" s="6">
        <f>SUM(NonNurse[[#This Row],[Physical Therapist (PT) Hours]],NonNurse[[#This Row],[PT Assistant Hours]],NonNurse[[#This Row],[PT Aide Hours]])/NonNurse[[#This Row],[MDS Census]]</f>
        <v>0.15604272634791452</v>
      </c>
      <c r="AA198" s="6">
        <v>0</v>
      </c>
      <c r="AB198" s="6">
        <v>0</v>
      </c>
      <c r="AC198" s="6">
        <v>0</v>
      </c>
      <c r="AD198" s="6">
        <v>0</v>
      </c>
      <c r="AE198" s="6">
        <v>0</v>
      </c>
      <c r="AF198" s="6">
        <v>0</v>
      </c>
      <c r="AG198" s="6">
        <v>0</v>
      </c>
      <c r="AH198" s="1">
        <v>365949</v>
      </c>
      <c r="AI198">
        <v>5</v>
      </c>
    </row>
    <row r="199" spans="1:35" x14ac:dyDescent="0.25">
      <c r="A199" t="s">
        <v>964</v>
      </c>
      <c r="B199" t="s">
        <v>23</v>
      </c>
      <c r="C199" t="s">
        <v>1140</v>
      </c>
      <c r="D199" t="s">
        <v>1026</v>
      </c>
      <c r="E199" s="6">
        <v>79.782608695652172</v>
      </c>
      <c r="F199" s="6">
        <v>4.9565217391304346</v>
      </c>
      <c r="G199" s="6">
        <v>0.28260869565217389</v>
      </c>
      <c r="H199" s="6">
        <v>0</v>
      </c>
      <c r="I199" s="6">
        <v>1.5652173913043479</v>
      </c>
      <c r="J199" s="6">
        <v>0</v>
      </c>
      <c r="K199" s="6">
        <v>0</v>
      </c>
      <c r="L199" s="6">
        <v>2.5708695652173925</v>
      </c>
      <c r="M199" s="6">
        <v>4.6576086956521738</v>
      </c>
      <c r="N199" s="6">
        <v>0</v>
      </c>
      <c r="O199" s="6">
        <f>SUM(NonNurse[[#This Row],[Qualified Social Work Staff Hours]],NonNurse[[#This Row],[Other Social Work Staff Hours]])/NonNurse[[#This Row],[MDS Census]]</f>
        <v>5.8378746594005451E-2</v>
      </c>
      <c r="P199" s="6">
        <v>4.4347826086956523</v>
      </c>
      <c r="Q199" s="6">
        <v>12.144021739130435</v>
      </c>
      <c r="R199" s="6">
        <f>SUM(NonNurse[[#This Row],[Qualified Activities Professional Hours]],NonNurse[[#This Row],[Other Activities Professional Hours]])/NonNurse[[#This Row],[MDS Census]]</f>
        <v>0.20779972752043596</v>
      </c>
      <c r="S199" s="6">
        <v>1.2256521739130435</v>
      </c>
      <c r="T199" s="6">
        <v>2.1763043478260866</v>
      </c>
      <c r="U199" s="6">
        <v>0</v>
      </c>
      <c r="V199" s="6">
        <f>SUM(NonNurse[[#This Row],[Occupational Therapist Hours]],NonNurse[[#This Row],[OT Assistant Hours]],NonNurse[[#This Row],[OT Aide Hours]])/NonNurse[[#This Row],[MDS Census]]</f>
        <v>4.2640326975476837E-2</v>
      </c>
      <c r="W199" s="6">
        <v>0.46760869565217394</v>
      </c>
      <c r="X199" s="6">
        <v>5.402717391304348</v>
      </c>
      <c r="Y199" s="6">
        <v>0</v>
      </c>
      <c r="Z199" s="6">
        <f>SUM(NonNurse[[#This Row],[Physical Therapist (PT) Hours]],NonNurse[[#This Row],[PT Assistant Hours]],NonNurse[[#This Row],[PT Aide Hours]])/NonNurse[[#This Row],[MDS Census]]</f>
        <v>7.3579019073569493E-2</v>
      </c>
      <c r="AA199" s="6">
        <v>0</v>
      </c>
      <c r="AB199" s="6">
        <v>0</v>
      </c>
      <c r="AC199" s="6">
        <v>0</v>
      </c>
      <c r="AD199" s="6">
        <v>0</v>
      </c>
      <c r="AE199" s="6">
        <v>0</v>
      </c>
      <c r="AF199" s="6">
        <v>0</v>
      </c>
      <c r="AG199" s="6">
        <v>1.6956521739130435</v>
      </c>
      <c r="AH199" s="1">
        <v>365030</v>
      </c>
      <c r="AI199">
        <v>5</v>
      </c>
    </row>
    <row r="200" spans="1:35" x14ac:dyDescent="0.25">
      <c r="A200" t="s">
        <v>964</v>
      </c>
      <c r="B200" t="s">
        <v>829</v>
      </c>
      <c r="C200" t="s">
        <v>1262</v>
      </c>
      <c r="D200" t="s">
        <v>1048</v>
      </c>
      <c r="E200" s="6">
        <v>69.510869565217391</v>
      </c>
      <c r="F200" s="6">
        <v>5.3043478260869561</v>
      </c>
      <c r="G200" s="6">
        <v>0.2391304347826087</v>
      </c>
      <c r="H200" s="6">
        <v>0</v>
      </c>
      <c r="I200" s="6">
        <v>3.7391304347826089</v>
      </c>
      <c r="J200" s="6">
        <v>0</v>
      </c>
      <c r="K200" s="6">
        <v>0</v>
      </c>
      <c r="L200" s="6">
        <v>4.1452173913043477</v>
      </c>
      <c r="M200" s="6">
        <v>0</v>
      </c>
      <c r="N200" s="6">
        <v>9.2173913043478262</v>
      </c>
      <c r="O200" s="6">
        <f>SUM(NonNurse[[#This Row],[Qualified Social Work Staff Hours]],NonNurse[[#This Row],[Other Social Work Staff Hours]])/NonNurse[[#This Row],[MDS Census]]</f>
        <v>0.13260359655981235</v>
      </c>
      <c r="P200" s="6">
        <v>0</v>
      </c>
      <c r="Q200" s="6">
        <v>9.8706521739130455</v>
      </c>
      <c r="R200" s="6">
        <f>SUM(NonNurse[[#This Row],[Qualified Activities Professional Hours]],NonNurse[[#This Row],[Other Activities Professional Hours]])/NonNurse[[#This Row],[MDS Census]]</f>
        <v>0.14200156372165756</v>
      </c>
      <c r="S200" s="6">
        <v>3.100869565217391</v>
      </c>
      <c r="T200" s="6">
        <v>5.9701086956521747</v>
      </c>
      <c r="U200" s="6">
        <v>0</v>
      </c>
      <c r="V200" s="6">
        <f>SUM(NonNurse[[#This Row],[Occupational Therapist Hours]],NonNurse[[#This Row],[OT Assistant Hours]],NonNurse[[#This Row],[OT Aide Hours]])/NonNurse[[#This Row],[MDS Census]]</f>
        <v>0.13049726348709931</v>
      </c>
      <c r="W200" s="6">
        <v>1.4606521739130434</v>
      </c>
      <c r="X200" s="6">
        <v>11.798260869565217</v>
      </c>
      <c r="Y200" s="6">
        <v>0</v>
      </c>
      <c r="Z200" s="6">
        <f>SUM(NonNurse[[#This Row],[Physical Therapist (PT) Hours]],NonNurse[[#This Row],[PT Assistant Hours]],NonNurse[[#This Row],[PT Aide Hours]])/NonNurse[[#This Row],[MDS Census]]</f>
        <v>0.19074589523064894</v>
      </c>
      <c r="AA200" s="6">
        <v>0</v>
      </c>
      <c r="AB200" s="6">
        <v>0</v>
      </c>
      <c r="AC200" s="6">
        <v>0</v>
      </c>
      <c r="AD200" s="6">
        <v>0</v>
      </c>
      <c r="AE200" s="6">
        <v>9</v>
      </c>
      <c r="AF200" s="6">
        <v>0</v>
      </c>
      <c r="AG200" s="6">
        <v>0</v>
      </c>
      <c r="AH200" s="1">
        <v>366381</v>
      </c>
      <c r="AI200">
        <v>5</v>
      </c>
    </row>
    <row r="201" spans="1:35" x14ac:dyDescent="0.25">
      <c r="A201" t="s">
        <v>964</v>
      </c>
      <c r="B201" t="s">
        <v>889</v>
      </c>
      <c r="C201" t="s">
        <v>1084</v>
      </c>
      <c r="D201" t="s">
        <v>1003</v>
      </c>
      <c r="E201" s="6">
        <v>48.260869565217391</v>
      </c>
      <c r="F201" s="6">
        <v>6.0815217391304346</v>
      </c>
      <c r="G201" s="6">
        <v>0.51086956521739135</v>
      </c>
      <c r="H201" s="6">
        <v>0.13043478260869565</v>
      </c>
      <c r="I201" s="6">
        <v>2.8586956521739131</v>
      </c>
      <c r="J201" s="6">
        <v>2.7391304347826089</v>
      </c>
      <c r="K201" s="6">
        <v>0</v>
      </c>
      <c r="L201" s="6">
        <v>5.2311956521739118</v>
      </c>
      <c r="M201" s="6">
        <v>9.9483695652173907</v>
      </c>
      <c r="N201" s="6">
        <v>0</v>
      </c>
      <c r="O201" s="6">
        <f>SUM(NonNurse[[#This Row],[Qualified Social Work Staff Hours]],NonNurse[[#This Row],[Other Social Work Staff Hours]])/NonNurse[[#This Row],[MDS Census]]</f>
        <v>0.20613738738738738</v>
      </c>
      <c r="P201" s="6">
        <v>0</v>
      </c>
      <c r="Q201" s="6">
        <v>10.600543478260869</v>
      </c>
      <c r="R201" s="6">
        <f>SUM(NonNurse[[#This Row],[Qualified Activities Professional Hours]],NonNurse[[#This Row],[Other Activities Professional Hours]])/NonNurse[[#This Row],[MDS Census]]</f>
        <v>0.21965090090090089</v>
      </c>
      <c r="S201" s="6">
        <v>6.055543478260871</v>
      </c>
      <c r="T201" s="6">
        <v>13.453695652173916</v>
      </c>
      <c r="U201" s="6">
        <v>0</v>
      </c>
      <c r="V201" s="6">
        <f>SUM(NonNurse[[#This Row],[Occupational Therapist Hours]],NonNurse[[#This Row],[OT Assistant Hours]],NonNurse[[#This Row],[OT Aide Hours]])/NonNurse[[#This Row],[MDS Census]]</f>
        <v>0.40424549549549554</v>
      </c>
      <c r="W201" s="6">
        <v>5.5106521739130434</v>
      </c>
      <c r="X201" s="6">
        <v>13.370108695652169</v>
      </c>
      <c r="Y201" s="6">
        <v>0</v>
      </c>
      <c r="Z201" s="6">
        <f>SUM(NonNurse[[#This Row],[Physical Therapist (PT) Hours]],NonNurse[[#This Row],[PT Assistant Hours]],NonNurse[[#This Row],[PT Aide Hours]])/NonNurse[[#This Row],[MDS Census]]</f>
        <v>0.39122297297297287</v>
      </c>
      <c r="AA201" s="6">
        <v>0</v>
      </c>
      <c r="AB201" s="6">
        <v>0</v>
      </c>
      <c r="AC201" s="6">
        <v>0</v>
      </c>
      <c r="AD201" s="6">
        <v>0</v>
      </c>
      <c r="AE201" s="6">
        <v>0</v>
      </c>
      <c r="AF201" s="6">
        <v>0</v>
      </c>
      <c r="AG201" s="6">
        <v>0.18478260869565216</v>
      </c>
      <c r="AH201" s="1">
        <v>366447</v>
      </c>
      <c r="AI201">
        <v>5</v>
      </c>
    </row>
    <row r="202" spans="1:35" x14ac:dyDescent="0.25">
      <c r="A202" t="s">
        <v>964</v>
      </c>
      <c r="B202" t="s">
        <v>757</v>
      </c>
      <c r="C202" t="s">
        <v>1337</v>
      </c>
      <c r="D202" t="s">
        <v>1034</v>
      </c>
      <c r="E202" s="6">
        <v>40</v>
      </c>
      <c r="F202" s="6">
        <v>5.4782608695652177</v>
      </c>
      <c r="G202" s="6">
        <v>0.45923913043478259</v>
      </c>
      <c r="H202" s="6">
        <v>0</v>
      </c>
      <c r="I202" s="6">
        <v>1.3586956521739131</v>
      </c>
      <c r="J202" s="6">
        <v>0</v>
      </c>
      <c r="K202" s="6">
        <v>0</v>
      </c>
      <c r="L202" s="6">
        <v>4.3845652173913052</v>
      </c>
      <c r="M202" s="6">
        <v>1.3043478260869565</v>
      </c>
      <c r="N202" s="6">
        <v>0</v>
      </c>
      <c r="O202" s="6">
        <f>SUM(NonNurse[[#This Row],[Qualified Social Work Staff Hours]],NonNurse[[#This Row],[Other Social Work Staff Hours]])/NonNurse[[#This Row],[MDS Census]]</f>
        <v>3.2608695652173912E-2</v>
      </c>
      <c r="P202" s="6">
        <v>5.1304347826086953</v>
      </c>
      <c r="Q202" s="6">
        <v>13.779782608695653</v>
      </c>
      <c r="R202" s="6">
        <f>SUM(NonNurse[[#This Row],[Qualified Activities Professional Hours]],NonNurse[[#This Row],[Other Activities Professional Hours]])/NonNurse[[#This Row],[MDS Census]]</f>
        <v>0.47275543478260873</v>
      </c>
      <c r="S202" s="6">
        <v>3.4095652173913051</v>
      </c>
      <c r="T202" s="6">
        <v>11.236630434782606</v>
      </c>
      <c r="U202" s="6">
        <v>0</v>
      </c>
      <c r="V202" s="6">
        <f>SUM(NonNurse[[#This Row],[Occupational Therapist Hours]],NonNurse[[#This Row],[OT Assistant Hours]],NonNurse[[#This Row],[OT Aide Hours]])/NonNurse[[#This Row],[MDS Census]]</f>
        <v>0.36615489130434781</v>
      </c>
      <c r="W202" s="6">
        <v>2.5983695652173919</v>
      </c>
      <c r="X202" s="6">
        <v>9.4599999999999973</v>
      </c>
      <c r="Y202" s="6">
        <v>0</v>
      </c>
      <c r="Z202" s="6">
        <f>SUM(NonNurse[[#This Row],[Physical Therapist (PT) Hours]],NonNurse[[#This Row],[PT Assistant Hours]],NonNurse[[#This Row],[PT Aide Hours]])/NonNurse[[#This Row],[MDS Census]]</f>
        <v>0.30145923913043476</v>
      </c>
      <c r="AA202" s="6">
        <v>0</v>
      </c>
      <c r="AB202" s="6">
        <v>0</v>
      </c>
      <c r="AC202" s="6">
        <v>0</v>
      </c>
      <c r="AD202" s="6">
        <v>0</v>
      </c>
      <c r="AE202" s="6">
        <v>0</v>
      </c>
      <c r="AF202" s="6">
        <v>0</v>
      </c>
      <c r="AG202" s="6">
        <v>0</v>
      </c>
      <c r="AH202" s="1">
        <v>366289</v>
      </c>
      <c r="AI202">
        <v>5</v>
      </c>
    </row>
    <row r="203" spans="1:35" x14ac:dyDescent="0.25">
      <c r="A203" t="s">
        <v>964</v>
      </c>
      <c r="B203" t="s">
        <v>284</v>
      </c>
      <c r="C203" t="s">
        <v>1288</v>
      </c>
      <c r="D203" t="s">
        <v>1016</v>
      </c>
      <c r="E203" s="6">
        <v>46.195652173913047</v>
      </c>
      <c r="F203" s="6">
        <v>4.1739130434782608</v>
      </c>
      <c r="G203" s="6">
        <v>0</v>
      </c>
      <c r="H203" s="6">
        <v>0</v>
      </c>
      <c r="I203" s="6">
        <v>0</v>
      </c>
      <c r="J203" s="6">
        <v>0</v>
      </c>
      <c r="K203" s="6">
        <v>0</v>
      </c>
      <c r="L203" s="6">
        <v>3.9601086956521749</v>
      </c>
      <c r="M203" s="6">
        <v>0</v>
      </c>
      <c r="N203" s="6">
        <v>5.3913043478260869</v>
      </c>
      <c r="O203" s="6">
        <f>SUM(NonNurse[[#This Row],[Qualified Social Work Staff Hours]],NonNurse[[#This Row],[Other Social Work Staff Hours]])/NonNurse[[#This Row],[MDS Census]]</f>
        <v>0.11670588235294117</v>
      </c>
      <c r="P203" s="6">
        <v>4.9565217391304346</v>
      </c>
      <c r="Q203" s="6">
        <v>4.6329347826086957</v>
      </c>
      <c r="R203" s="6">
        <f>SUM(NonNurse[[#This Row],[Qualified Activities Professional Hours]],NonNurse[[#This Row],[Other Activities Professional Hours]])/NonNurse[[#This Row],[MDS Census]]</f>
        <v>0.20758352941176469</v>
      </c>
      <c r="S203" s="6">
        <v>1.5776086956521738</v>
      </c>
      <c r="T203" s="6">
        <v>5.0247826086956522</v>
      </c>
      <c r="U203" s="6">
        <v>0</v>
      </c>
      <c r="V203" s="6">
        <f>SUM(NonNurse[[#This Row],[Occupational Therapist Hours]],NonNurse[[#This Row],[OT Assistant Hours]],NonNurse[[#This Row],[OT Aide Hours]])/NonNurse[[#This Row],[MDS Census]]</f>
        <v>0.14292235294117644</v>
      </c>
      <c r="W203" s="6">
        <v>4.0089130434782607</v>
      </c>
      <c r="X203" s="6">
        <v>7.4436956521739122</v>
      </c>
      <c r="Y203" s="6">
        <v>0</v>
      </c>
      <c r="Z203" s="6">
        <f>SUM(NonNurse[[#This Row],[Physical Therapist (PT) Hours]],NonNurse[[#This Row],[PT Assistant Hours]],NonNurse[[#This Row],[PT Aide Hours]])/NonNurse[[#This Row],[MDS Census]]</f>
        <v>0.24791529411764704</v>
      </c>
      <c r="AA203" s="6">
        <v>0</v>
      </c>
      <c r="AB203" s="6">
        <v>0</v>
      </c>
      <c r="AC203" s="6">
        <v>0</v>
      </c>
      <c r="AD203" s="6">
        <v>0</v>
      </c>
      <c r="AE203" s="6">
        <v>0</v>
      </c>
      <c r="AF203" s="6">
        <v>0</v>
      </c>
      <c r="AG203" s="6">
        <v>0</v>
      </c>
      <c r="AH203" s="1">
        <v>365592</v>
      </c>
      <c r="AI203">
        <v>5</v>
      </c>
    </row>
    <row r="204" spans="1:35" x14ac:dyDescent="0.25">
      <c r="A204" t="s">
        <v>964</v>
      </c>
      <c r="B204" t="s">
        <v>157</v>
      </c>
      <c r="C204" t="s">
        <v>1261</v>
      </c>
      <c r="D204" t="s">
        <v>1053</v>
      </c>
      <c r="E204" s="6">
        <v>94.869565217391298</v>
      </c>
      <c r="F204" s="6">
        <v>5.3532608695652177</v>
      </c>
      <c r="G204" s="6">
        <v>0</v>
      </c>
      <c r="H204" s="6">
        <v>0</v>
      </c>
      <c r="I204" s="6">
        <v>0</v>
      </c>
      <c r="J204" s="6">
        <v>0</v>
      </c>
      <c r="K204" s="6">
        <v>0</v>
      </c>
      <c r="L204" s="6">
        <v>4.1288043478260876</v>
      </c>
      <c r="M204" s="6">
        <v>0</v>
      </c>
      <c r="N204" s="6">
        <v>6.3693478260869583</v>
      </c>
      <c r="O204" s="6">
        <f>SUM(NonNurse[[#This Row],[Qualified Social Work Staff Hours]],NonNurse[[#This Row],[Other Social Work Staff Hours]])/NonNurse[[#This Row],[MDS Census]]</f>
        <v>6.7137946837763543E-2</v>
      </c>
      <c r="P204" s="6">
        <v>5.2711956521739136</v>
      </c>
      <c r="Q204" s="6">
        <v>10.861086956521735</v>
      </c>
      <c r="R204" s="6">
        <f>SUM(NonNurse[[#This Row],[Qualified Activities Professional Hours]],NonNurse[[#This Row],[Other Activities Professional Hours]])/NonNurse[[#This Row],[MDS Census]]</f>
        <v>0.17004697525206228</v>
      </c>
      <c r="S204" s="6">
        <v>2.1292391304347826</v>
      </c>
      <c r="T204" s="6">
        <v>7.5611956521739128</v>
      </c>
      <c r="U204" s="6">
        <v>9.7826086956521743E-2</v>
      </c>
      <c r="V204" s="6">
        <f>SUM(NonNurse[[#This Row],[Occupational Therapist Hours]],NonNurse[[#This Row],[OT Assistant Hours]],NonNurse[[#This Row],[OT Aide Hours]])/NonNurse[[#This Row],[MDS Census]]</f>
        <v>0.10317598533455546</v>
      </c>
      <c r="W204" s="6">
        <v>3.4288043478260857</v>
      </c>
      <c r="X204" s="6">
        <v>13.337934782608697</v>
      </c>
      <c r="Y204" s="6">
        <v>0</v>
      </c>
      <c r="Z204" s="6">
        <f>SUM(NonNurse[[#This Row],[Physical Therapist (PT) Hours]],NonNurse[[#This Row],[PT Assistant Hours]],NonNurse[[#This Row],[PT Aide Hours]])/NonNurse[[#This Row],[MDS Census]]</f>
        <v>0.17673464711274062</v>
      </c>
      <c r="AA204" s="6">
        <v>0</v>
      </c>
      <c r="AB204" s="6">
        <v>0</v>
      </c>
      <c r="AC204" s="6">
        <v>0</v>
      </c>
      <c r="AD204" s="6">
        <v>0</v>
      </c>
      <c r="AE204" s="6">
        <v>5.2934782608695654</v>
      </c>
      <c r="AF204" s="6">
        <v>0</v>
      </c>
      <c r="AG204" s="6">
        <v>0</v>
      </c>
      <c r="AH204" s="1">
        <v>365394</v>
      </c>
      <c r="AI204">
        <v>5</v>
      </c>
    </row>
    <row r="205" spans="1:35" x14ac:dyDescent="0.25">
      <c r="A205" t="s">
        <v>964</v>
      </c>
      <c r="B205" t="s">
        <v>665</v>
      </c>
      <c r="C205" t="s">
        <v>1382</v>
      </c>
      <c r="D205" t="s">
        <v>1053</v>
      </c>
      <c r="E205" s="6">
        <v>62.793478260869563</v>
      </c>
      <c r="F205" s="6">
        <v>5.2173913043478262</v>
      </c>
      <c r="G205" s="6">
        <v>0</v>
      </c>
      <c r="H205" s="6">
        <v>0</v>
      </c>
      <c r="I205" s="6">
        <v>0</v>
      </c>
      <c r="J205" s="6">
        <v>0</v>
      </c>
      <c r="K205" s="6">
        <v>0</v>
      </c>
      <c r="L205" s="6">
        <v>2.0431521739130432</v>
      </c>
      <c r="M205" s="6">
        <v>0</v>
      </c>
      <c r="N205" s="6">
        <v>4.767608695652175</v>
      </c>
      <c r="O205" s="6">
        <f>SUM(NonNurse[[#This Row],[Qualified Social Work Staff Hours]],NonNurse[[#This Row],[Other Social Work Staff Hours]])/NonNurse[[#This Row],[MDS Census]]</f>
        <v>7.5925220702786941E-2</v>
      </c>
      <c r="P205" s="6">
        <v>4.8333695652173914</v>
      </c>
      <c r="Q205" s="6">
        <v>4.7511956521739132</v>
      </c>
      <c r="R205" s="6">
        <f>SUM(NonNurse[[#This Row],[Qualified Activities Professional Hours]],NonNurse[[#This Row],[Other Activities Professional Hours]])/NonNurse[[#This Row],[MDS Census]]</f>
        <v>0.15263631642721137</v>
      </c>
      <c r="S205" s="6">
        <v>1.1215217391304346</v>
      </c>
      <c r="T205" s="6">
        <v>7.3133695652173909</v>
      </c>
      <c r="U205" s="6">
        <v>0</v>
      </c>
      <c r="V205" s="6">
        <f>SUM(NonNurse[[#This Row],[Occupational Therapist Hours]],NonNurse[[#This Row],[OT Assistant Hours]],NonNurse[[#This Row],[OT Aide Hours]])/NonNurse[[#This Row],[MDS Census]]</f>
        <v>0.13432750562575732</v>
      </c>
      <c r="W205" s="6">
        <v>1.1644565217391307</v>
      </c>
      <c r="X205" s="6">
        <v>6.2946739130434786</v>
      </c>
      <c r="Y205" s="6">
        <v>0</v>
      </c>
      <c r="Z205" s="6">
        <f>SUM(NonNurse[[#This Row],[Physical Therapist (PT) Hours]],NonNurse[[#This Row],[PT Assistant Hours]],NonNurse[[#This Row],[PT Aide Hours]])/NonNurse[[#This Row],[MDS Census]]</f>
        <v>0.11878829842478797</v>
      </c>
      <c r="AA205" s="6">
        <v>0</v>
      </c>
      <c r="AB205" s="6">
        <v>0</v>
      </c>
      <c r="AC205" s="6">
        <v>0</v>
      </c>
      <c r="AD205" s="6">
        <v>0</v>
      </c>
      <c r="AE205" s="6">
        <v>0</v>
      </c>
      <c r="AF205" s="6">
        <v>0</v>
      </c>
      <c r="AG205" s="6">
        <v>0</v>
      </c>
      <c r="AH205" s="1">
        <v>366173</v>
      </c>
      <c r="AI205">
        <v>5</v>
      </c>
    </row>
    <row r="206" spans="1:35" x14ac:dyDescent="0.25">
      <c r="A206" t="s">
        <v>964</v>
      </c>
      <c r="B206" t="s">
        <v>755</v>
      </c>
      <c r="C206" t="s">
        <v>1261</v>
      </c>
      <c r="D206" t="s">
        <v>1053</v>
      </c>
      <c r="E206" s="6">
        <v>76.880434782608702</v>
      </c>
      <c r="F206" s="6">
        <v>4.8097826086956523</v>
      </c>
      <c r="G206" s="6">
        <v>0</v>
      </c>
      <c r="H206" s="6">
        <v>0</v>
      </c>
      <c r="I206" s="6">
        <v>0</v>
      </c>
      <c r="J206" s="6">
        <v>0</v>
      </c>
      <c r="K206" s="6">
        <v>0</v>
      </c>
      <c r="L206" s="6">
        <v>0.89239130434782588</v>
      </c>
      <c r="M206" s="6">
        <v>0</v>
      </c>
      <c r="N206" s="6">
        <v>4.6439130434782614</v>
      </c>
      <c r="O206" s="6">
        <f>SUM(NonNurse[[#This Row],[Qualified Social Work Staff Hours]],NonNurse[[#This Row],[Other Social Work Staff Hours]])/NonNurse[[#This Row],[MDS Census]]</f>
        <v>6.0404354587869365E-2</v>
      </c>
      <c r="P206" s="6">
        <v>5.6980434782608702</v>
      </c>
      <c r="Q206" s="6">
        <v>0</v>
      </c>
      <c r="R206" s="6">
        <f>SUM(NonNurse[[#This Row],[Qualified Activities Professional Hours]],NonNurse[[#This Row],[Other Activities Professional Hours]])/NonNurse[[#This Row],[MDS Census]]</f>
        <v>7.4115651067439559E-2</v>
      </c>
      <c r="S206" s="6">
        <v>2.6211956521739133</v>
      </c>
      <c r="T206" s="6">
        <v>10.045978260869566</v>
      </c>
      <c r="U206" s="6">
        <v>5.434782608695652E-2</v>
      </c>
      <c r="V206" s="6">
        <f>SUM(NonNurse[[#This Row],[Occupational Therapist Hours]],NonNurse[[#This Row],[OT Assistant Hours]],NonNurse[[#This Row],[OT Aide Hours]])/NonNurse[[#This Row],[MDS Census]]</f>
        <v>0.16547151138130919</v>
      </c>
      <c r="W206" s="6">
        <v>1.1140217391304355</v>
      </c>
      <c r="X206" s="6">
        <v>7.6148913043478252</v>
      </c>
      <c r="Y206" s="6">
        <v>0</v>
      </c>
      <c r="Z206" s="6">
        <f>SUM(NonNurse[[#This Row],[Physical Therapist (PT) Hours]],NonNurse[[#This Row],[PT Assistant Hours]],NonNurse[[#This Row],[PT Aide Hours]])/NonNurse[[#This Row],[MDS Census]]</f>
        <v>0.11353880955747207</v>
      </c>
      <c r="AA206" s="6">
        <v>0</v>
      </c>
      <c r="AB206" s="6">
        <v>0</v>
      </c>
      <c r="AC206" s="6">
        <v>0</v>
      </c>
      <c r="AD206" s="6">
        <v>0</v>
      </c>
      <c r="AE206" s="6">
        <v>0</v>
      </c>
      <c r="AF206" s="6">
        <v>0</v>
      </c>
      <c r="AG206" s="6">
        <v>0</v>
      </c>
      <c r="AH206" s="1">
        <v>366286</v>
      </c>
      <c r="AI206">
        <v>5</v>
      </c>
    </row>
    <row r="207" spans="1:35" x14ac:dyDescent="0.25">
      <c r="A207" t="s">
        <v>964</v>
      </c>
      <c r="B207" t="s">
        <v>354</v>
      </c>
      <c r="C207" t="s">
        <v>1320</v>
      </c>
      <c r="D207" t="s">
        <v>1060</v>
      </c>
      <c r="E207" s="6">
        <v>69.565217391304344</v>
      </c>
      <c r="F207" s="6">
        <v>5.4565217391304346</v>
      </c>
      <c r="G207" s="6">
        <v>0</v>
      </c>
      <c r="H207" s="6">
        <v>0</v>
      </c>
      <c r="I207" s="6">
        <v>0</v>
      </c>
      <c r="J207" s="6">
        <v>0</v>
      </c>
      <c r="K207" s="6">
        <v>0</v>
      </c>
      <c r="L207" s="6">
        <v>3.874021739130435</v>
      </c>
      <c r="M207" s="6">
        <v>0</v>
      </c>
      <c r="N207" s="6">
        <v>5.1576086956521738</v>
      </c>
      <c r="O207" s="6">
        <f>SUM(NonNurse[[#This Row],[Qualified Social Work Staff Hours]],NonNurse[[#This Row],[Other Social Work Staff Hours]])/NonNurse[[#This Row],[MDS Census]]</f>
        <v>7.4140625000000002E-2</v>
      </c>
      <c r="P207" s="6">
        <v>6.2934782608695654</v>
      </c>
      <c r="Q207" s="6">
        <v>5.3395652173913053</v>
      </c>
      <c r="R207" s="6">
        <f>SUM(NonNurse[[#This Row],[Qualified Activities Professional Hours]],NonNurse[[#This Row],[Other Activities Professional Hours]])/NonNurse[[#This Row],[MDS Census]]</f>
        <v>0.16722500000000001</v>
      </c>
      <c r="S207" s="6">
        <v>3.4935869565217392</v>
      </c>
      <c r="T207" s="6">
        <v>7.4116304347826096</v>
      </c>
      <c r="U207" s="6">
        <v>0</v>
      </c>
      <c r="V207" s="6">
        <f>SUM(NonNurse[[#This Row],[Occupational Therapist Hours]],NonNurse[[#This Row],[OT Assistant Hours]],NonNurse[[#This Row],[OT Aide Hours]])/NonNurse[[#This Row],[MDS Census]]</f>
        <v>0.15676250000000003</v>
      </c>
      <c r="W207" s="6">
        <v>2.7781521739130435</v>
      </c>
      <c r="X207" s="6">
        <v>11.665326086956524</v>
      </c>
      <c r="Y207" s="6">
        <v>0</v>
      </c>
      <c r="Z207" s="6">
        <f>SUM(NonNurse[[#This Row],[Physical Therapist (PT) Hours]],NonNurse[[#This Row],[PT Assistant Hours]],NonNurse[[#This Row],[PT Aide Hours]])/NonNurse[[#This Row],[MDS Census]]</f>
        <v>0.20762500000000006</v>
      </c>
      <c r="AA207" s="6">
        <v>0</v>
      </c>
      <c r="AB207" s="6">
        <v>0</v>
      </c>
      <c r="AC207" s="6">
        <v>0</v>
      </c>
      <c r="AD207" s="6">
        <v>0</v>
      </c>
      <c r="AE207" s="6">
        <v>0</v>
      </c>
      <c r="AF207" s="6">
        <v>0</v>
      </c>
      <c r="AG207" s="6">
        <v>0</v>
      </c>
      <c r="AH207" s="1">
        <v>365696</v>
      </c>
      <c r="AI207">
        <v>5</v>
      </c>
    </row>
    <row r="208" spans="1:35" x14ac:dyDescent="0.25">
      <c r="A208" t="s">
        <v>964</v>
      </c>
      <c r="B208" t="s">
        <v>843</v>
      </c>
      <c r="C208" t="s">
        <v>1261</v>
      </c>
      <c r="D208" t="s">
        <v>1053</v>
      </c>
      <c r="E208" s="6">
        <v>17.445652173913043</v>
      </c>
      <c r="F208" s="6">
        <v>0</v>
      </c>
      <c r="G208" s="6">
        <v>0</v>
      </c>
      <c r="H208" s="6">
        <v>0</v>
      </c>
      <c r="I208" s="6">
        <v>0</v>
      </c>
      <c r="J208" s="6">
        <v>0</v>
      </c>
      <c r="K208" s="6">
        <v>0</v>
      </c>
      <c r="L208" s="6">
        <v>1.0092391304347827</v>
      </c>
      <c r="M208" s="6">
        <v>0</v>
      </c>
      <c r="N208" s="6">
        <v>0</v>
      </c>
      <c r="O208" s="6">
        <f>SUM(NonNurse[[#This Row],[Qualified Social Work Staff Hours]],NonNurse[[#This Row],[Other Social Work Staff Hours]])/NonNurse[[#This Row],[MDS Census]]</f>
        <v>0</v>
      </c>
      <c r="P208" s="6">
        <v>0</v>
      </c>
      <c r="Q208" s="6">
        <v>0</v>
      </c>
      <c r="R208" s="6">
        <f>SUM(NonNurse[[#This Row],[Qualified Activities Professional Hours]],NonNurse[[#This Row],[Other Activities Professional Hours]])/NonNurse[[#This Row],[MDS Census]]</f>
        <v>0</v>
      </c>
      <c r="S208" s="6">
        <v>2.8529347826086955</v>
      </c>
      <c r="T208" s="6">
        <v>10.250108695652173</v>
      </c>
      <c r="U208" s="6">
        <v>0.14130434782608695</v>
      </c>
      <c r="V208" s="6">
        <f>SUM(NonNurse[[#This Row],[Occupational Therapist Hours]],NonNurse[[#This Row],[OT Assistant Hours]],NonNurse[[#This Row],[OT Aide Hours]])/NonNurse[[#This Row],[MDS Census]]</f>
        <v>0.75917757009345799</v>
      </c>
      <c r="W208" s="6">
        <v>1.8306521739130437</v>
      </c>
      <c r="X208" s="6">
        <v>9.1160869565217375</v>
      </c>
      <c r="Y208" s="6">
        <v>0</v>
      </c>
      <c r="Z208" s="6">
        <f>SUM(NonNurse[[#This Row],[Physical Therapist (PT) Hours]],NonNurse[[#This Row],[PT Assistant Hours]],NonNurse[[#This Row],[PT Aide Hours]])/NonNurse[[#This Row],[MDS Census]]</f>
        <v>0.62747663551401867</v>
      </c>
      <c r="AA208" s="6">
        <v>0</v>
      </c>
      <c r="AB208" s="6">
        <v>0</v>
      </c>
      <c r="AC208" s="6">
        <v>0</v>
      </c>
      <c r="AD208" s="6">
        <v>0</v>
      </c>
      <c r="AE208" s="6">
        <v>0</v>
      </c>
      <c r="AF208" s="6">
        <v>0</v>
      </c>
      <c r="AG208" s="6">
        <v>0</v>
      </c>
      <c r="AH208" s="1">
        <v>366397</v>
      </c>
      <c r="AI208">
        <v>5</v>
      </c>
    </row>
    <row r="209" spans="1:35" x14ac:dyDescent="0.25">
      <c r="A209" t="s">
        <v>964</v>
      </c>
      <c r="B209" t="s">
        <v>721</v>
      </c>
      <c r="C209" t="s">
        <v>1261</v>
      </c>
      <c r="D209" t="s">
        <v>1053</v>
      </c>
      <c r="E209" s="6">
        <v>62.293478260869563</v>
      </c>
      <c r="F209" s="6">
        <v>4.9565217391304346</v>
      </c>
      <c r="G209" s="6">
        <v>0</v>
      </c>
      <c r="H209" s="6">
        <v>0</v>
      </c>
      <c r="I209" s="6">
        <v>0</v>
      </c>
      <c r="J209" s="6">
        <v>0</v>
      </c>
      <c r="K209" s="6">
        <v>0</v>
      </c>
      <c r="L209" s="6">
        <v>1.1811956521739131</v>
      </c>
      <c r="M209" s="6">
        <v>0</v>
      </c>
      <c r="N209" s="6">
        <v>4.6554347826086957</v>
      </c>
      <c r="O209" s="6">
        <f>SUM(NonNurse[[#This Row],[Qualified Social Work Staff Hours]],NonNurse[[#This Row],[Other Social Work Staff Hours]])/NonNurse[[#This Row],[MDS Census]]</f>
        <v>7.4733903332751705E-2</v>
      </c>
      <c r="P209" s="6">
        <v>5.2503260869565223</v>
      </c>
      <c r="Q209" s="6">
        <v>5.9064130434782598</v>
      </c>
      <c r="R209" s="6">
        <f>SUM(NonNurse[[#This Row],[Qualified Activities Professional Hours]],NonNurse[[#This Row],[Other Activities Professional Hours]])/NonNurse[[#This Row],[MDS Census]]</f>
        <v>0.1790996335718025</v>
      </c>
      <c r="S209" s="6">
        <v>2.3838043478260871</v>
      </c>
      <c r="T209" s="6">
        <v>8.7636956521739151</v>
      </c>
      <c r="U209" s="6">
        <v>0.14130434782608695</v>
      </c>
      <c r="V209" s="6">
        <f>SUM(NonNurse[[#This Row],[Occupational Therapist Hours]],NonNurse[[#This Row],[OT Assistant Hours]],NonNurse[[#This Row],[OT Aide Hours]])/NonNurse[[#This Row],[MDS Census]]</f>
        <v>0.18121968242889555</v>
      </c>
      <c r="W209" s="6">
        <v>1.6131521739130434</v>
      </c>
      <c r="X209" s="6">
        <v>13.713586956521739</v>
      </c>
      <c r="Y209" s="6">
        <v>0</v>
      </c>
      <c r="Z209" s="6">
        <f>SUM(NonNurse[[#This Row],[Physical Therapist (PT) Hours]],NonNurse[[#This Row],[PT Assistant Hours]],NonNurse[[#This Row],[PT Aide Hours]])/NonNurse[[#This Row],[MDS Census]]</f>
        <v>0.24604083057058107</v>
      </c>
      <c r="AA209" s="6">
        <v>0</v>
      </c>
      <c r="AB209" s="6">
        <v>0</v>
      </c>
      <c r="AC209" s="6">
        <v>0</v>
      </c>
      <c r="AD209" s="6">
        <v>0</v>
      </c>
      <c r="AE209" s="6">
        <v>0</v>
      </c>
      <c r="AF209" s="6">
        <v>0</v>
      </c>
      <c r="AG209" s="6">
        <v>0</v>
      </c>
      <c r="AH209" s="1">
        <v>366244</v>
      </c>
      <c r="AI209">
        <v>5</v>
      </c>
    </row>
    <row r="210" spans="1:35" x14ac:dyDescent="0.25">
      <c r="A210" t="s">
        <v>964</v>
      </c>
      <c r="B210" t="s">
        <v>443</v>
      </c>
      <c r="C210" t="s">
        <v>1237</v>
      </c>
      <c r="D210" t="s">
        <v>1034</v>
      </c>
      <c r="E210" s="6">
        <v>76.510869565217391</v>
      </c>
      <c r="F210" s="6">
        <v>6.0869565217391308</v>
      </c>
      <c r="G210" s="6">
        <v>0</v>
      </c>
      <c r="H210" s="6">
        <v>0</v>
      </c>
      <c r="I210" s="6">
        <v>0</v>
      </c>
      <c r="J210" s="6">
        <v>0</v>
      </c>
      <c r="K210" s="6">
        <v>0</v>
      </c>
      <c r="L210" s="6">
        <v>2.9417391304347826</v>
      </c>
      <c r="M210" s="6">
        <v>5.1304347826086953</v>
      </c>
      <c r="N210" s="6">
        <v>0</v>
      </c>
      <c r="O210" s="6">
        <f>SUM(NonNurse[[#This Row],[Qualified Social Work Staff Hours]],NonNurse[[#This Row],[Other Social Work Staff Hours]])/NonNurse[[#This Row],[MDS Census]]</f>
        <v>6.7054979400483022E-2</v>
      </c>
      <c r="P210" s="6">
        <v>5.2304347826086959</v>
      </c>
      <c r="Q210" s="6">
        <v>5.8181521739130408</v>
      </c>
      <c r="R210" s="6">
        <f>SUM(NonNurse[[#This Row],[Qualified Activities Professional Hours]],NonNurse[[#This Row],[Other Activities Professional Hours]])/NonNurse[[#This Row],[MDS Census]]</f>
        <v>0.14440545532035798</v>
      </c>
      <c r="S210" s="6">
        <v>0.99054347826086964</v>
      </c>
      <c r="T210" s="6">
        <v>9.9656521739130444</v>
      </c>
      <c r="U210" s="6">
        <v>0</v>
      </c>
      <c r="V210" s="6">
        <f>SUM(NonNurse[[#This Row],[Occupational Therapist Hours]],NonNurse[[#This Row],[OT Assistant Hours]],NonNurse[[#This Row],[OT Aide Hours]])/NonNurse[[#This Row],[MDS Census]]</f>
        <v>0.14319789742861203</v>
      </c>
      <c r="W210" s="6">
        <v>1.788913043478261</v>
      </c>
      <c r="X210" s="6">
        <v>8.3216304347826107</v>
      </c>
      <c r="Y210" s="6">
        <v>0</v>
      </c>
      <c r="Z210" s="6">
        <f>SUM(NonNurse[[#This Row],[Physical Therapist (PT) Hours]],NonNurse[[#This Row],[PT Assistant Hours]],NonNurse[[#This Row],[PT Aide Hours]])/NonNurse[[#This Row],[MDS Census]]</f>
        <v>0.13214519107827821</v>
      </c>
      <c r="AA210" s="6">
        <v>0</v>
      </c>
      <c r="AB210" s="6">
        <v>0</v>
      </c>
      <c r="AC210" s="6">
        <v>0</v>
      </c>
      <c r="AD210" s="6">
        <v>0</v>
      </c>
      <c r="AE210" s="6">
        <v>0</v>
      </c>
      <c r="AF210" s="6">
        <v>0</v>
      </c>
      <c r="AG210" s="6">
        <v>0</v>
      </c>
      <c r="AH210" s="1">
        <v>365826</v>
      </c>
      <c r="AI210">
        <v>5</v>
      </c>
    </row>
    <row r="211" spans="1:35" x14ac:dyDescent="0.25">
      <c r="A211" t="s">
        <v>964</v>
      </c>
      <c r="B211" t="s">
        <v>609</v>
      </c>
      <c r="C211" t="s">
        <v>1375</v>
      </c>
      <c r="D211" t="s">
        <v>980</v>
      </c>
      <c r="E211" s="6">
        <v>56.021739130434781</v>
      </c>
      <c r="F211" s="6">
        <v>5.5652173913043477</v>
      </c>
      <c r="G211" s="6">
        <v>0</v>
      </c>
      <c r="H211" s="6">
        <v>0</v>
      </c>
      <c r="I211" s="6">
        <v>0</v>
      </c>
      <c r="J211" s="6">
        <v>0</v>
      </c>
      <c r="K211" s="6">
        <v>0</v>
      </c>
      <c r="L211" s="6">
        <v>2.6864130434782614</v>
      </c>
      <c r="M211" s="6">
        <v>0</v>
      </c>
      <c r="N211" s="6">
        <v>1.8586956521739131</v>
      </c>
      <c r="O211" s="6">
        <f>SUM(NonNurse[[#This Row],[Qualified Social Work Staff Hours]],NonNurse[[#This Row],[Other Social Work Staff Hours]])/NonNurse[[#This Row],[MDS Census]]</f>
        <v>3.3178114086146682E-2</v>
      </c>
      <c r="P211" s="6">
        <v>4.1302173913043481</v>
      </c>
      <c r="Q211" s="6">
        <v>1.4011956521739133</v>
      </c>
      <c r="R211" s="6">
        <f>SUM(NonNurse[[#This Row],[Qualified Activities Professional Hours]],NonNurse[[#This Row],[Other Activities Professional Hours]])/NonNurse[[#This Row],[MDS Census]]</f>
        <v>9.8736903376018648E-2</v>
      </c>
      <c r="S211" s="6">
        <v>1.2808695652173914</v>
      </c>
      <c r="T211" s="6">
        <v>1.8183695652173912</v>
      </c>
      <c r="U211" s="6">
        <v>0</v>
      </c>
      <c r="V211" s="6">
        <f>SUM(NonNurse[[#This Row],[Occupational Therapist Hours]],NonNurse[[#This Row],[OT Assistant Hours]],NonNurse[[#This Row],[OT Aide Hours]])/NonNurse[[#This Row],[MDS Census]]</f>
        <v>5.5322079937912307E-2</v>
      </c>
      <c r="W211" s="6">
        <v>1.3420652173913041</v>
      </c>
      <c r="X211" s="6">
        <v>9.560652173913045</v>
      </c>
      <c r="Y211" s="6">
        <v>0</v>
      </c>
      <c r="Z211" s="6">
        <f>SUM(NonNurse[[#This Row],[Physical Therapist (PT) Hours]],NonNurse[[#This Row],[PT Assistant Hours]],NonNurse[[#This Row],[PT Aide Hours]])/NonNurse[[#This Row],[MDS Census]]</f>
        <v>0.19461583236321309</v>
      </c>
      <c r="AA211" s="6">
        <v>0</v>
      </c>
      <c r="AB211" s="6">
        <v>0</v>
      </c>
      <c r="AC211" s="6">
        <v>0</v>
      </c>
      <c r="AD211" s="6">
        <v>0</v>
      </c>
      <c r="AE211" s="6">
        <v>0</v>
      </c>
      <c r="AF211" s="6">
        <v>0</v>
      </c>
      <c r="AG211" s="6">
        <v>0</v>
      </c>
      <c r="AH211" s="1">
        <v>366094</v>
      </c>
      <c r="AI211">
        <v>5</v>
      </c>
    </row>
    <row r="212" spans="1:35" x14ac:dyDescent="0.25">
      <c r="A212" t="s">
        <v>964</v>
      </c>
      <c r="B212" t="s">
        <v>754</v>
      </c>
      <c r="C212" t="s">
        <v>1398</v>
      </c>
      <c r="D212" t="s">
        <v>1060</v>
      </c>
      <c r="E212" s="6">
        <v>65.967391304347828</v>
      </c>
      <c r="F212" s="6">
        <v>5.6630434782608692</v>
      </c>
      <c r="G212" s="6">
        <v>0</v>
      </c>
      <c r="H212" s="6">
        <v>0</v>
      </c>
      <c r="I212" s="6">
        <v>0</v>
      </c>
      <c r="J212" s="6">
        <v>0</v>
      </c>
      <c r="K212" s="6">
        <v>0</v>
      </c>
      <c r="L212" s="6">
        <v>4.9221739130434781</v>
      </c>
      <c r="M212" s="6">
        <v>0</v>
      </c>
      <c r="N212" s="6">
        <v>5.375</v>
      </c>
      <c r="O212" s="6">
        <f>SUM(NonNurse[[#This Row],[Qualified Social Work Staff Hours]],NonNurse[[#This Row],[Other Social Work Staff Hours]])/NonNurse[[#This Row],[MDS Census]]</f>
        <v>8.1479650683802932E-2</v>
      </c>
      <c r="P212" s="6">
        <v>4.8532608695652177</v>
      </c>
      <c r="Q212" s="6">
        <v>9.0405434782608687</v>
      </c>
      <c r="R212" s="6">
        <f>SUM(NonNurse[[#This Row],[Qualified Activities Professional Hours]],NonNurse[[#This Row],[Other Activities Professional Hours]])/NonNurse[[#This Row],[MDS Census]]</f>
        <v>0.21061624649859945</v>
      </c>
      <c r="S212" s="6">
        <v>2.1424999999999996</v>
      </c>
      <c r="T212" s="6">
        <v>9.3825000000000003</v>
      </c>
      <c r="U212" s="6">
        <v>0.14130434782608695</v>
      </c>
      <c r="V212" s="6">
        <f>SUM(NonNurse[[#This Row],[Occupational Therapist Hours]],NonNurse[[#This Row],[OT Assistant Hours]],NonNurse[[#This Row],[OT Aide Hours]])/NonNurse[[#This Row],[MDS Census]]</f>
        <v>0.17684956335475369</v>
      </c>
      <c r="W212" s="6">
        <v>4.1132608695652166</v>
      </c>
      <c r="X212" s="6">
        <v>6.0567391304347806</v>
      </c>
      <c r="Y212" s="6">
        <v>0</v>
      </c>
      <c r="Z212" s="6">
        <f>SUM(NonNurse[[#This Row],[Physical Therapist (PT) Hours]],NonNurse[[#This Row],[PT Assistant Hours]],NonNurse[[#This Row],[PT Aide Hours]])/NonNurse[[#This Row],[MDS Census]]</f>
        <v>0.15416707859614431</v>
      </c>
      <c r="AA212" s="6">
        <v>0</v>
      </c>
      <c r="AB212" s="6">
        <v>0</v>
      </c>
      <c r="AC212" s="6">
        <v>0</v>
      </c>
      <c r="AD212" s="6">
        <v>0</v>
      </c>
      <c r="AE212" s="6">
        <v>0.15217391304347827</v>
      </c>
      <c r="AF212" s="6">
        <v>0</v>
      </c>
      <c r="AG212" s="6">
        <v>0</v>
      </c>
      <c r="AH212" s="1">
        <v>366285</v>
      </c>
      <c r="AI212">
        <v>5</v>
      </c>
    </row>
    <row r="213" spans="1:35" x14ac:dyDescent="0.25">
      <c r="A213" t="s">
        <v>964</v>
      </c>
      <c r="B213" t="s">
        <v>218</v>
      </c>
      <c r="C213" t="s">
        <v>1140</v>
      </c>
      <c r="D213" t="s">
        <v>1026</v>
      </c>
      <c r="E213" s="6">
        <v>65.434782608695656</v>
      </c>
      <c r="F213" s="6">
        <v>5.5652173913043477</v>
      </c>
      <c r="G213" s="6">
        <v>0</v>
      </c>
      <c r="H213" s="6">
        <v>0</v>
      </c>
      <c r="I213" s="6">
        <v>2.5652173913043477</v>
      </c>
      <c r="J213" s="6">
        <v>0</v>
      </c>
      <c r="K213" s="6">
        <v>0</v>
      </c>
      <c r="L213" s="6">
        <v>4.5951086956521738</v>
      </c>
      <c r="M213" s="6">
        <v>6.4130434782608692</v>
      </c>
      <c r="N213" s="6">
        <v>0</v>
      </c>
      <c r="O213" s="6">
        <f>SUM(NonNurse[[#This Row],[Qualified Social Work Staff Hours]],NonNurse[[#This Row],[Other Social Work Staff Hours]])/NonNurse[[#This Row],[MDS Census]]</f>
        <v>9.8006644518272415E-2</v>
      </c>
      <c r="P213" s="6">
        <v>4.3478260869565215</v>
      </c>
      <c r="Q213" s="6">
        <v>1.8342391304347827</v>
      </c>
      <c r="R213" s="6">
        <f>SUM(NonNurse[[#This Row],[Qualified Activities Professional Hours]],NonNurse[[#This Row],[Other Activities Professional Hours]])/NonNurse[[#This Row],[MDS Census]]</f>
        <v>9.4476744186046513E-2</v>
      </c>
      <c r="S213" s="6">
        <v>11.059347826086956</v>
      </c>
      <c r="T213" s="6">
        <v>0</v>
      </c>
      <c r="U213" s="6">
        <v>0</v>
      </c>
      <c r="V213" s="6">
        <f>SUM(NonNurse[[#This Row],[Occupational Therapist Hours]],NonNurse[[#This Row],[OT Assistant Hours]],NonNurse[[#This Row],[OT Aide Hours]])/NonNurse[[#This Row],[MDS Census]]</f>
        <v>0.16901328903654483</v>
      </c>
      <c r="W213" s="6">
        <v>1.5407608695652173</v>
      </c>
      <c r="X213" s="6">
        <v>5.5788043478260869</v>
      </c>
      <c r="Y213" s="6">
        <v>0</v>
      </c>
      <c r="Z213" s="6">
        <f>SUM(NonNurse[[#This Row],[Physical Therapist (PT) Hours]],NonNurse[[#This Row],[PT Assistant Hours]],NonNurse[[#This Row],[PT Aide Hours]])/NonNurse[[#This Row],[MDS Census]]</f>
        <v>0.10880398671096346</v>
      </c>
      <c r="AA213" s="6">
        <v>0</v>
      </c>
      <c r="AB213" s="6">
        <v>0</v>
      </c>
      <c r="AC213" s="6">
        <v>0</v>
      </c>
      <c r="AD213" s="6">
        <v>0</v>
      </c>
      <c r="AE213" s="6">
        <v>0</v>
      </c>
      <c r="AF213" s="6">
        <v>0</v>
      </c>
      <c r="AG213" s="6">
        <v>0</v>
      </c>
      <c r="AH213" s="1">
        <v>365488</v>
      </c>
      <c r="AI213">
        <v>5</v>
      </c>
    </row>
    <row r="214" spans="1:35" x14ac:dyDescent="0.25">
      <c r="A214" t="s">
        <v>964</v>
      </c>
      <c r="B214" t="s">
        <v>368</v>
      </c>
      <c r="C214" t="s">
        <v>1121</v>
      </c>
      <c r="D214" t="s">
        <v>980</v>
      </c>
      <c r="E214" s="6">
        <v>54.445652173913047</v>
      </c>
      <c r="F214" s="6">
        <v>5.3804347826086953</v>
      </c>
      <c r="G214" s="6">
        <v>0.28260869565217389</v>
      </c>
      <c r="H214" s="6">
        <v>0.19565217391304349</v>
      </c>
      <c r="I214" s="6">
        <v>1.3913043478260869</v>
      </c>
      <c r="J214" s="6">
        <v>0</v>
      </c>
      <c r="K214" s="6">
        <v>0</v>
      </c>
      <c r="L214" s="6">
        <v>1.2904347826086957</v>
      </c>
      <c r="M214" s="6">
        <v>0.75815217391304346</v>
      </c>
      <c r="N214" s="6">
        <v>0</v>
      </c>
      <c r="O214" s="6">
        <f>SUM(NonNurse[[#This Row],[Qualified Social Work Staff Hours]],NonNurse[[#This Row],[Other Social Work Staff Hours]])/NonNurse[[#This Row],[MDS Census]]</f>
        <v>1.3924935116789777E-2</v>
      </c>
      <c r="P214" s="6">
        <v>2.839673913043478</v>
      </c>
      <c r="Q214" s="6">
        <v>0.76902173913043481</v>
      </c>
      <c r="R214" s="6">
        <f>SUM(NonNurse[[#This Row],[Qualified Activities Professional Hours]],NonNurse[[#This Row],[Other Activities Professional Hours]])/NonNurse[[#This Row],[MDS Census]]</f>
        <v>6.6280694749450988E-2</v>
      </c>
      <c r="S214" s="6">
        <v>4.6957608695652171</v>
      </c>
      <c r="T214" s="6">
        <v>3.9505434782608688</v>
      </c>
      <c r="U214" s="6">
        <v>0</v>
      </c>
      <c r="V214" s="6">
        <f>SUM(NonNurse[[#This Row],[Occupational Therapist Hours]],NonNurse[[#This Row],[OT Assistant Hours]],NonNurse[[#This Row],[OT Aide Hours]])/NonNurse[[#This Row],[MDS Census]]</f>
        <v>0.15880614893192249</v>
      </c>
      <c r="W214" s="6">
        <v>5.4956521739130437</v>
      </c>
      <c r="X214" s="6">
        <v>3.7997826086956521</v>
      </c>
      <c r="Y214" s="6">
        <v>0</v>
      </c>
      <c r="Z214" s="6">
        <f>SUM(NonNurse[[#This Row],[Physical Therapist (PT) Hours]],NonNurse[[#This Row],[PT Assistant Hours]],NonNurse[[#This Row],[PT Aide Hours]])/NonNurse[[#This Row],[MDS Census]]</f>
        <v>0.17072868836095029</v>
      </c>
      <c r="AA214" s="6">
        <v>0</v>
      </c>
      <c r="AB214" s="6">
        <v>0</v>
      </c>
      <c r="AC214" s="6">
        <v>0</v>
      </c>
      <c r="AD214" s="6">
        <v>0</v>
      </c>
      <c r="AE214" s="6">
        <v>17.032608695652176</v>
      </c>
      <c r="AF214" s="6">
        <v>0</v>
      </c>
      <c r="AG214" s="6">
        <v>0</v>
      </c>
      <c r="AH214" s="1">
        <v>365717</v>
      </c>
      <c r="AI214">
        <v>5</v>
      </c>
    </row>
    <row r="215" spans="1:35" x14ac:dyDescent="0.25">
      <c r="A215" t="s">
        <v>964</v>
      </c>
      <c r="B215" t="s">
        <v>409</v>
      </c>
      <c r="C215" t="s">
        <v>1337</v>
      </c>
      <c r="D215" t="s">
        <v>1034</v>
      </c>
      <c r="E215" s="6">
        <v>101.57608695652173</v>
      </c>
      <c r="F215" s="6">
        <v>5.4782608695652177</v>
      </c>
      <c r="G215" s="6">
        <v>1.0652173913043479</v>
      </c>
      <c r="H215" s="6">
        <v>0.78260869565217395</v>
      </c>
      <c r="I215" s="6">
        <v>5.2717391304347823</v>
      </c>
      <c r="J215" s="6">
        <v>0</v>
      </c>
      <c r="K215" s="6">
        <v>0</v>
      </c>
      <c r="L215" s="6">
        <v>6.6574999999999998</v>
      </c>
      <c r="M215" s="6">
        <v>2.6956521739130435</v>
      </c>
      <c r="N215" s="6">
        <v>0</v>
      </c>
      <c r="O215" s="6">
        <f>SUM(NonNurse[[#This Row],[Qualified Social Work Staff Hours]],NonNurse[[#This Row],[Other Social Work Staff Hours]])/NonNurse[[#This Row],[MDS Census]]</f>
        <v>2.65382557517389E-2</v>
      </c>
      <c r="P215" s="6">
        <v>4.7038043478260869</v>
      </c>
      <c r="Q215" s="6">
        <v>9.9728260869565215</v>
      </c>
      <c r="R215" s="6">
        <f>SUM(NonNurse[[#This Row],[Qualified Activities Professional Hours]],NonNurse[[#This Row],[Other Activities Professional Hours]])/NonNurse[[#This Row],[MDS Census]]</f>
        <v>0.14448903156768325</v>
      </c>
      <c r="S215" s="6">
        <v>4.9510869565217384</v>
      </c>
      <c r="T215" s="6">
        <v>4.8009782608695648</v>
      </c>
      <c r="U215" s="6">
        <v>0</v>
      </c>
      <c r="V215" s="6">
        <f>SUM(NonNurse[[#This Row],[Occupational Therapist Hours]],NonNurse[[#This Row],[OT Assistant Hours]],NonNurse[[#This Row],[OT Aide Hours]])/NonNurse[[#This Row],[MDS Census]]</f>
        <v>9.6007490636704107E-2</v>
      </c>
      <c r="W215" s="6">
        <v>5.4468478260869571</v>
      </c>
      <c r="X215" s="6">
        <v>8.9070652173913043</v>
      </c>
      <c r="Y215" s="6">
        <v>0</v>
      </c>
      <c r="Z215" s="6">
        <f>SUM(NonNurse[[#This Row],[Physical Therapist (PT) Hours]],NonNurse[[#This Row],[PT Assistant Hours]],NonNurse[[#This Row],[PT Aide Hours]])/NonNurse[[#This Row],[MDS Census]]</f>
        <v>0.14131193151417873</v>
      </c>
      <c r="AA215" s="6">
        <v>0</v>
      </c>
      <c r="AB215" s="6">
        <v>0</v>
      </c>
      <c r="AC215" s="6">
        <v>0</v>
      </c>
      <c r="AD215" s="6">
        <v>0</v>
      </c>
      <c r="AE215" s="6">
        <v>2.1739130434782608E-2</v>
      </c>
      <c r="AF215" s="6">
        <v>0</v>
      </c>
      <c r="AG215" s="6">
        <v>0</v>
      </c>
      <c r="AH215" s="1">
        <v>365771</v>
      </c>
      <c r="AI215">
        <v>5</v>
      </c>
    </row>
    <row r="216" spans="1:35" x14ac:dyDescent="0.25">
      <c r="A216" t="s">
        <v>964</v>
      </c>
      <c r="B216" t="s">
        <v>435</v>
      </c>
      <c r="C216" t="s">
        <v>1209</v>
      </c>
      <c r="D216" t="s">
        <v>1047</v>
      </c>
      <c r="E216" s="6">
        <v>49.869565217391305</v>
      </c>
      <c r="F216" s="6">
        <v>5.4782608695652177</v>
      </c>
      <c r="G216" s="6">
        <v>0.17391304347826086</v>
      </c>
      <c r="H216" s="6">
        <v>0.18934782608695655</v>
      </c>
      <c r="I216" s="6">
        <v>2.1739130434782608</v>
      </c>
      <c r="J216" s="6">
        <v>0</v>
      </c>
      <c r="K216" s="6">
        <v>0</v>
      </c>
      <c r="L216" s="6">
        <v>1.1494565217391304</v>
      </c>
      <c r="M216" s="6">
        <v>0</v>
      </c>
      <c r="N216" s="6">
        <v>3.1331521739130435</v>
      </c>
      <c r="O216" s="6">
        <f>SUM(NonNurse[[#This Row],[Qualified Social Work Staff Hours]],NonNurse[[#This Row],[Other Social Work Staff Hours]])/NonNurse[[#This Row],[MDS Census]]</f>
        <v>6.2826939843068877E-2</v>
      </c>
      <c r="P216" s="6">
        <v>4.7391304347826084</v>
      </c>
      <c r="Q216" s="6">
        <v>3.3097826086956523</v>
      </c>
      <c r="R216" s="6">
        <f>SUM(NonNurse[[#This Row],[Qualified Activities Professional Hours]],NonNurse[[#This Row],[Other Activities Professional Hours]])/NonNurse[[#This Row],[MDS Census]]</f>
        <v>0.16139930252833479</v>
      </c>
      <c r="S216" s="6">
        <v>7.2581521739130439</v>
      </c>
      <c r="T216" s="6">
        <v>0.33695652173913043</v>
      </c>
      <c r="U216" s="6">
        <v>0</v>
      </c>
      <c r="V216" s="6">
        <f>SUM(NonNurse[[#This Row],[Occupational Therapist Hours]],NonNurse[[#This Row],[OT Assistant Hours]],NonNurse[[#This Row],[OT Aide Hours]])/NonNurse[[#This Row],[MDS Census]]</f>
        <v>0.15229947689625112</v>
      </c>
      <c r="W216" s="6">
        <v>1.1820652173913044</v>
      </c>
      <c r="X216" s="6">
        <v>3.7826086956521738</v>
      </c>
      <c r="Y216" s="6">
        <v>0</v>
      </c>
      <c r="Z216" s="6">
        <f>SUM(NonNurse[[#This Row],[Physical Therapist (PT) Hours]],NonNurse[[#This Row],[PT Assistant Hours]],NonNurse[[#This Row],[PT Aide Hours]])/NonNurse[[#This Row],[MDS Census]]</f>
        <v>9.9553182214472541E-2</v>
      </c>
      <c r="AA216" s="6">
        <v>0</v>
      </c>
      <c r="AB216" s="6">
        <v>0</v>
      </c>
      <c r="AC216" s="6">
        <v>0</v>
      </c>
      <c r="AD216" s="6">
        <v>0</v>
      </c>
      <c r="AE216" s="6">
        <v>0</v>
      </c>
      <c r="AF216" s="6">
        <v>0</v>
      </c>
      <c r="AG216" s="6">
        <v>0</v>
      </c>
      <c r="AH216" s="1">
        <v>365814</v>
      </c>
      <c r="AI216">
        <v>5</v>
      </c>
    </row>
    <row r="217" spans="1:35" x14ac:dyDescent="0.25">
      <c r="A217" t="s">
        <v>964</v>
      </c>
      <c r="B217" t="s">
        <v>324</v>
      </c>
      <c r="C217" t="s">
        <v>1213</v>
      </c>
      <c r="D217" t="s">
        <v>1008</v>
      </c>
      <c r="E217" s="6">
        <v>48.739130434782609</v>
      </c>
      <c r="F217" s="6">
        <v>0</v>
      </c>
      <c r="G217" s="6">
        <v>0.3641304347826087</v>
      </c>
      <c r="H217" s="6">
        <v>0</v>
      </c>
      <c r="I217" s="6">
        <v>1.1086956521739131</v>
      </c>
      <c r="J217" s="6">
        <v>0</v>
      </c>
      <c r="K217" s="6">
        <v>0</v>
      </c>
      <c r="L217" s="6">
        <v>8.0428260869565218</v>
      </c>
      <c r="M217" s="6">
        <v>0</v>
      </c>
      <c r="N217" s="6">
        <v>0</v>
      </c>
      <c r="O217" s="6">
        <f>SUM(NonNurse[[#This Row],[Qualified Social Work Staff Hours]],NonNurse[[#This Row],[Other Social Work Staff Hours]])/NonNurse[[#This Row],[MDS Census]]</f>
        <v>0</v>
      </c>
      <c r="P217" s="6">
        <v>0</v>
      </c>
      <c r="Q217" s="6">
        <v>0</v>
      </c>
      <c r="R217" s="6">
        <f>SUM(NonNurse[[#This Row],[Qualified Activities Professional Hours]],NonNurse[[#This Row],[Other Activities Professional Hours]])/NonNurse[[#This Row],[MDS Census]]</f>
        <v>0</v>
      </c>
      <c r="S217" s="6">
        <v>1.3434782608695652</v>
      </c>
      <c r="T217" s="6">
        <v>40.368478260869558</v>
      </c>
      <c r="U217" s="6">
        <v>0</v>
      </c>
      <c r="V217" s="6">
        <f>SUM(NonNurse[[#This Row],[Occupational Therapist Hours]],NonNurse[[#This Row],[OT Assistant Hours]],NonNurse[[#This Row],[OT Aide Hours]])/NonNurse[[#This Row],[MDS Census]]</f>
        <v>0.85582069580731479</v>
      </c>
      <c r="W217" s="6">
        <v>1.9565217391304341</v>
      </c>
      <c r="X217" s="6">
        <v>15.707826086956521</v>
      </c>
      <c r="Y217" s="6">
        <v>0</v>
      </c>
      <c r="Z217" s="6">
        <f>SUM(NonNurse[[#This Row],[Physical Therapist (PT) Hours]],NonNurse[[#This Row],[PT Assistant Hours]],NonNurse[[#This Row],[PT Aide Hours]])/NonNurse[[#This Row],[MDS Census]]</f>
        <v>0.36242640499553969</v>
      </c>
      <c r="AA217" s="6">
        <v>0</v>
      </c>
      <c r="AB217" s="6">
        <v>0</v>
      </c>
      <c r="AC217" s="6">
        <v>0</v>
      </c>
      <c r="AD217" s="6">
        <v>0</v>
      </c>
      <c r="AE217" s="6">
        <v>0</v>
      </c>
      <c r="AF217" s="6">
        <v>0</v>
      </c>
      <c r="AG217" s="6">
        <v>0</v>
      </c>
      <c r="AH217" s="1">
        <v>365652</v>
      </c>
      <c r="AI217">
        <v>5</v>
      </c>
    </row>
    <row r="218" spans="1:35" x14ac:dyDescent="0.25">
      <c r="A218" t="s">
        <v>964</v>
      </c>
      <c r="B218" t="s">
        <v>170</v>
      </c>
      <c r="C218" t="s">
        <v>1108</v>
      </c>
      <c r="D218" t="s">
        <v>1040</v>
      </c>
      <c r="E218" s="6">
        <v>62.402173913043477</v>
      </c>
      <c r="F218" s="6">
        <v>5.7391304347826084</v>
      </c>
      <c r="G218" s="6">
        <v>1.1304347826086956</v>
      </c>
      <c r="H218" s="6">
        <v>0.21739130434782608</v>
      </c>
      <c r="I218" s="6">
        <v>1.7391304347826086</v>
      </c>
      <c r="J218" s="6">
        <v>0</v>
      </c>
      <c r="K218" s="6">
        <v>2.2608695652173911</v>
      </c>
      <c r="L218" s="6">
        <v>0.85489130434782579</v>
      </c>
      <c r="M218" s="6">
        <v>4.9373913043478259</v>
      </c>
      <c r="N218" s="6">
        <v>0</v>
      </c>
      <c r="O218" s="6">
        <f>SUM(NonNurse[[#This Row],[Qualified Social Work Staff Hours]],NonNurse[[#This Row],[Other Social Work Staff Hours]])/NonNurse[[#This Row],[MDS Census]]</f>
        <v>7.9122104163037804E-2</v>
      </c>
      <c r="P218" s="6">
        <v>5.4293478260869561</v>
      </c>
      <c r="Q218" s="6">
        <v>13.326086956521738</v>
      </c>
      <c r="R218" s="6">
        <f>SUM(NonNurse[[#This Row],[Qualified Activities Professional Hours]],NonNurse[[#This Row],[Other Activities Professional Hours]])/NonNurse[[#This Row],[MDS Census]]</f>
        <v>0.30055739418219823</v>
      </c>
      <c r="S218" s="6">
        <v>2.1852173913043482</v>
      </c>
      <c r="T218" s="6">
        <v>12.600434782608701</v>
      </c>
      <c r="U218" s="6">
        <v>0</v>
      </c>
      <c r="V218" s="6">
        <f>SUM(NonNurse[[#This Row],[Occupational Therapist Hours]],NonNurse[[#This Row],[OT Assistant Hours]],NonNurse[[#This Row],[OT Aide Hours]])/NonNurse[[#This Row],[MDS Census]]</f>
        <v>0.23694129942518735</v>
      </c>
      <c r="W218" s="6">
        <v>3.6620652173913042</v>
      </c>
      <c r="X218" s="6">
        <v>8.0630434782608695</v>
      </c>
      <c r="Y218" s="6">
        <v>0</v>
      </c>
      <c r="Z218" s="6">
        <f>SUM(NonNurse[[#This Row],[Physical Therapist (PT) Hours]],NonNurse[[#This Row],[PT Assistant Hours]],NonNurse[[#This Row],[PT Aide Hours]])/NonNurse[[#This Row],[MDS Census]]</f>
        <v>0.18789583696220172</v>
      </c>
      <c r="AA218" s="6">
        <v>0</v>
      </c>
      <c r="AB218" s="6">
        <v>0</v>
      </c>
      <c r="AC218" s="6">
        <v>0</v>
      </c>
      <c r="AD218" s="6">
        <v>0</v>
      </c>
      <c r="AE218" s="6">
        <v>11.315217391304348</v>
      </c>
      <c r="AF218" s="6">
        <v>0</v>
      </c>
      <c r="AG218" s="6">
        <v>0</v>
      </c>
      <c r="AH218" s="1">
        <v>365417</v>
      </c>
      <c r="AI218">
        <v>5</v>
      </c>
    </row>
    <row r="219" spans="1:35" x14ac:dyDescent="0.25">
      <c r="A219" t="s">
        <v>964</v>
      </c>
      <c r="B219" t="s">
        <v>567</v>
      </c>
      <c r="C219" t="s">
        <v>1265</v>
      </c>
      <c r="D219" t="s">
        <v>1021</v>
      </c>
      <c r="E219" s="6">
        <v>45.673913043478258</v>
      </c>
      <c r="F219" s="6">
        <v>5.5652173913043477</v>
      </c>
      <c r="G219" s="6">
        <v>0.56521739130434778</v>
      </c>
      <c r="H219" s="6">
        <v>0.2608695652173913</v>
      </c>
      <c r="I219" s="6">
        <v>1.1304347826086956</v>
      </c>
      <c r="J219" s="6">
        <v>0</v>
      </c>
      <c r="K219" s="6">
        <v>0.63043478260869568</v>
      </c>
      <c r="L219" s="6">
        <v>2.2290217391304354</v>
      </c>
      <c r="M219" s="6">
        <v>4.0077173913043476</v>
      </c>
      <c r="N219" s="6">
        <v>0</v>
      </c>
      <c r="O219" s="6">
        <f>SUM(NonNurse[[#This Row],[Qualified Social Work Staff Hours]],NonNurse[[#This Row],[Other Social Work Staff Hours]])/NonNurse[[#This Row],[MDS Census]]</f>
        <v>8.7746311280342687E-2</v>
      </c>
      <c r="P219" s="6">
        <v>5.7201086956521738</v>
      </c>
      <c r="Q219" s="6">
        <v>0</v>
      </c>
      <c r="R219" s="6">
        <f>SUM(NonNurse[[#This Row],[Qualified Activities Professional Hours]],NonNurse[[#This Row],[Other Activities Professional Hours]])/NonNurse[[#This Row],[MDS Census]]</f>
        <v>0.1252379819133746</v>
      </c>
      <c r="S219" s="6">
        <v>4.9400000000000004</v>
      </c>
      <c r="T219" s="6">
        <v>0.89478260869565229</v>
      </c>
      <c r="U219" s="6">
        <v>0</v>
      </c>
      <c r="V219" s="6">
        <f>SUM(NonNurse[[#This Row],[Occupational Therapist Hours]],NonNurse[[#This Row],[OT Assistant Hours]],NonNurse[[#This Row],[OT Aide Hours]])/NonNurse[[#This Row],[MDS Census]]</f>
        <v>0.12774869109947645</v>
      </c>
      <c r="W219" s="6">
        <v>1.6346739130434778</v>
      </c>
      <c r="X219" s="6">
        <v>4.698260869565221</v>
      </c>
      <c r="Y219" s="6">
        <v>0</v>
      </c>
      <c r="Z219" s="6">
        <f>SUM(NonNurse[[#This Row],[Physical Therapist (PT) Hours]],NonNurse[[#This Row],[PT Assistant Hours]],NonNurse[[#This Row],[PT Aide Hours]])/NonNurse[[#This Row],[MDS Census]]</f>
        <v>0.13865540218943367</v>
      </c>
      <c r="AA219" s="6">
        <v>0</v>
      </c>
      <c r="AB219" s="6">
        <v>0</v>
      </c>
      <c r="AC219" s="6">
        <v>0</v>
      </c>
      <c r="AD219" s="6">
        <v>0</v>
      </c>
      <c r="AE219" s="6">
        <v>0</v>
      </c>
      <c r="AF219" s="6">
        <v>0</v>
      </c>
      <c r="AG219" s="6">
        <v>0</v>
      </c>
      <c r="AH219" s="1">
        <v>366026</v>
      </c>
      <c r="AI219">
        <v>5</v>
      </c>
    </row>
    <row r="220" spans="1:35" x14ac:dyDescent="0.25">
      <c r="A220" t="s">
        <v>964</v>
      </c>
      <c r="B220" t="s">
        <v>318</v>
      </c>
      <c r="C220" t="s">
        <v>1236</v>
      </c>
      <c r="D220" t="s">
        <v>1045</v>
      </c>
      <c r="E220" s="6">
        <v>64.858695652173907</v>
      </c>
      <c r="F220" s="6">
        <v>5.5652173913043477</v>
      </c>
      <c r="G220" s="6">
        <v>0.14130434782608695</v>
      </c>
      <c r="H220" s="6">
        <v>0.2608695652173913</v>
      </c>
      <c r="I220" s="6">
        <v>1.6304347826086956</v>
      </c>
      <c r="J220" s="6">
        <v>0</v>
      </c>
      <c r="K220" s="6">
        <v>0</v>
      </c>
      <c r="L220" s="6">
        <v>3.3455434782608684</v>
      </c>
      <c r="M220" s="6">
        <v>5.2017391304347829</v>
      </c>
      <c r="N220" s="6">
        <v>0</v>
      </c>
      <c r="O220" s="6">
        <f>SUM(NonNurse[[#This Row],[Qualified Social Work Staff Hours]],NonNurse[[#This Row],[Other Social Work Staff Hours]])/NonNurse[[#This Row],[MDS Census]]</f>
        <v>8.0201106083459039E-2</v>
      </c>
      <c r="P220" s="6">
        <v>5.3478260869565215</v>
      </c>
      <c r="Q220" s="6">
        <v>9.7826086956521738</v>
      </c>
      <c r="R220" s="6">
        <f>SUM(NonNurse[[#This Row],[Qualified Activities Professional Hours]],NonNurse[[#This Row],[Other Activities Professional Hours]])/NonNurse[[#This Row],[MDS Census]]</f>
        <v>0.23328305681246858</v>
      </c>
      <c r="S220" s="6">
        <v>3.6014130434782614</v>
      </c>
      <c r="T220" s="6">
        <v>8.2520652173913049</v>
      </c>
      <c r="U220" s="6">
        <v>0</v>
      </c>
      <c r="V220" s="6">
        <f>SUM(NonNurse[[#This Row],[Occupational Therapist Hours]],NonNurse[[#This Row],[OT Assistant Hours]],NonNurse[[#This Row],[OT Aide Hours]])/NonNurse[[#This Row],[MDS Census]]</f>
        <v>0.18275850511144634</v>
      </c>
      <c r="W220" s="6">
        <v>3.2520652173913045</v>
      </c>
      <c r="X220" s="6">
        <v>9.0024999999999995</v>
      </c>
      <c r="Y220" s="6">
        <v>0</v>
      </c>
      <c r="Z220" s="6">
        <f>SUM(NonNurse[[#This Row],[Physical Therapist (PT) Hours]],NonNurse[[#This Row],[PT Assistant Hours]],NonNurse[[#This Row],[PT Aide Hours]])/NonNurse[[#This Row],[MDS Census]]</f>
        <v>0.18894251717781133</v>
      </c>
      <c r="AA220" s="6">
        <v>0</v>
      </c>
      <c r="AB220" s="6">
        <v>0</v>
      </c>
      <c r="AC220" s="6">
        <v>0</v>
      </c>
      <c r="AD220" s="6">
        <v>0</v>
      </c>
      <c r="AE220" s="6">
        <v>0</v>
      </c>
      <c r="AF220" s="6">
        <v>0</v>
      </c>
      <c r="AG220" s="6">
        <v>0</v>
      </c>
      <c r="AH220" s="1">
        <v>365642</v>
      </c>
      <c r="AI220">
        <v>5</v>
      </c>
    </row>
    <row r="221" spans="1:35" x14ac:dyDescent="0.25">
      <c r="A221" t="s">
        <v>964</v>
      </c>
      <c r="B221" t="s">
        <v>436</v>
      </c>
      <c r="C221" t="s">
        <v>1136</v>
      </c>
      <c r="D221" t="s">
        <v>1013</v>
      </c>
      <c r="E221" s="6">
        <v>64.5</v>
      </c>
      <c r="F221" s="6">
        <v>5.6521739130434785</v>
      </c>
      <c r="G221" s="6">
        <v>0.35326086956521741</v>
      </c>
      <c r="H221" s="6">
        <v>0.21195652173913043</v>
      </c>
      <c r="I221" s="6">
        <v>1.6521739130434783</v>
      </c>
      <c r="J221" s="6">
        <v>0</v>
      </c>
      <c r="K221" s="6">
        <v>0.24728260869565216</v>
      </c>
      <c r="L221" s="6">
        <v>1.5050000000000001</v>
      </c>
      <c r="M221" s="6">
        <v>5.4510869565217392</v>
      </c>
      <c r="N221" s="6">
        <v>0</v>
      </c>
      <c r="O221" s="6">
        <f>SUM(NonNurse[[#This Row],[Qualified Social Work Staff Hours]],NonNurse[[#This Row],[Other Social Work Staff Hours]])/NonNurse[[#This Row],[MDS Census]]</f>
        <v>8.4512976070104481E-2</v>
      </c>
      <c r="P221" s="6">
        <v>0</v>
      </c>
      <c r="Q221" s="6">
        <v>15.532608695652174</v>
      </c>
      <c r="R221" s="6">
        <f>SUM(NonNurse[[#This Row],[Qualified Activities Professional Hours]],NonNurse[[#This Row],[Other Activities Professional Hours]])/NonNurse[[#This Row],[MDS Census]]</f>
        <v>0.24081563869228176</v>
      </c>
      <c r="S221" s="6">
        <v>2.4995652173913054</v>
      </c>
      <c r="T221" s="6">
        <v>9.9907608695652179</v>
      </c>
      <c r="U221" s="6">
        <v>0</v>
      </c>
      <c r="V221" s="6">
        <f>SUM(NonNurse[[#This Row],[Occupational Therapist Hours]],NonNurse[[#This Row],[OT Assistant Hours]],NonNurse[[#This Row],[OT Aide Hours]])/NonNurse[[#This Row],[MDS Census]]</f>
        <v>0.19364846646444223</v>
      </c>
      <c r="W221" s="6">
        <v>1.8928260869565221</v>
      </c>
      <c r="X221" s="6">
        <v>8.7777173913043498</v>
      </c>
      <c r="Y221" s="6">
        <v>0</v>
      </c>
      <c r="Z221" s="6">
        <f>SUM(NonNurse[[#This Row],[Physical Therapist (PT) Hours]],NonNurse[[#This Row],[PT Assistant Hours]],NonNurse[[#This Row],[PT Aide Hours]])/NonNurse[[#This Row],[MDS Census]]</f>
        <v>0.16543478260869568</v>
      </c>
      <c r="AA221" s="6">
        <v>0</v>
      </c>
      <c r="AB221" s="6">
        <v>0</v>
      </c>
      <c r="AC221" s="6">
        <v>0</v>
      </c>
      <c r="AD221" s="6">
        <v>0</v>
      </c>
      <c r="AE221" s="6">
        <v>0</v>
      </c>
      <c r="AF221" s="6">
        <v>0</v>
      </c>
      <c r="AG221" s="6">
        <v>0</v>
      </c>
      <c r="AH221" s="1">
        <v>365815</v>
      </c>
      <c r="AI221">
        <v>5</v>
      </c>
    </row>
    <row r="222" spans="1:35" x14ac:dyDescent="0.25">
      <c r="A222" t="s">
        <v>964</v>
      </c>
      <c r="B222" t="s">
        <v>355</v>
      </c>
      <c r="C222" t="s">
        <v>1186</v>
      </c>
      <c r="D222" t="s">
        <v>1060</v>
      </c>
      <c r="E222" s="6">
        <v>52.913043478260867</v>
      </c>
      <c r="F222" s="6">
        <v>4.7826086956521738</v>
      </c>
      <c r="G222" s="6">
        <v>1.1304347826086956</v>
      </c>
      <c r="H222" s="6">
        <v>0.2608695652173913</v>
      </c>
      <c r="I222" s="6">
        <v>1.1304347826086956</v>
      </c>
      <c r="J222" s="6">
        <v>0</v>
      </c>
      <c r="K222" s="6">
        <v>0</v>
      </c>
      <c r="L222" s="6">
        <v>0.69978260869565212</v>
      </c>
      <c r="M222" s="6">
        <v>5.9172826086956531</v>
      </c>
      <c r="N222" s="6">
        <v>0</v>
      </c>
      <c r="O222" s="6">
        <f>SUM(NonNurse[[#This Row],[Qualified Social Work Staff Hours]],NonNurse[[#This Row],[Other Social Work Staff Hours]])/NonNurse[[#This Row],[MDS Census]]</f>
        <v>0.11183032046014793</v>
      </c>
      <c r="P222" s="6">
        <v>9.7173913043478249E-2</v>
      </c>
      <c r="Q222" s="6">
        <v>9.0108695652173907</v>
      </c>
      <c r="R222" s="6">
        <f>SUM(NonNurse[[#This Row],[Qualified Activities Professional Hours]],NonNurse[[#This Row],[Other Activities Professional Hours]])/NonNurse[[#This Row],[MDS Census]]</f>
        <v>0.17213229252259654</v>
      </c>
      <c r="S222" s="6">
        <v>0.74108695652173906</v>
      </c>
      <c r="T222" s="6">
        <v>4.175326086956523</v>
      </c>
      <c r="U222" s="6">
        <v>0</v>
      </c>
      <c r="V222" s="6">
        <f>SUM(NonNurse[[#This Row],[Occupational Therapist Hours]],NonNurse[[#This Row],[OT Assistant Hours]],NonNurse[[#This Row],[OT Aide Hours]])/NonNurse[[#This Row],[MDS Census]]</f>
        <v>9.2914954806902247E-2</v>
      </c>
      <c r="W222" s="6">
        <v>1.5884782608695651</v>
      </c>
      <c r="X222" s="6">
        <v>4.5990217391304382</v>
      </c>
      <c r="Y222" s="6">
        <v>0</v>
      </c>
      <c r="Z222" s="6">
        <f>SUM(NonNurse[[#This Row],[Physical Therapist (PT) Hours]],NonNurse[[#This Row],[PT Assistant Hours]],NonNurse[[#This Row],[PT Aide Hours]])/NonNurse[[#This Row],[MDS Census]]</f>
        <v>0.11693714050944953</v>
      </c>
      <c r="AA222" s="6">
        <v>0</v>
      </c>
      <c r="AB222" s="6">
        <v>0</v>
      </c>
      <c r="AC222" s="6">
        <v>0</v>
      </c>
      <c r="AD222" s="6">
        <v>0</v>
      </c>
      <c r="AE222" s="6">
        <v>0</v>
      </c>
      <c r="AF222" s="6">
        <v>0</v>
      </c>
      <c r="AG222" s="6">
        <v>0</v>
      </c>
      <c r="AH222" s="1">
        <v>365699</v>
      </c>
      <c r="AI222">
        <v>5</v>
      </c>
    </row>
    <row r="223" spans="1:35" x14ac:dyDescent="0.25">
      <c r="A223" t="s">
        <v>964</v>
      </c>
      <c r="B223" t="s">
        <v>83</v>
      </c>
      <c r="C223" t="s">
        <v>1136</v>
      </c>
      <c r="D223" t="s">
        <v>1013</v>
      </c>
      <c r="E223" s="6">
        <v>44.989130434782609</v>
      </c>
      <c r="F223" s="6">
        <v>4.7771739130434785</v>
      </c>
      <c r="G223" s="6">
        <v>0.25</v>
      </c>
      <c r="H223" s="6">
        <v>0</v>
      </c>
      <c r="I223" s="6">
        <v>0.28260869565217389</v>
      </c>
      <c r="J223" s="6">
        <v>0</v>
      </c>
      <c r="K223" s="6">
        <v>0</v>
      </c>
      <c r="L223" s="6">
        <v>5.0108695652173907E-2</v>
      </c>
      <c r="M223" s="6">
        <v>0</v>
      </c>
      <c r="N223" s="6">
        <v>0</v>
      </c>
      <c r="O223" s="6">
        <f>SUM(NonNurse[[#This Row],[Qualified Social Work Staff Hours]],NonNurse[[#This Row],[Other Social Work Staff Hours]])/NonNurse[[#This Row],[MDS Census]]</f>
        <v>0</v>
      </c>
      <c r="P223" s="6">
        <v>4.8152173913043477</v>
      </c>
      <c r="Q223" s="6">
        <v>4.0489130434782608</v>
      </c>
      <c r="R223" s="6">
        <f>SUM(NonNurse[[#This Row],[Qualified Activities Professional Hours]],NonNurse[[#This Row],[Other Activities Professional Hours]])/NonNurse[[#This Row],[MDS Census]]</f>
        <v>0.1970282676975115</v>
      </c>
      <c r="S223" s="6">
        <v>0.77847826086956529</v>
      </c>
      <c r="T223" s="6">
        <v>3.8198913043478275</v>
      </c>
      <c r="U223" s="6">
        <v>0</v>
      </c>
      <c r="V223" s="6">
        <f>SUM(NonNurse[[#This Row],[Occupational Therapist Hours]],NonNurse[[#This Row],[OT Assistant Hours]],NonNurse[[#This Row],[OT Aide Hours]])/NonNurse[[#This Row],[MDS Census]]</f>
        <v>0.10221067890794881</v>
      </c>
      <c r="W223" s="6">
        <v>0.81869565217391316</v>
      </c>
      <c r="X223" s="6">
        <v>3.7804347826086957</v>
      </c>
      <c r="Y223" s="6">
        <v>0</v>
      </c>
      <c r="Z223" s="6">
        <f>SUM(NonNurse[[#This Row],[Physical Therapist (PT) Hours]],NonNurse[[#This Row],[PT Assistant Hours]],NonNurse[[#This Row],[PT Aide Hours]])/NonNurse[[#This Row],[MDS Census]]</f>
        <v>0.10222759120560522</v>
      </c>
      <c r="AA223" s="6">
        <v>0</v>
      </c>
      <c r="AB223" s="6">
        <v>0</v>
      </c>
      <c r="AC223" s="6">
        <v>0</v>
      </c>
      <c r="AD223" s="6">
        <v>0</v>
      </c>
      <c r="AE223" s="6">
        <v>0.13043478260869565</v>
      </c>
      <c r="AF223" s="6">
        <v>0</v>
      </c>
      <c r="AG223" s="6">
        <v>0</v>
      </c>
      <c r="AH223" s="1">
        <v>365269</v>
      </c>
      <c r="AI223">
        <v>5</v>
      </c>
    </row>
    <row r="224" spans="1:35" x14ac:dyDescent="0.25">
      <c r="A224" t="s">
        <v>964</v>
      </c>
      <c r="B224" t="s">
        <v>689</v>
      </c>
      <c r="C224" t="s">
        <v>1207</v>
      </c>
      <c r="D224" t="s">
        <v>1005</v>
      </c>
      <c r="E224" s="6">
        <v>83.641304347826093</v>
      </c>
      <c r="F224" s="6">
        <v>5.4293478260869561</v>
      </c>
      <c r="G224" s="6">
        <v>0</v>
      </c>
      <c r="H224" s="6">
        <v>0</v>
      </c>
      <c r="I224" s="6">
        <v>0.71739130434782605</v>
      </c>
      <c r="J224" s="6">
        <v>0</v>
      </c>
      <c r="K224" s="6">
        <v>0</v>
      </c>
      <c r="L224" s="6">
        <v>7.0502173913043489</v>
      </c>
      <c r="M224" s="6">
        <v>1.138586956521739</v>
      </c>
      <c r="N224" s="6">
        <v>0</v>
      </c>
      <c r="O224" s="6">
        <f>SUM(NonNurse[[#This Row],[Qualified Social Work Staff Hours]],NonNurse[[#This Row],[Other Social Work Staff Hours]])/NonNurse[[#This Row],[MDS Census]]</f>
        <v>1.3612735542560102E-2</v>
      </c>
      <c r="P224" s="6">
        <v>4.3885869565217392</v>
      </c>
      <c r="Q224" s="6">
        <v>3.5108695652173911</v>
      </c>
      <c r="R224" s="6">
        <f>SUM(NonNurse[[#This Row],[Qualified Activities Professional Hours]],NonNurse[[#This Row],[Other Activities Professional Hours]])/NonNurse[[#This Row],[MDS Census]]</f>
        <v>9.4444444444444442E-2</v>
      </c>
      <c r="S224" s="6">
        <v>1.7781521739130426</v>
      </c>
      <c r="T224" s="6">
        <v>10.07836956521739</v>
      </c>
      <c r="U224" s="6">
        <v>0</v>
      </c>
      <c r="V224" s="6">
        <f>SUM(NonNurse[[#This Row],[Occupational Therapist Hours]],NonNurse[[#This Row],[OT Assistant Hours]],NonNurse[[#This Row],[OT Aide Hours]])/NonNurse[[#This Row],[MDS Census]]</f>
        <v>0.14175438596491224</v>
      </c>
      <c r="W224" s="6">
        <v>5.1283695652173922</v>
      </c>
      <c r="X224" s="6">
        <v>1.0121739130434781</v>
      </c>
      <c r="Y224" s="6">
        <v>0</v>
      </c>
      <c r="Z224" s="6">
        <f>SUM(NonNurse[[#This Row],[Physical Therapist (PT) Hours]],NonNurse[[#This Row],[PT Assistant Hours]],NonNurse[[#This Row],[PT Aide Hours]])/NonNurse[[#This Row],[MDS Census]]</f>
        <v>7.3415204678362572E-2</v>
      </c>
      <c r="AA224" s="6">
        <v>0</v>
      </c>
      <c r="AB224" s="6">
        <v>0</v>
      </c>
      <c r="AC224" s="6">
        <v>0</v>
      </c>
      <c r="AD224" s="6">
        <v>0</v>
      </c>
      <c r="AE224" s="6">
        <v>0</v>
      </c>
      <c r="AF224" s="6">
        <v>0</v>
      </c>
      <c r="AG224" s="6">
        <v>0</v>
      </c>
      <c r="AH224" s="1">
        <v>366199</v>
      </c>
      <c r="AI224">
        <v>5</v>
      </c>
    </row>
    <row r="225" spans="1:35" x14ac:dyDescent="0.25">
      <c r="A225" t="s">
        <v>964</v>
      </c>
      <c r="B225" t="s">
        <v>545</v>
      </c>
      <c r="C225" t="s">
        <v>1277</v>
      </c>
      <c r="D225" t="s">
        <v>1017</v>
      </c>
      <c r="E225" s="6">
        <v>77.717391304347828</v>
      </c>
      <c r="F225" s="6">
        <v>5.3885869565217392</v>
      </c>
      <c r="G225" s="6">
        <v>0.2608695652173913</v>
      </c>
      <c r="H225" s="6">
        <v>0.2478260869565217</v>
      </c>
      <c r="I225" s="6">
        <v>1.0869565217391304</v>
      </c>
      <c r="J225" s="6">
        <v>0</v>
      </c>
      <c r="K225" s="6">
        <v>0</v>
      </c>
      <c r="L225" s="6">
        <v>1.6239130434782607</v>
      </c>
      <c r="M225" s="6">
        <v>5.1739130434782608</v>
      </c>
      <c r="N225" s="6">
        <v>0.89130434782608692</v>
      </c>
      <c r="O225" s="6">
        <f>SUM(NonNurse[[#This Row],[Qualified Social Work Staff Hours]],NonNurse[[#This Row],[Other Social Work Staff Hours]])/NonNurse[[#This Row],[MDS Census]]</f>
        <v>7.8041958041958043E-2</v>
      </c>
      <c r="P225" s="6">
        <v>0.81521739130434778</v>
      </c>
      <c r="Q225" s="6">
        <v>4.3831521739130439</v>
      </c>
      <c r="R225" s="6">
        <f>SUM(NonNurse[[#This Row],[Qualified Activities Professional Hours]],NonNurse[[#This Row],[Other Activities Professional Hours]])/NonNurse[[#This Row],[MDS Census]]</f>
        <v>6.688811188811189E-2</v>
      </c>
      <c r="S225" s="6">
        <v>2.1154347826086952</v>
      </c>
      <c r="T225" s="6">
        <v>5.5238043478260881</v>
      </c>
      <c r="U225" s="6">
        <v>0</v>
      </c>
      <c r="V225" s="6">
        <f>SUM(NonNurse[[#This Row],[Occupational Therapist Hours]],NonNurse[[#This Row],[OT Assistant Hours]],NonNurse[[#This Row],[OT Aide Hours]])/NonNurse[[#This Row],[MDS Census]]</f>
        <v>9.8295104895104901E-2</v>
      </c>
      <c r="W225" s="6">
        <v>2.181956521739131</v>
      </c>
      <c r="X225" s="6">
        <v>10.946521739130429</v>
      </c>
      <c r="Y225" s="6">
        <v>0</v>
      </c>
      <c r="Z225" s="6">
        <f>SUM(NonNurse[[#This Row],[Physical Therapist (PT) Hours]],NonNurse[[#This Row],[PT Assistant Hours]],NonNurse[[#This Row],[PT Aide Hours]])/NonNurse[[#This Row],[MDS Census]]</f>
        <v>0.16892587412587406</v>
      </c>
      <c r="AA225" s="6">
        <v>0</v>
      </c>
      <c r="AB225" s="6">
        <v>0</v>
      </c>
      <c r="AC225" s="6">
        <v>0</v>
      </c>
      <c r="AD225" s="6">
        <v>0</v>
      </c>
      <c r="AE225" s="6">
        <v>0</v>
      </c>
      <c r="AF225" s="6">
        <v>0</v>
      </c>
      <c r="AG225" s="6">
        <v>0</v>
      </c>
      <c r="AH225" s="1">
        <v>365995</v>
      </c>
      <c r="AI225">
        <v>5</v>
      </c>
    </row>
    <row r="226" spans="1:35" x14ac:dyDescent="0.25">
      <c r="A226" t="s">
        <v>964</v>
      </c>
      <c r="B226" t="s">
        <v>557</v>
      </c>
      <c r="C226" t="s">
        <v>1362</v>
      </c>
      <c r="D226" t="s">
        <v>1014</v>
      </c>
      <c r="E226" s="6">
        <v>38.565217391304351</v>
      </c>
      <c r="F226" s="6">
        <v>5.2989130434782608</v>
      </c>
      <c r="G226" s="6">
        <v>1.2173913043478262</v>
      </c>
      <c r="H226" s="6">
        <v>0.11413043478260869</v>
      </c>
      <c r="I226" s="6">
        <v>0.96739130434782605</v>
      </c>
      <c r="J226" s="6">
        <v>0</v>
      </c>
      <c r="K226" s="6">
        <v>0</v>
      </c>
      <c r="L226" s="6">
        <v>0.85413043478260853</v>
      </c>
      <c r="M226" s="6">
        <v>0</v>
      </c>
      <c r="N226" s="6">
        <v>0</v>
      </c>
      <c r="O226" s="6">
        <f>SUM(NonNurse[[#This Row],[Qualified Social Work Staff Hours]],NonNurse[[#This Row],[Other Social Work Staff Hours]])/NonNurse[[#This Row],[MDS Census]]</f>
        <v>0</v>
      </c>
      <c r="P226" s="6">
        <v>2.4157608695652173</v>
      </c>
      <c r="Q226" s="6">
        <v>0</v>
      </c>
      <c r="R226" s="6">
        <f>SUM(NonNurse[[#This Row],[Qualified Activities Professional Hours]],NonNurse[[#This Row],[Other Activities Professional Hours]])/NonNurse[[#This Row],[MDS Census]]</f>
        <v>6.2640924464487033E-2</v>
      </c>
      <c r="S226" s="6">
        <v>0.85271739130434765</v>
      </c>
      <c r="T226" s="6">
        <v>2.0610869565217396</v>
      </c>
      <c r="U226" s="6">
        <v>0</v>
      </c>
      <c r="V226" s="6">
        <f>SUM(NonNurse[[#This Row],[Occupational Therapist Hours]],NonNurse[[#This Row],[OT Assistant Hours]],NonNurse[[#This Row],[OT Aide Hours]])/NonNurse[[#This Row],[MDS Census]]</f>
        <v>7.5555242390078922E-2</v>
      </c>
      <c r="W226" s="6">
        <v>0.8088043478260869</v>
      </c>
      <c r="X226" s="6">
        <v>3.0986956521739129</v>
      </c>
      <c r="Y226" s="6">
        <v>0</v>
      </c>
      <c r="Z226" s="6">
        <f>SUM(NonNurse[[#This Row],[Physical Therapist (PT) Hours]],NonNurse[[#This Row],[PT Assistant Hours]],NonNurse[[#This Row],[PT Aide Hours]])/NonNurse[[#This Row],[MDS Census]]</f>
        <v>0.10132187147688837</v>
      </c>
      <c r="AA226" s="6">
        <v>0</v>
      </c>
      <c r="AB226" s="6">
        <v>0</v>
      </c>
      <c r="AC226" s="6">
        <v>0</v>
      </c>
      <c r="AD226" s="6">
        <v>0</v>
      </c>
      <c r="AE226" s="6">
        <v>0</v>
      </c>
      <c r="AF226" s="6">
        <v>0</v>
      </c>
      <c r="AG226" s="6">
        <v>0</v>
      </c>
      <c r="AH226" s="1">
        <v>366012</v>
      </c>
      <c r="AI226">
        <v>5</v>
      </c>
    </row>
    <row r="227" spans="1:35" x14ac:dyDescent="0.25">
      <c r="A227" t="s">
        <v>964</v>
      </c>
      <c r="B227" t="s">
        <v>708</v>
      </c>
      <c r="C227" t="s">
        <v>1245</v>
      </c>
      <c r="D227" t="s">
        <v>1012</v>
      </c>
      <c r="E227" s="6">
        <v>41.956521739130437</v>
      </c>
      <c r="F227" s="6">
        <v>2.7826086956521738</v>
      </c>
      <c r="G227" s="6">
        <v>0.43478260869565216</v>
      </c>
      <c r="H227" s="6">
        <v>0.23097826086956522</v>
      </c>
      <c r="I227" s="6">
        <v>0.51086956521739135</v>
      </c>
      <c r="J227" s="6">
        <v>0</v>
      </c>
      <c r="K227" s="6">
        <v>0</v>
      </c>
      <c r="L227" s="6">
        <v>1.0869565217391304E-2</v>
      </c>
      <c r="M227" s="6">
        <v>0</v>
      </c>
      <c r="N227" s="6">
        <v>0</v>
      </c>
      <c r="O227" s="6">
        <f>SUM(NonNurse[[#This Row],[Qualified Social Work Staff Hours]],NonNurse[[#This Row],[Other Social Work Staff Hours]])/NonNurse[[#This Row],[MDS Census]]</f>
        <v>0</v>
      </c>
      <c r="P227" s="6">
        <v>8.9673913043478257E-2</v>
      </c>
      <c r="Q227" s="6">
        <v>10.793478260869565</v>
      </c>
      <c r="R227" s="6">
        <f>SUM(NonNurse[[#This Row],[Qualified Activities Professional Hours]],NonNurse[[#This Row],[Other Activities Professional Hours]])/NonNurse[[#This Row],[MDS Census]]</f>
        <v>0.25939119170984454</v>
      </c>
      <c r="S227" s="6">
        <v>2.0244565217391304</v>
      </c>
      <c r="T227" s="6">
        <v>0.4375</v>
      </c>
      <c r="U227" s="6">
        <v>0</v>
      </c>
      <c r="V227" s="6">
        <f>SUM(NonNurse[[#This Row],[Occupational Therapist Hours]],NonNurse[[#This Row],[OT Assistant Hours]],NonNurse[[#This Row],[OT Aide Hours]])/NonNurse[[#This Row],[MDS Census]]</f>
        <v>5.8678756476683934E-2</v>
      </c>
      <c r="W227" s="6">
        <v>0.51902173913043481</v>
      </c>
      <c r="X227" s="6">
        <v>3.2201086956521738</v>
      </c>
      <c r="Y227" s="6">
        <v>0</v>
      </c>
      <c r="Z227" s="6">
        <f>SUM(NonNurse[[#This Row],[Physical Therapist (PT) Hours]],NonNurse[[#This Row],[PT Assistant Hours]],NonNurse[[#This Row],[PT Aide Hours]])/NonNurse[[#This Row],[MDS Census]]</f>
        <v>8.9119170984455945E-2</v>
      </c>
      <c r="AA227" s="6">
        <v>0.43478260869565216</v>
      </c>
      <c r="AB227" s="6">
        <v>0</v>
      </c>
      <c r="AC227" s="6">
        <v>0</v>
      </c>
      <c r="AD227" s="6">
        <v>0</v>
      </c>
      <c r="AE227" s="6">
        <v>0</v>
      </c>
      <c r="AF227" s="6">
        <v>0</v>
      </c>
      <c r="AG227" s="6">
        <v>0</v>
      </c>
      <c r="AH227" s="1">
        <v>366230</v>
      </c>
      <c r="AI227">
        <v>5</v>
      </c>
    </row>
    <row r="228" spans="1:35" x14ac:dyDescent="0.25">
      <c r="A228" t="s">
        <v>964</v>
      </c>
      <c r="B228" t="s">
        <v>412</v>
      </c>
      <c r="C228" t="s">
        <v>1338</v>
      </c>
      <c r="D228" t="s">
        <v>1021</v>
      </c>
      <c r="E228" s="6">
        <v>84.021739130434781</v>
      </c>
      <c r="F228" s="6">
        <v>5.4782608695652177</v>
      </c>
      <c r="G228" s="6">
        <v>0</v>
      </c>
      <c r="H228" s="6">
        <v>0.31521739130434784</v>
      </c>
      <c r="I228" s="6">
        <v>2.5869565217391304</v>
      </c>
      <c r="J228" s="6">
        <v>0</v>
      </c>
      <c r="K228" s="6">
        <v>0</v>
      </c>
      <c r="L228" s="6">
        <v>5.0244565217391308</v>
      </c>
      <c r="M228" s="6">
        <v>0</v>
      </c>
      <c r="N228" s="6">
        <v>6.5896739130434785</v>
      </c>
      <c r="O228" s="6">
        <f>SUM(NonNurse[[#This Row],[Qualified Social Work Staff Hours]],NonNurse[[#This Row],[Other Social Work Staff Hours]])/NonNurse[[#This Row],[MDS Census]]</f>
        <v>7.8428201811125489E-2</v>
      </c>
      <c r="P228" s="6">
        <v>5.4429347826086953</v>
      </c>
      <c r="Q228" s="6">
        <v>11.043478260869565</v>
      </c>
      <c r="R228" s="6">
        <f>SUM(NonNurse[[#This Row],[Qualified Activities Professional Hours]],NonNurse[[#This Row],[Other Activities Professional Hours]])/NonNurse[[#This Row],[MDS Census]]</f>
        <v>0.19621604139715393</v>
      </c>
      <c r="S228" s="6">
        <v>4.2635869565217392</v>
      </c>
      <c r="T228" s="6">
        <v>8.6956521739130432E-2</v>
      </c>
      <c r="U228" s="6">
        <v>0</v>
      </c>
      <c r="V228" s="6">
        <f>SUM(NonNurse[[#This Row],[Occupational Therapist Hours]],NonNurse[[#This Row],[OT Assistant Hours]],NonNurse[[#This Row],[OT Aide Hours]])/NonNurse[[#This Row],[MDS Census]]</f>
        <v>5.1778783958602852E-2</v>
      </c>
      <c r="W228" s="6">
        <v>2.1739130434782608E-2</v>
      </c>
      <c r="X228" s="6">
        <v>3.1467391304347827</v>
      </c>
      <c r="Y228" s="6">
        <v>0</v>
      </c>
      <c r="Z228" s="6">
        <f>SUM(NonNurse[[#This Row],[Physical Therapist (PT) Hours]],NonNurse[[#This Row],[PT Assistant Hours]],NonNurse[[#This Row],[PT Aide Hours]])/NonNurse[[#This Row],[MDS Census]]</f>
        <v>3.7710219922380342E-2</v>
      </c>
      <c r="AA228" s="6">
        <v>0</v>
      </c>
      <c r="AB228" s="6">
        <v>0</v>
      </c>
      <c r="AC228" s="6">
        <v>0</v>
      </c>
      <c r="AD228" s="6">
        <v>0</v>
      </c>
      <c r="AE228" s="6">
        <v>0</v>
      </c>
      <c r="AF228" s="6">
        <v>0</v>
      </c>
      <c r="AG228" s="6">
        <v>0</v>
      </c>
      <c r="AH228" s="1">
        <v>365776</v>
      </c>
      <c r="AI228">
        <v>5</v>
      </c>
    </row>
    <row r="229" spans="1:35" x14ac:dyDescent="0.25">
      <c r="A229" t="s">
        <v>964</v>
      </c>
      <c r="B229" t="s">
        <v>171</v>
      </c>
      <c r="C229" t="s">
        <v>1085</v>
      </c>
      <c r="D229" t="s">
        <v>1038</v>
      </c>
      <c r="E229" s="6">
        <v>53</v>
      </c>
      <c r="F229" s="6">
        <v>5.2173913043478262</v>
      </c>
      <c r="G229" s="6">
        <v>0.43478260869565216</v>
      </c>
      <c r="H229" s="6">
        <v>0.30434782608695654</v>
      </c>
      <c r="I229" s="6">
        <v>1.0434782608695652</v>
      </c>
      <c r="J229" s="6">
        <v>0</v>
      </c>
      <c r="K229" s="6">
        <v>0</v>
      </c>
      <c r="L229" s="6">
        <v>5.6308695652173908</v>
      </c>
      <c r="M229" s="6">
        <v>5.2282608695652177</v>
      </c>
      <c r="N229" s="6">
        <v>0</v>
      </c>
      <c r="O229" s="6">
        <f>SUM(NonNurse[[#This Row],[Qualified Social Work Staff Hours]],NonNurse[[#This Row],[Other Social Work Staff Hours]])/NonNurse[[#This Row],[MDS Census]]</f>
        <v>9.8646431501230522E-2</v>
      </c>
      <c r="P229" s="6">
        <v>5.7907608695652177</v>
      </c>
      <c r="Q229" s="6">
        <v>4.7907608695652177</v>
      </c>
      <c r="R229" s="6">
        <f>SUM(NonNurse[[#This Row],[Qualified Activities Professional Hours]],NonNurse[[#This Row],[Other Activities Professional Hours]])/NonNurse[[#This Row],[MDS Census]]</f>
        <v>0.19965135356849878</v>
      </c>
      <c r="S229" s="6">
        <v>5.4651086956521713</v>
      </c>
      <c r="T229" s="6">
        <v>4.5517391304347834</v>
      </c>
      <c r="U229" s="6">
        <v>0</v>
      </c>
      <c r="V229" s="6">
        <f>SUM(NonNurse[[#This Row],[Occupational Therapist Hours]],NonNurse[[#This Row],[OT Assistant Hours]],NonNurse[[#This Row],[OT Aide Hours]])/NonNurse[[#This Row],[MDS Census]]</f>
        <v>0.1889971287940935</v>
      </c>
      <c r="W229" s="6">
        <v>4.7827173913043479</v>
      </c>
      <c r="X229" s="6">
        <v>7.0339130434782611</v>
      </c>
      <c r="Y229" s="6">
        <v>1.7282608695652173</v>
      </c>
      <c r="Z229" s="6">
        <f>SUM(NonNurse[[#This Row],[Physical Therapist (PT) Hours]],NonNurse[[#This Row],[PT Assistant Hours]],NonNurse[[#This Row],[PT Aide Hours]])/NonNurse[[#This Row],[MDS Census]]</f>
        <v>0.25556398687448728</v>
      </c>
      <c r="AA229" s="6">
        <v>0</v>
      </c>
      <c r="AB229" s="6">
        <v>0</v>
      </c>
      <c r="AC229" s="6">
        <v>0</v>
      </c>
      <c r="AD229" s="6">
        <v>0</v>
      </c>
      <c r="AE229" s="6">
        <v>0</v>
      </c>
      <c r="AF229" s="6">
        <v>0</v>
      </c>
      <c r="AG229" s="6">
        <v>0</v>
      </c>
      <c r="AH229" s="1">
        <v>365418</v>
      </c>
      <c r="AI229">
        <v>5</v>
      </c>
    </row>
    <row r="230" spans="1:35" x14ac:dyDescent="0.25">
      <c r="A230" t="s">
        <v>964</v>
      </c>
      <c r="B230" t="s">
        <v>505</v>
      </c>
      <c r="C230" t="s">
        <v>1246</v>
      </c>
      <c r="D230" t="s">
        <v>990</v>
      </c>
      <c r="E230" s="6">
        <v>81.760563380281695</v>
      </c>
      <c r="F230" s="6">
        <v>8.225352112676056</v>
      </c>
      <c r="G230" s="6">
        <v>0</v>
      </c>
      <c r="H230" s="6">
        <v>0.35549295774647888</v>
      </c>
      <c r="I230" s="6">
        <v>3.4788732394366195</v>
      </c>
      <c r="J230" s="6">
        <v>0</v>
      </c>
      <c r="K230" s="6">
        <v>0</v>
      </c>
      <c r="L230" s="6">
        <v>2.9049295774647885</v>
      </c>
      <c r="M230" s="6">
        <v>5.746478873239437</v>
      </c>
      <c r="N230" s="6">
        <v>0</v>
      </c>
      <c r="O230" s="6">
        <f>SUM(NonNurse[[#This Row],[Qualified Social Work Staff Hours]],NonNurse[[#This Row],[Other Social Work Staff Hours]])/NonNurse[[#This Row],[MDS Census]]</f>
        <v>7.0284237726098195E-2</v>
      </c>
      <c r="P230" s="6">
        <v>4.957746478873239</v>
      </c>
      <c r="Q230" s="6">
        <v>5.1014084507042234</v>
      </c>
      <c r="R230" s="6">
        <f>SUM(NonNurse[[#This Row],[Qualified Activities Professional Hours]],NonNurse[[#This Row],[Other Activities Professional Hours]])/NonNurse[[#This Row],[MDS Census]]</f>
        <v>0.12303186907838068</v>
      </c>
      <c r="S230" s="6">
        <v>4.1061971830985913</v>
      </c>
      <c r="T230" s="6">
        <v>4.3209859154929573</v>
      </c>
      <c r="U230" s="6">
        <v>0</v>
      </c>
      <c r="V230" s="6">
        <f>SUM(NonNurse[[#This Row],[Occupational Therapist Hours]],NonNurse[[#This Row],[OT Assistant Hours]],NonNurse[[#This Row],[OT Aide Hours]])/NonNurse[[#This Row],[MDS Census]]</f>
        <v>0.10307149009474589</v>
      </c>
      <c r="W230" s="6">
        <v>5.3626760563380271</v>
      </c>
      <c r="X230" s="6">
        <v>7.4401408450704238</v>
      </c>
      <c r="Y230" s="6">
        <v>0</v>
      </c>
      <c r="Z230" s="6">
        <f>SUM(NonNurse[[#This Row],[Physical Therapist (PT) Hours]],NonNurse[[#This Row],[PT Assistant Hours]],NonNurse[[#This Row],[PT Aide Hours]])/NonNurse[[#This Row],[MDS Census]]</f>
        <v>0.15658914728682172</v>
      </c>
      <c r="AA230" s="6">
        <v>0</v>
      </c>
      <c r="AB230" s="6">
        <v>0</v>
      </c>
      <c r="AC230" s="6">
        <v>0</v>
      </c>
      <c r="AD230" s="6">
        <v>0</v>
      </c>
      <c r="AE230" s="6">
        <v>0</v>
      </c>
      <c r="AF230" s="6">
        <v>0</v>
      </c>
      <c r="AG230" s="6">
        <v>0</v>
      </c>
      <c r="AH230" s="1">
        <v>365928</v>
      </c>
      <c r="AI230">
        <v>5</v>
      </c>
    </row>
    <row r="231" spans="1:35" x14ac:dyDescent="0.25">
      <c r="A231" t="s">
        <v>964</v>
      </c>
      <c r="B231" t="s">
        <v>426</v>
      </c>
      <c r="C231" t="s">
        <v>1213</v>
      </c>
      <c r="D231" t="s">
        <v>1008</v>
      </c>
      <c r="E231" s="6">
        <v>38.75</v>
      </c>
      <c r="F231" s="6">
        <v>4.2445652173913047</v>
      </c>
      <c r="G231" s="6">
        <v>0</v>
      </c>
      <c r="H231" s="6">
        <v>0.54619565217391308</v>
      </c>
      <c r="I231" s="6">
        <v>2.5326086956521738</v>
      </c>
      <c r="J231" s="6">
        <v>0</v>
      </c>
      <c r="K231" s="6">
        <v>0</v>
      </c>
      <c r="L231" s="6">
        <v>6.5804347826086964</v>
      </c>
      <c r="M231" s="6">
        <v>0</v>
      </c>
      <c r="N231" s="6">
        <v>3.9918478260869565</v>
      </c>
      <c r="O231" s="6">
        <f>SUM(NonNurse[[#This Row],[Qualified Social Work Staff Hours]],NonNurse[[#This Row],[Other Social Work Staff Hours]])/NonNurse[[#This Row],[MDS Census]]</f>
        <v>0.10301542776998597</v>
      </c>
      <c r="P231" s="6">
        <v>0</v>
      </c>
      <c r="Q231" s="6">
        <v>8.8885869565217384</v>
      </c>
      <c r="R231" s="6">
        <f>SUM(NonNurse[[#This Row],[Qualified Activities Professional Hours]],NonNurse[[#This Row],[Other Activities Professional Hours]])/NonNurse[[#This Row],[MDS Census]]</f>
        <v>0.22938288920056099</v>
      </c>
      <c r="S231" s="6">
        <v>4.5857608695652177</v>
      </c>
      <c r="T231" s="6">
        <v>4.4946739130434787</v>
      </c>
      <c r="U231" s="6">
        <v>0</v>
      </c>
      <c r="V231" s="6">
        <f>SUM(NonNurse[[#This Row],[Occupational Therapist Hours]],NonNurse[[#This Row],[OT Assistant Hours]],NonNurse[[#This Row],[OT Aide Hours]])/NonNurse[[#This Row],[MDS Census]]</f>
        <v>0.23433380084151476</v>
      </c>
      <c r="W231" s="6">
        <v>2.761739130434782</v>
      </c>
      <c r="X231" s="6">
        <v>7.1565217391304348</v>
      </c>
      <c r="Y231" s="6">
        <v>2.9891304347826089</v>
      </c>
      <c r="Z231" s="6">
        <f>SUM(NonNurse[[#This Row],[Physical Therapist (PT) Hours]],NonNurse[[#This Row],[PT Assistant Hours]],NonNurse[[#This Row],[PT Aide Hours]])/NonNurse[[#This Row],[MDS Census]]</f>
        <v>0.33309396914446004</v>
      </c>
      <c r="AA231" s="6">
        <v>0</v>
      </c>
      <c r="AB231" s="6">
        <v>0</v>
      </c>
      <c r="AC231" s="6">
        <v>0</v>
      </c>
      <c r="AD231" s="6">
        <v>0</v>
      </c>
      <c r="AE231" s="6">
        <v>0</v>
      </c>
      <c r="AF231" s="6">
        <v>0</v>
      </c>
      <c r="AG231" s="6">
        <v>0</v>
      </c>
      <c r="AH231" s="1">
        <v>365798</v>
      </c>
      <c r="AI231">
        <v>5</v>
      </c>
    </row>
    <row r="232" spans="1:35" x14ac:dyDescent="0.25">
      <c r="A232" t="s">
        <v>964</v>
      </c>
      <c r="B232" t="s">
        <v>844</v>
      </c>
      <c r="C232" t="s">
        <v>1213</v>
      </c>
      <c r="D232" t="s">
        <v>1008</v>
      </c>
      <c r="E232" s="6">
        <v>87.934782608695656</v>
      </c>
      <c r="F232" s="6">
        <v>4.9130434782608692</v>
      </c>
      <c r="G232" s="6">
        <v>1.9782608695652173</v>
      </c>
      <c r="H232" s="6">
        <v>0.28260869565217389</v>
      </c>
      <c r="I232" s="6">
        <v>5.3913043478260869</v>
      </c>
      <c r="J232" s="6">
        <v>0</v>
      </c>
      <c r="K232" s="6">
        <v>2.0869565217391304</v>
      </c>
      <c r="L232" s="6">
        <v>4.5672826086956517</v>
      </c>
      <c r="M232" s="6">
        <v>10.551630434782609</v>
      </c>
      <c r="N232" s="6">
        <v>0</v>
      </c>
      <c r="O232" s="6">
        <f>SUM(NonNurse[[#This Row],[Qualified Social Work Staff Hours]],NonNurse[[#This Row],[Other Social Work Staff Hours]])/NonNurse[[#This Row],[MDS Census]]</f>
        <v>0.1199938195302843</v>
      </c>
      <c r="P232" s="6">
        <v>5.3505434782608692</v>
      </c>
      <c r="Q232" s="6">
        <v>8.6507608695652181</v>
      </c>
      <c r="R232" s="6">
        <f>SUM(NonNurse[[#This Row],[Qualified Activities Professional Hours]],NonNurse[[#This Row],[Other Activities Professional Hours]])/NonNurse[[#This Row],[MDS Census]]</f>
        <v>0.15922373300370829</v>
      </c>
      <c r="S232" s="6">
        <v>5.626847826086955</v>
      </c>
      <c r="T232" s="6">
        <v>10.680434782608698</v>
      </c>
      <c r="U232" s="6">
        <v>0</v>
      </c>
      <c r="V232" s="6">
        <f>SUM(NonNurse[[#This Row],[Occupational Therapist Hours]],NonNurse[[#This Row],[OT Assistant Hours]],NonNurse[[#This Row],[OT Aide Hours]])/NonNurse[[#This Row],[MDS Census]]</f>
        <v>0.18544746600741654</v>
      </c>
      <c r="W232" s="6">
        <v>5.1743478260869562</v>
      </c>
      <c r="X232" s="6">
        <v>10.913369565217394</v>
      </c>
      <c r="Y232" s="6">
        <v>0</v>
      </c>
      <c r="Z232" s="6">
        <f>SUM(NonNurse[[#This Row],[Physical Therapist (PT) Hours]],NonNurse[[#This Row],[PT Assistant Hours]],NonNurse[[#This Row],[PT Aide Hours]])/NonNurse[[#This Row],[MDS Census]]</f>
        <v>0.18295055624227446</v>
      </c>
      <c r="AA232" s="6">
        <v>0</v>
      </c>
      <c r="AB232" s="6">
        <v>0</v>
      </c>
      <c r="AC232" s="6">
        <v>0</v>
      </c>
      <c r="AD232" s="6">
        <v>0</v>
      </c>
      <c r="AE232" s="6">
        <v>0</v>
      </c>
      <c r="AF232" s="6">
        <v>0</v>
      </c>
      <c r="AG232" s="6">
        <v>0</v>
      </c>
      <c r="AH232" s="1">
        <v>366399</v>
      </c>
      <c r="AI232">
        <v>5</v>
      </c>
    </row>
    <row r="233" spans="1:35" x14ac:dyDescent="0.25">
      <c r="A233" t="s">
        <v>964</v>
      </c>
      <c r="B233" t="s">
        <v>826</v>
      </c>
      <c r="C233" t="s">
        <v>1411</v>
      </c>
      <c r="D233" t="s">
        <v>1064</v>
      </c>
      <c r="E233" s="6">
        <v>41.630434782608695</v>
      </c>
      <c r="F233" s="6">
        <v>0.43478260869565216</v>
      </c>
      <c r="G233" s="6">
        <v>1.1304347826086956</v>
      </c>
      <c r="H233" s="6">
        <v>0</v>
      </c>
      <c r="I233" s="6">
        <v>1.0978260869565217</v>
      </c>
      <c r="J233" s="6">
        <v>0</v>
      </c>
      <c r="K233" s="6">
        <v>0.24728260869565216</v>
      </c>
      <c r="L233" s="6">
        <v>5.581847826086956</v>
      </c>
      <c r="M233" s="6">
        <v>0</v>
      </c>
      <c r="N233" s="6">
        <v>0</v>
      </c>
      <c r="O233" s="6">
        <f>SUM(NonNurse[[#This Row],[Qualified Social Work Staff Hours]],NonNurse[[#This Row],[Other Social Work Staff Hours]])/NonNurse[[#This Row],[MDS Census]]</f>
        <v>0</v>
      </c>
      <c r="P233" s="6">
        <v>0</v>
      </c>
      <c r="Q233" s="6">
        <v>0</v>
      </c>
      <c r="R233" s="6">
        <f>SUM(NonNurse[[#This Row],[Qualified Activities Professional Hours]],NonNurse[[#This Row],[Other Activities Professional Hours]])/NonNurse[[#This Row],[MDS Census]]</f>
        <v>0</v>
      </c>
      <c r="S233" s="6">
        <v>4.6093478260869567</v>
      </c>
      <c r="T233" s="6">
        <v>10.141521739130436</v>
      </c>
      <c r="U233" s="6">
        <v>0</v>
      </c>
      <c r="V233" s="6">
        <f>SUM(NonNurse[[#This Row],[Occupational Therapist Hours]],NonNurse[[#This Row],[OT Assistant Hours]],NonNurse[[#This Row],[OT Aide Hours]])/NonNurse[[#This Row],[MDS Census]]</f>
        <v>0.35432898172323762</v>
      </c>
      <c r="W233" s="6">
        <v>0.6464130434782609</v>
      </c>
      <c r="X233" s="6">
        <v>11.213369565217393</v>
      </c>
      <c r="Y233" s="6">
        <v>0</v>
      </c>
      <c r="Z233" s="6">
        <f>SUM(NonNurse[[#This Row],[Physical Therapist (PT) Hours]],NonNurse[[#This Row],[PT Assistant Hours]],NonNurse[[#This Row],[PT Aide Hours]])/NonNurse[[#This Row],[MDS Census]]</f>
        <v>0.28488250652741515</v>
      </c>
      <c r="AA233" s="6">
        <v>0</v>
      </c>
      <c r="AB233" s="6">
        <v>0</v>
      </c>
      <c r="AC233" s="6">
        <v>0</v>
      </c>
      <c r="AD233" s="6">
        <v>0</v>
      </c>
      <c r="AE233" s="6">
        <v>0</v>
      </c>
      <c r="AF233" s="6">
        <v>0</v>
      </c>
      <c r="AG233" s="6">
        <v>0</v>
      </c>
      <c r="AH233" s="1">
        <v>366378</v>
      </c>
      <c r="AI233">
        <v>5</v>
      </c>
    </row>
    <row r="234" spans="1:35" x14ac:dyDescent="0.25">
      <c r="A234" t="s">
        <v>964</v>
      </c>
      <c r="B234" t="s">
        <v>269</v>
      </c>
      <c r="C234" t="s">
        <v>1111</v>
      </c>
      <c r="D234" t="s">
        <v>1039</v>
      </c>
      <c r="E234" s="6">
        <v>117.27173913043478</v>
      </c>
      <c r="F234" s="6">
        <v>4.0173913043478242</v>
      </c>
      <c r="G234" s="6">
        <v>1.826086956521739</v>
      </c>
      <c r="H234" s="6">
        <v>0</v>
      </c>
      <c r="I234" s="6">
        <v>0.51086956521739135</v>
      </c>
      <c r="J234" s="6">
        <v>0</v>
      </c>
      <c r="K234" s="6">
        <v>0</v>
      </c>
      <c r="L234" s="6">
        <v>3.9619565217391286</v>
      </c>
      <c r="M234" s="6">
        <v>14.153913043478259</v>
      </c>
      <c r="N234" s="6">
        <v>0</v>
      </c>
      <c r="O234" s="6">
        <f>SUM(NonNurse[[#This Row],[Qualified Social Work Staff Hours]],NonNurse[[#This Row],[Other Social Work Staff Hours]])/NonNurse[[#This Row],[MDS Census]]</f>
        <v>0.12069329873018814</v>
      </c>
      <c r="P234" s="6">
        <v>20.582173913043476</v>
      </c>
      <c r="Q234" s="6">
        <v>0</v>
      </c>
      <c r="R234" s="6">
        <f>SUM(NonNurse[[#This Row],[Qualified Activities Professional Hours]],NonNurse[[#This Row],[Other Activities Professional Hours]])/NonNurse[[#This Row],[MDS Census]]</f>
        <v>0.1755083881731393</v>
      </c>
      <c r="S234" s="6">
        <v>10.366739130434784</v>
      </c>
      <c r="T234" s="6">
        <v>8.2944565217391304</v>
      </c>
      <c r="U234" s="6">
        <v>0</v>
      </c>
      <c r="V234" s="6">
        <f>SUM(NonNurse[[#This Row],[Occupational Therapist Hours]],NonNurse[[#This Row],[OT Assistant Hours]],NonNurse[[#This Row],[OT Aide Hours]])/NonNurse[[#This Row],[MDS Census]]</f>
        <v>0.15912781536750398</v>
      </c>
      <c r="W234" s="6">
        <v>3.9439130434782608</v>
      </c>
      <c r="X234" s="6">
        <v>12.767065217391302</v>
      </c>
      <c r="Y234" s="6">
        <v>0</v>
      </c>
      <c r="Z234" s="6">
        <f>SUM(NonNurse[[#This Row],[Physical Therapist (PT) Hours]],NonNurse[[#This Row],[PT Assistant Hours]],NonNurse[[#This Row],[PT Aide Hours]])/NonNurse[[#This Row],[MDS Census]]</f>
        <v>0.14249791454258967</v>
      </c>
      <c r="AA234" s="6">
        <v>6.5217391304347824E-2</v>
      </c>
      <c r="AB234" s="6">
        <v>0</v>
      </c>
      <c r="AC234" s="6">
        <v>0</v>
      </c>
      <c r="AD234" s="6">
        <v>10.652717391304352</v>
      </c>
      <c r="AE234" s="6">
        <v>0</v>
      </c>
      <c r="AF234" s="6">
        <v>0</v>
      </c>
      <c r="AG234" s="6">
        <v>0</v>
      </c>
      <c r="AH234" s="1">
        <v>365574</v>
      </c>
      <c r="AI234">
        <v>5</v>
      </c>
    </row>
    <row r="235" spans="1:35" x14ac:dyDescent="0.25">
      <c r="A235" t="s">
        <v>964</v>
      </c>
      <c r="B235" t="s">
        <v>624</v>
      </c>
      <c r="C235" t="s">
        <v>1129</v>
      </c>
      <c r="D235" t="s">
        <v>1032</v>
      </c>
      <c r="E235" s="6">
        <v>35.141304347826086</v>
      </c>
      <c r="F235" s="6">
        <v>4.9347826086956523</v>
      </c>
      <c r="G235" s="6">
        <v>0.60326086956521741</v>
      </c>
      <c r="H235" s="6">
        <v>0.16934782608695653</v>
      </c>
      <c r="I235" s="6">
        <v>1.0434782608695652</v>
      </c>
      <c r="J235" s="6">
        <v>0</v>
      </c>
      <c r="K235" s="6">
        <v>0</v>
      </c>
      <c r="L235" s="6">
        <v>1.5407608695652173</v>
      </c>
      <c r="M235" s="6">
        <v>5.9782608695652176E-2</v>
      </c>
      <c r="N235" s="6">
        <v>0</v>
      </c>
      <c r="O235" s="6">
        <f>SUM(NonNurse[[#This Row],[Qualified Social Work Staff Hours]],NonNurse[[#This Row],[Other Social Work Staff Hours]])/NonNurse[[#This Row],[MDS Census]]</f>
        <v>1.7012063099288586E-3</v>
      </c>
      <c r="P235" s="6">
        <v>0</v>
      </c>
      <c r="Q235" s="6">
        <v>4.7934782608695654</v>
      </c>
      <c r="R235" s="6">
        <f>SUM(NonNurse[[#This Row],[Qualified Activities Professional Hours]],NonNurse[[#This Row],[Other Activities Professional Hours]])/NonNurse[[#This Row],[MDS Census]]</f>
        <v>0.13640581503247759</v>
      </c>
      <c r="S235" s="6">
        <v>2.6005434782608696</v>
      </c>
      <c r="T235" s="6">
        <v>0.16847826086956522</v>
      </c>
      <c r="U235" s="6">
        <v>0</v>
      </c>
      <c r="V235" s="6">
        <f>SUM(NonNurse[[#This Row],[Occupational Therapist Hours]],NonNurse[[#This Row],[OT Assistant Hours]],NonNurse[[#This Row],[OT Aide Hours]])/NonNurse[[#This Row],[MDS Census]]</f>
        <v>7.8796783173523052E-2</v>
      </c>
      <c r="W235" s="6">
        <v>3.714673913043478</v>
      </c>
      <c r="X235" s="6">
        <v>0.54076086956521741</v>
      </c>
      <c r="Y235" s="6">
        <v>0</v>
      </c>
      <c r="Z235" s="6">
        <f>SUM(NonNurse[[#This Row],[Physical Therapist (PT) Hours]],NonNurse[[#This Row],[PT Assistant Hours]],NonNurse[[#This Row],[PT Aide Hours]])/NonNurse[[#This Row],[MDS Census]]</f>
        <v>0.12109495824311785</v>
      </c>
      <c r="AA235" s="6">
        <v>0</v>
      </c>
      <c r="AB235" s="6">
        <v>0</v>
      </c>
      <c r="AC235" s="6">
        <v>0</v>
      </c>
      <c r="AD235" s="6">
        <v>0</v>
      </c>
      <c r="AE235" s="6">
        <v>0</v>
      </c>
      <c r="AF235" s="6">
        <v>0</v>
      </c>
      <c r="AG235" s="6">
        <v>0</v>
      </c>
      <c r="AH235" s="1">
        <v>366110</v>
      </c>
      <c r="AI235">
        <v>5</v>
      </c>
    </row>
    <row r="236" spans="1:35" x14ac:dyDescent="0.25">
      <c r="A236" t="s">
        <v>964</v>
      </c>
      <c r="B236" t="s">
        <v>551</v>
      </c>
      <c r="C236" t="s">
        <v>1359</v>
      </c>
      <c r="D236" t="s">
        <v>996</v>
      </c>
      <c r="E236" s="6">
        <v>22.097826086956523</v>
      </c>
      <c r="F236" s="6">
        <v>0</v>
      </c>
      <c r="G236" s="6">
        <v>1.0434782608695652</v>
      </c>
      <c r="H236" s="6">
        <v>7.6086956521739135E-2</v>
      </c>
      <c r="I236" s="6">
        <v>0.55434782608695654</v>
      </c>
      <c r="J236" s="6">
        <v>0</v>
      </c>
      <c r="K236" s="6">
        <v>0</v>
      </c>
      <c r="L236" s="6">
        <v>1.3051086956521738</v>
      </c>
      <c r="M236" s="6">
        <v>0</v>
      </c>
      <c r="N236" s="6">
        <v>0</v>
      </c>
      <c r="O236" s="6">
        <f>SUM(NonNurse[[#This Row],[Qualified Social Work Staff Hours]],NonNurse[[#This Row],[Other Social Work Staff Hours]])/NonNurse[[#This Row],[MDS Census]]</f>
        <v>0</v>
      </c>
      <c r="P236" s="6">
        <v>4.0951086956521738</v>
      </c>
      <c r="Q236" s="6">
        <v>2.3885869565217392</v>
      </c>
      <c r="R236" s="6">
        <f>SUM(NonNurse[[#This Row],[Qualified Activities Professional Hours]],NonNurse[[#This Row],[Other Activities Professional Hours]])/NonNurse[[#This Row],[MDS Census]]</f>
        <v>0.29340875553369405</v>
      </c>
      <c r="S236" s="6">
        <v>0.51934782608695651</v>
      </c>
      <c r="T236" s="6">
        <v>1.415978260869565</v>
      </c>
      <c r="U236" s="6">
        <v>0</v>
      </c>
      <c r="V236" s="6">
        <f>SUM(NonNurse[[#This Row],[Occupational Therapist Hours]],NonNurse[[#This Row],[OT Assistant Hours]],NonNurse[[#This Row],[OT Aide Hours]])/NonNurse[[#This Row],[MDS Census]]</f>
        <v>8.7579931136251829E-2</v>
      </c>
      <c r="W236" s="6">
        <v>0.45836956521739125</v>
      </c>
      <c r="X236" s="6">
        <v>2.3650000000000002</v>
      </c>
      <c r="Y236" s="6">
        <v>0</v>
      </c>
      <c r="Z236" s="6">
        <f>SUM(NonNurse[[#This Row],[Physical Therapist (PT) Hours]],NonNurse[[#This Row],[PT Assistant Hours]],NonNurse[[#This Row],[PT Aide Hours]])/NonNurse[[#This Row],[MDS Census]]</f>
        <v>0.12776684702410232</v>
      </c>
      <c r="AA236" s="6">
        <v>0</v>
      </c>
      <c r="AB236" s="6">
        <v>0</v>
      </c>
      <c r="AC236" s="6">
        <v>0</v>
      </c>
      <c r="AD236" s="6">
        <v>0</v>
      </c>
      <c r="AE236" s="6">
        <v>0</v>
      </c>
      <c r="AF236" s="6">
        <v>0</v>
      </c>
      <c r="AG236" s="6">
        <v>0</v>
      </c>
      <c r="AH236" s="1">
        <v>366002</v>
      </c>
      <c r="AI236">
        <v>5</v>
      </c>
    </row>
    <row r="237" spans="1:35" x14ac:dyDescent="0.25">
      <c r="A237" t="s">
        <v>964</v>
      </c>
      <c r="B237" t="s">
        <v>473</v>
      </c>
      <c r="C237" t="s">
        <v>1094</v>
      </c>
      <c r="D237" t="s">
        <v>1032</v>
      </c>
      <c r="E237" s="6">
        <v>57.282608695652172</v>
      </c>
      <c r="F237" s="6">
        <v>5.7391304347826084</v>
      </c>
      <c r="G237" s="6">
        <v>0.52173913043478259</v>
      </c>
      <c r="H237" s="6">
        <v>0</v>
      </c>
      <c r="I237" s="6">
        <v>0</v>
      </c>
      <c r="J237" s="6">
        <v>0</v>
      </c>
      <c r="K237" s="6">
        <v>0</v>
      </c>
      <c r="L237" s="6">
        <v>4.4696739130434766</v>
      </c>
      <c r="M237" s="6">
        <v>5.7391304347826084</v>
      </c>
      <c r="N237" s="6">
        <v>0</v>
      </c>
      <c r="O237" s="6">
        <f>SUM(NonNurse[[#This Row],[Qualified Social Work Staff Hours]],NonNurse[[#This Row],[Other Social Work Staff Hours]])/NonNurse[[#This Row],[MDS Census]]</f>
        <v>0.10018975332068311</v>
      </c>
      <c r="P237" s="6">
        <v>5.7391304347826084</v>
      </c>
      <c r="Q237" s="6">
        <v>0</v>
      </c>
      <c r="R237" s="6">
        <f>SUM(NonNurse[[#This Row],[Qualified Activities Professional Hours]],NonNurse[[#This Row],[Other Activities Professional Hours]])/NonNurse[[#This Row],[MDS Census]]</f>
        <v>0.10018975332068311</v>
      </c>
      <c r="S237" s="6">
        <v>1.1086956521739131</v>
      </c>
      <c r="T237" s="6">
        <v>1.9481521739130436</v>
      </c>
      <c r="U237" s="6">
        <v>0</v>
      </c>
      <c r="V237" s="6">
        <f>SUM(NonNurse[[#This Row],[Occupational Therapist Hours]],NonNurse[[#This Row],[OT Assistant Hours]],NonNurse[[#This Row],[OT Aide Hours]])/NonNurse[[#This Row],[MDS Census]]</f>
        <v>5.3364326375711577E-2</v>
      </c>
      <c r="W237" s="6">
        <v>2.1283695652173917</v>
      </c>
      <c r="X237" s="6">
        <v>5.8600000000000012</v>
      </c>
      <c r="Y237" s="6">
        <v>0</v>
      </c>
      <c r="Z237" s="6">
        <f>SUM(NonNurse[[#This Row],[Physical Therapist (PT) Hours]],NonNurse[[#This Row],[PT Assistant Hours]],NonNurse[[#This Row],[PT Aide Hours]])/NonNurse[[#This Row],[MDS Census]]</f>
        <v>0.13945540796963951</v>
      </c>
      <c r="AA237" s="6">
        <v>0</v>
      </c>
      <c r="AB237" s="6">
        <v>0</v>
      </c>
      <c r="AC237" s="6">
        <v>0</v>
      </c>
      <c r="AD237" s="6">
        <v>0</v>
      </c>
      <c r="AE237" s="6">
        <v>0</v>
      </c>
      <c r="AF237" s="6">
        <v>0</v>
      </c>
      <c r="AG237" s="6">
        <v>0</v>
      </c>
      <c r="AH237" s="1">
        <v>365875</v>
      </c>
      <c r="AI237">
        <v>5</v>
      </c>
    </row>
    <row r="238" spans="1:35" x14ac:dyDescent="0.25">
      <c r="A238" t="s">
        <v>964</v>
      </c>
      <c r="B238" t="s">
        <v>128</v>
      </c>
      <c r="C238" t="s">
        <v>1087</v>
      </c>
      <c r="D238" t="s">
        <v>1005</v>
      </c>
      <c r="E238" s="6">
        <v>124.32608695652173</v>
      </c>
      <c r="F238" s="6">
        <v>12.377717391304348</v>
      </c>
      <c r="G238" s="6">
        <v>0.38858695652173914</v>
      </c>
      <c r="H238" s="6">
        <v>1.0652173913043479</v>
      </c>
      <c r="I238" s="6">
        <v>0.34782608695652173</v>
      </c>
      <c r="J238" s="6">
        <v>0</v>
      </c>
      <c r="K238" s="6">
        <v>0</v>
      </c>
      <c r="L238" s="6">
        <v>4.4717391304347816</v>
      </c>
      <c r="M238" s="6">
        <v>1.0869565217391304E-2</v>
      </c>
      <c r="N238" s="6">
        <v>5.3478260869565215</v>
      </c>
      <c r="O238" s="6">
        <f>SUM(NonNurse[[#This Row],[Qualified Social Work Staff Hours]],NonNurse[[#This Row],[Other Social Work Staff Hours]])/NonNurse[[#This Row],[MDS Census]]</f>
        <v>4.3101940898758524E-2</v>
      </c>
      <c r="P238" s="6">
        <v>11.385869565217391</v>
      </c>
      <c r="Q238" s="6">
        <v>11.328804347826088</v>
      </c>
      <c r="R238" s="6">
        <f>SUM(NonNurse[[#This Row],[Qualified Activities Professional Hours]],NonNurse[[#This Row],[Other Activities Professional Hours]])/NonNurse[[#This Row],[MDS Census]]</f>
        <v>0.18270239552369294</v>
      </c>
      <c r="S238" s="6">
        <v>12.135543478260875</v>
      </c>
      <c r="T238" s="6">
        <v>23.145760869565226</v>
      </c>
      <c r="U238" s="6">
        <v>0</v>
      </c>
      <c r="V238" s="6">
        <f>SUM(NonNurse[[#This Row],[Occupational Therapist Hours]],NonNurse[[#This Row],[OT Assistant Hours]],NonNurse[[#This Row],[OT Aide Hours]])/NonNurse[[#This Row],[MDS Census]]</f>
        <v>0.28378038118552207</v>
      </c>
      <c r="W238" s="6">
        <v>8.4207608695652176</v>
      </c>
      <c r="X238" s="6">
        <v>23.43</v>
      </c>
      <c r="Y238" s="6">
        <v>4.7282608695652177</v>
      </c>
      <c r="Z238" s="6">
        <f>SUM(NonNurse[[#This Row],[Physical Therapist (PT) Hours]],NonNurse[[#This Row],[PT Assistant Hours]],NonNurse[[#This Row],[PT Aide Hours]])/NonNurse[[#This Row],[MDS Census]]</f>
        <v>0.29421839482426998</v>
      </c>
      <c r="AA238" s="6">
        <v>0</v>
      </c>
      <c r="AB238" s="6">
        <v>0</v>
      </c>
      <c r="AC238" s="6">
        <v>0</v>
      </c>
      <c r="AD238" s="6">
        <v>0</v>
      </c>
      <c r="AE238" s="6">
        <v>0</v>
      </c>
      <c r="AF238" s="6">
        <v>0</v>
      </c>
      <c r="AG238" s="6">
        <v>0</v>
      </c>
      <c r="AH238" s="1">
        <v>365344</v>
      </c>
      <c r="AI238">
        <v>5</v>
      </c>
    </row>
    <row r="239" spans="1:35" x14ac:dyDescent="0.25">
      <c r="A239" t="s">
        <v>964</v>
      </c>
      <c r="B239" t="s">
        <v>90</v>
      </c>
      <c r="C239" t="s">
        <v>1201</v>
      </c>
      <c r="D239" t="s">
        <v>1014</v>
      </c>
      <c r="E239" s="6">
        <v>100.78260869565217</v>
      </c>
      <c r="F239" s="6">
        <v>5.5652173913043477</v>
      </c>
      <c r="G239" s="6">
        <v>0.51902173913043481</v>
      </c>
      <c r="H239" s="6">
        <v>0.52173913043478259</v>
      </c>
      <c r="I239" s="6">
        <v>1.8586956521739131</v>
      </c>
      <c r="J239" s="6">
        <v>0</v>
      </c>
      <c r="K239" s="6">
        <v>0</v>
      </c>
      <c r="L239" s="6">
        <v>5.3902173913043487</v>
      </c>
      <c r="M239" s="6">
        <v>5.9076086956521738</v>
      </c>
      <c r="N239" s="6">
        <v>0</v>
      </c>
      <c r="O239" s="6">
        <f>SUM(NonNurse[[#This Row],[Qualified Social Work Staff Hours]],NonNurse[[#This Row],[Other Social Work Staff Hours]])/NonNurse[[#This Row],[MDS Census]]</f>
        <v>5.8617342536669545E-2</v>
      </c>
      <c r="P239" s="6">
        <v>4.4536956521739128</v>
      </c>
      <c r="Q239" s="6">
        <v>13.651739130434782</v>
      </c>
      <c r="R239" s="6">
        <f>SUM(NonNurse[[#This Row],[Qualified Activities Professional Hours]],NonNurse[[#This Row],[Other Activities Professional Hours]])/NonNurse[[#This Row],[MDS Census]]</f>
        <v>0.1796484037963762</v>
      </c>
      <c r="S239" s="6">
        <v>1.3722826086956521</v>
      </c>
      <c r="T239" s="6">
        <v>13.105652173913048</v>
      </c>
      <c r="U239" s="6">
        <v>0</v>
      </c>
      <c r="V239" s="6">
        <f>SUM(NonNurse[[#This Row],[Occupational Therapist Hours]],NonNurse[[#This Row],[OT Assistant Hours]],NonNurse[[#This Row],[OT Aide Hours]])/NonNurse[[#This Row],[MDS Census]]</f>
        <v>0.14365509059534087</v>
      </c>
      <c r="W239" s="6">
        <v>2.5760869565217392</v>
      </c>
      <c r="X239" s="6">
        <v>9.6116304347826098</v>
      </c>
      <c r="Y239" s="6">
        <v>0</v>
      </c>
      <c r="Z239" s="6">
        <f>SUM(NonNurse[[#This Row],[Physical Therapist (PT) Hours]],NonNurse[[#This Row],[PT Assistant Hours]],NonNurse[[#This Row],[PT Aide Hours]])/NonNurse[[#This Row],[MDS Census]]</f>
        <v>0.12093075927523729</v>
      </c>
      <c r="AA239" s="6">
        <v>0</v>
      </c>
      <c r="AB239" s="6">
        <v>0</v>
      </c>
      <c r="AC239" s="6">
        <v>0</v>
      </c>
      <c r="AD239" s="6">
        <v>0</v>
      </c>
      <c r="AE239" s="6">
        <v>2.1739130434782608E-2</v>
      </c>
      <c r="AF239" s="6">
        <v>0</v>
      </c>
      <c r="AG239" s="6">
        <v>0</v>
      </c>
      <c r="AH239" s="1">
        <v>365284</v>
      </c>
      <c r="AI239">
        <v>5</v>
      </c>
    </row>
    <row r="240" spans="1:35" x14ac:dyDescent="0.25">
      <c r="A240" t="s">
        <v>964</v>
      </c>
      <c r="B240" t="s">
        <v>509</v>
      </c>
      <c r="C240" t="s">
        <v>1155</v>
      </c>
      <c r="D240" t="s">
        <v>1042</v>
      </c>
      <c r="E240" s="6">
        <v>30.576086956521738</v>
      </c>
      <c r="F240" s="6">
        <v>5.2173913043478262</v>
      </c>
      <c r="G240" s="6">
        <v>0</v>
      </c>
      <c r="H240" s="6">
        <v>0</v>
      </c>
      <c r="I240" s="6">
        <v>0</v>
      </c>
      <c r="J240" s="6">
        <v>0</v>
      </c>
      <c r="K240" s="6">
        <v>0</v>
      </c>
      <c r="L240" s="6">
        <v>0.33304347826086955</v>
      </c>
      <c r="M240" s="6">
        <v>0</v>
      </c>
      <c r="N240" s="6">
        <v>0</v>
      </c>
      <c r="O240" s="6">
        <f>SUM(NonNurse[[#This Row],[Qualified Social Work Staff Hours]],NonNurse[[#This Row],[Other Social Work Staff Hours]])/NonNurse[[#This Row],[MDS Census]]</f>
        <v>0</v>
      </c>
      <c r="P240" s="6">
        <v>4.8914130434782628</v>
      </c>
      <c r="Q240" s="6">
        <v>0</v>
      </c>
      <c r="R240" s="6">
        <f>SUM(NonNurse[[#This Row],[Qualified Activities Professional Hours]],NonNurse[[#This Row],[Other Activities Professional Hours]])/NonNurse[[#This Row],[MDS Census]]</f>
        <v>0.15997511553501606</v>
      </c>
      <c r="S240" s="6">
        <v>0.78858695652173905</v>
      </c>
      <c r="T240" s="6">
        <v>2.2500000000000004</v>
      </c>
      <c r="U240" s="6">
        <v>0</v>
      </c>
      <c r="V240" s="6">
        <f>SUM(NonNurse[[#This Row],[Occupational Therapist Hours]],NonNurse[[#This Row],[OT Assistant Hours]],NonNurse[[#This Row],[OT Aide Hours]])/NonNurse[[#This Row],[MDS Census]]</f>
        <v>9.9377888375399945E-2</v>
      </c>
      <c r="W240" s="6">
        <v>0.79836956521739122</v>
      </c>
      <c r="X240" s="6">
        <v>5.4256521739130452</v>
      </c>
      <c r="Y240" s="6">
        <v>0</v>
      </c>
      <c r="Z240" s="6">
        <f>SUM(NonNurse[[#This Row],[Physical Therapist (PT) Hours]],NonNurse[[#This Row],[PT Assistant Hours]],NonNurse[[#This Row],[PT Aide Hours]])/NonNurse[[#This Row],[MDS Census]]</f>
        <v>0.20355847849271247</v>
      </c>
      <c r="AA240" s="6">
        <v>0</v>
      </c>
      <c r="AB240" s="6">
        <v>0</v>
      </c>
      <c r="AC240" s="6">
        <v>0</v>
      </c>
      <c r="AD240" s="6">
        <v>0</v>
      </c>
      <c r="AE240" s="6">
        <v>0</v>
      </c>
      <c r="AF240" s="6">
        <v>0</v>
      </c>
      <c r="AG240" s="6">
        <v>0</v>
      </c>
      <c r="AH240" s="1">
        <v>365934</v>
      </c>
      <c r="AI240">
        <v>5</v>
      </c>
    </row>
    <row r="241" spans="1:35" x14ac:dyDescent="0.25">
      <c r="A241" t="s">
        <v>964</v>
      </c>
      <c r="B241" t="s">
        <v>664</v>
      </c>
      <c r="C241" t="s">
        <v>1369</v>
      </c>
      <c r="D241" t="s">
        <v>1043</v>
      </c>
      <c r="E241" s="6">
        <v>29.021739130434781</v>
      </c>
      <c r="F241" s="6">
        <v>5.3804347826086953</v>
      </c>
      <c r="G241" s="6">
        <v>0.28260869565217389</v>
      </c>
      <c r="H241" s="6">
        <v>0.19565217391304349</v>
      </c>
      <c r="I241" s="6">
        <v>0.11956521739130435</v>
      </c>
      <c r="J241" s="6">
        <v>0</v>
      </c>
      <c r="K241" s="6">
        <v>0</v>
      </c>
      <c r="L241" s="6">
        <v>1.1672826086956523</v>
      </c>
      <c r="M241" s="6">
        <v>0</v>
      </c>
      <c r="N241" s="6">
        <v>0</v>
      </c>
      <c r="O241" s="6">
        <f>SUM(NonNurse[[#This Row],[Qualified Social Work Staff Hours]],NonNurse[[#This Row],[Other Social Work Staff Hours]])/NonNurse[[#This Row],[MDS Census]]</f>
        <v>0</v>
      </c>
      <c r="P241" s="6">
        <v>5.4211956521739131</v>
      </c>
      <c r="Q241" s="6">
        <v>3.3315217391304346</v>
      </c>
      <c r="R241" s="6">
        <f>SUM(NonNurse[[#This Row],[Qualified Activities Professional Hours]],NonNurse[[#This Row],[Other Activities Professional Hours]])/NonNurse[[#This Row],[MDS Census]]</f>
        <v>0.30159176029962548</v>
      </c>
      <c r="S241" s="6">
        <v>1.3681521739130433</v>
      </c>
      <c r="T241" s="6">
        <v>4.6311956521739122</v>
      </c>
      <c r="U241" s="6">
        <v>0</v>
      </c>
      <c r="V241" s="6">
        <f>SUM(NonNurse[[#This Row],[Occupational Therapist Hours]],NonNurse[[#This Row],[OT Assistant Hours]],NonNurse[[#This Row],[OT Aide Hours]])/NonNurse[[#This Row],[MDS Census]]</f>
        <v>0.20671910112359548</v>
      </c>
      <c r="W241" s="6">
        <v>0.90326086956521723</v>
      </c>
      <c r="X241" s="6">
        <v>3.4439130434782612</v>
      </c>
      <c r="Y241" s="6">
        <v>0</v>
      </c>
      <c r="Z241" s="6">
        <f>SUM(NonNurse[[#This Row],[Physical Therapist (PT) Hours]],NonNurse[[#This Row],[PT Assistant Hours]],NonNurse[[#This Row],[PT Aide Hours]])/NonNurse[[#This Row],[MDS Census]]</f>
        <v>0.14979026217228467</v>
      </c>
      <c r="AA241" s="6">
        <v>0</v>
      </c>
      <c r="AB241" s="6">
        <v>0</v>
      </c>
      <c r="AC241" s="6">
        <v>0</v>
      </c>
      <c r="AD241" s="6">
        <v>0</v>
      </c>
      <c r="AE241" s="6">
        <v>0</v>
      </c>
      <c r="AF241" s="6">
        <v>0</v>
      </c>
      <c r="AG241" s="6">
        <v>0</v>
      </c>
      <c r="AH241" s="1">
        <v>366171</v>
      </c>
      <c r="AI241">
        <v>5</v>
      </c>
    </row>
    <row r="242" spans="1:35" x14ac:dyDescent="0.25">
      <c r="A242" t="s">
        <v>964</v>
      </c>
      <c r="B242" t="s">
        <v>573</v>
      </c>
      <c r="C242" t="s">
        <v>1156</v>
      </c>
      <c r="D242" t="s">
        <v>982</v>
      </c>
      <c r="E242" s="6">
        <v>86.782608695652172</v>
      </c>
      <c r="F242" s="6">
        <v>3.347826086956522</v>
      </c>
      <c r="G242" s="6">
        <v>0.35326086956521741</v>
      </c>
      <c r="H242" s="6">
        <v>0</v>
      </c>
      <c r="I242" s="6">
        <v>4.1304347826086953</v>
      </c>
      <c r="J242" s="6">
        <v>0</v>
      </c>
      <c r="K242" s="6">
        <v>0</v>
      </c>
      <c r="L242" s="6">
        <v>0.20586956521739133</v>
      </c>
      <c r="M242" s="6">
        <v>2.969239130434782</v>
      </c>
      <c r="N242" s="6">
        <v>1.3396739130434783</v>
      </c>
      <c r="O242" s="6">
        <f>SUM(NonNurse[[#This Row],[Qualified Social Work Staff Hours]],NonNurse[[#This Row],[Other Social Work Staff Hours]])/NonNurse[[#This Row],[MDS Census]]</f>
        <v>4.9651803607214426E-2</v>
      </c>
      <c r="P242" s="6">
        <v>5.2608695652173916</v>
      </c>
      <c r="Q242" s="6">
        <v>12.828804347826088</v>
      </c>
      <c r="R242" s="6">
        <f>SUM(NonNurse[[#This Row],[Qualified Activities Professional Hours]],NonNurse[[#This Row],[Other Activities Professional Hours]])/NonNurse[[#This Row],[MDS Census]]</f>
        <v>0.20844814629258521</v>
      </c>
      <c r="S242" s="6">
        <v>4.5019565217391309</v>
      </c>
      <c r="T242" s="6">
        <v>3.1551086956521739</v>
      </c>
      <c r="U242" s="6">
        <v>0</v>
      </c>
      <c r="V242" s="6">
        <f>SUM(NonNurse[[#This Row],[Occupational Therapist Hours]],NonNurse[[#This Row],[OT Assistant Hours]],NonNurse[[#This Row],[OT Aide Hours]])/NonNurse[[#This Row],[MDS Census]]</f>
        <v>8.8232715430861725E-2</v>
      </c>
      <c r="W242" s="6">
        <v>2.3674999999999988</v>
      </c>
      <c r="X242" s="6">
        <v>6.9080434782608693</v>
      </c>
      <c r="Y242" s="6">
        <v>0</v>
      </c>
      <c r="Z242" s="6">
        <f>SUM(NonNurse[[#This Row],[Physical Therapist (PT) Hours]],NonNurse[[#This Row],[PT Assistant Hours]],NonNurse[[#This Row],[PT Aide Hours]])/NonNurse[[#This Row],[MDS Census]]</f>
        <v>0.1068825150300601</v>
      </c>
      <c r="AA242" s="6">
        <v>0.16304347826086957</v>
      </c>
      <c r="AB242" s="6">
        <v>0</v>
      </c>
      <c r="AC242" s="6">
        <v>0</v>
      </c>
      <c r="AD242" s="6">
        <v>0</v>
      </c>
      <c r="AE242" s="6">
        <v>0</v>
      </c>
      <c r="AF242" s="6">
        <v>0</v>
      </c>
      <c r="AG242" s="6">
        <v>0</v>
      </c>
      <c r="AH242" s="1">
        <v>366035</v>
      </c>
      <c r="AI242">
        <v>5</v>
      </c>
    </row>
    <row r="243" spans="1:35" x14ac:dyDescent="0.25">
      <c r="A243" t="s">
        <v>964</v>
      </c>
      <c r="B243" t="s">
        <v>422</v>
      </c>
      <c r="C243" t="s">
        <v>1112</v>
      </c>
      <c r="D243" t="s">
        <v>1034</v>
      </c>
      <c r="E243" s="6">
        <v>61.119565217391305</v>
      </c>
      <c r="F243" s="6">
        <v>5.7391304347826084</v>
      </c>
      <c r="G243" s="6">
        <v>0.21739130434782608</v>
      </c>
      <c r="H243" s="6">
        <v>0.21195652173913043</v>
      </c>
      <c r="I243" s="6">
        <v>1.826086956521739</v>
      </c>
      <c r="J243" s="6">
        <v>0</v>
      </c>
      <c r="K243" s="6">
        <v>0.95652173913043481</v>
      </c>
      <c r="L243" s="6">
        <v>0.67358695652173906</v>
      </c>
      <c r="M243" s="6">
        <v>0</v>
      </c>
      <c r="N243" s="6">
        <v>0</v>
      </c>
      <c r="O243" s="6">
        <f>SUM(NonNurse[[#This Row],[Qualified Social Work Staff Hours]],NonNurse[[#This Row],[Other Social Work Staff Hours]])/NonNurse[[#This Row],[MDS Census]]</f>
        <v>0</v>
      </c>
      <c r="P243" s="6">
        <v>0</v>
      </c>
      <c r="Q243" s="6">
        <v>0</v>
      </c>
      <c r="R243" s="6">
        <f>SUM(NonNurse[[#This Row],[Qualified Activities Professional Hours]],NonNurse[[#This Row],[Other Activities Professional Hours]])/NonNurse[[#This Row],[MDS Census]]</f>
        <v>0</v>
      </c>
      <c r="S243" s="6">
        <v>0.54956521739130437</v>
      </c>
      <c r="T243" s="6">
        <v>1.2793478260869566</v>
      </c>
      <c r="U243" s="6">
        <v>0</v>
      </c>
      <c r="V243" s="6">
        <f>SUM(NonNurse[[#This Row],[Occupational Therapist Hours]],NonNurse[[#This Row],[OT Assistant Hours]],NonNurse[[#This Row],[OT Aide Hours]])/NonNurse[[#This Row],[MDS Census]]</f>
        <v>2.9923528365641119E-2</v>
      </c>
      <c r="W243" s="6">
        <v>0.25619565217391305</v>
      </c>
      <c r="X243" s="6">
        <v>1.1131521739130434</v>
      </c>
      <c r="Y243" s="6">
        <v>0</v>
      </c>
      <c r="Z243" s="6">
        <f>SUM(NonNurse[[#This Row],[Physical Therapist (PT) Hours]],NonNurse[[#This Row],[PT Assistant Hours]],NonNurse[[#This Row],[PT Aide Hours]])/NonNurse[[#This Row],[MDS Census]]</f>
        <v>2.2404410457051396E-2</v>
      </c>
      <c r="AA243" s="6">
        <v>0</v>
      </c>
      <c r="AB243" s="6">
        <v>0</v>
      </c>
      <c r="AC243" s="6">
        <v>0</v>
      </c>
      <c r="AD243" s="6">
        <v>0</v>
      </c>
      <c r="AE243" s="6">
        <v>0</v>
      </c>
      <c r="AF243" s="6">
        <v>0</v>
      </c>
      <c r="AG243" s="6">
        <v>0</v>
      </c>
      <c r="AH243" s="1">
        <v>365793</v>
      </c>
      <c r="AI243">
        <v>5</v>
      </c>
    </row>
    <row r="244" spans="1:35" x14ac:dyDescent="0.25">
      <c r="A244" t="s">
        <v>964</v>
      </c>
      <c r="B244" t="s">
        <v>506</v>
      </c>
      <c r="C244" t="s">
        <v>1116</v>
      </c>
      <c r="D244" t="s">
        <v>980</v>
      </c>
      <c r="E244" s="6">
        <v>83.402173913043484</v>
      </c>
      <c r="F244" s="6">
        <v>2.7391304347826089</v>
      </c>
      <c r="G244" s="6">
        <v>0</v>
      </c>
      <c r="H244" s="6">
        <v>0.3016304347826087</v>
      </c>
      <c r="I244" s="6">
        <v>3.097826086956522</v>
      </c>
      <c r="J244" s="6">
        <v>0</v>
      </c>
      <c r="K244" s="6">
        <v>0</v>
      </c>
      <c r="L244" s="6">
        <v>2.4239130434782608</v>
      </c>
      <c r="M244" s="6">
        <v>0</v>
      </c>
      <c r="N244" s="6">
        <v>3.8315217391304346</v>
      </c>
      <c r="O244" s="6">
        <f>SUM(NonNurse[[#This Row],[Qualified Social Work Staff Hours]],NonNurse[[#This Row],[Other Social Work Staff Hours]])/NonNurse[[#This Row],[MDS Census]]</f>
        <v>4.5940310178548154E-2</v>
      </c>
      <c r="P244" s="6">
        <v>1.1467391304347827</v>
      </c>
      <c r="Q244" s="6">
        <v>7.0489130434782608</v>
      </c>
      <c r="R244" s="6">
        <f>SUM(NonNurse[[#This Row],[Qualified Activities Professional Hours]],NonNurse[[#This Row],[Other Activities Professional Hours]])/NonNurse[[#This Row],[MDS Census]]</f>
        <v>9.8266649289717178E-2</v>
      </c>
      <c r="S244" s="6">
        <v>2.2608695652173911</v>
      </c>
      <c r="T244" s="6">
        <v>4.2798913043478262</v>
      </c>
      <c r="U244" s="6">
        <v>0</v>
      </c>
      <c r="V244" s="6">
        <f>SUM(NonNurse[[#This Row],[Occupational Therapist Hours]],NonNurse[[#This Row],[OT Assistant Hours]],NonNurse[[#This Row],[OT Aide Hours]])/NonNurse[[#This Row],[MDS Census]]</f>
        <v>7.8424345106216597E-2</v>
      </c>
      <c r="W244" s="6">
        <v>0</v>
      </c>
      <c r="X244" s="6">
        <v>4.5679347826086953</v>
      </c>
      <c r="Y244" s="6">
        <v>0</v>
      </c>
      <c r="Z244" s="6">
        <f>SUM(NonNurse[[#This Row],[Physical Therapist (PT) Hours]],NonNurse[[#This Row],[PT Assistant Hours]],NonNurse[[#This Row],[PT Aide Hours]])/NonNurse[[#This Row],[MDS Census]]</f>
        <v>5.4769972631304564E-2</v>
      </c>
      <c r="AA244" s="6">
        <v>0</v>
      </c>
      <c r="AB244" s="6">
        <v>0</v>
      </c>
      <c r="AC244" s="6">
        <v>0</v>
      </c>
      <c r="AD244" s="6">
        <v>0</v>
      </c>
      <c r="AE244" s="6">
        <v>0</v>
      </c>
      <c r="AF244" s="6">
        <v>0</v>
      </c>
      <c r="AG244" s="6">
        <v>0</v>
      </c>
      <c r="AH244" s="1">
        <v>365929</v>
      </c>
      <c r="AI244">
        <v>5</v>
      </c>
    </row>
    <row r="245" spans="1:35" x14ac:dyDescent="0.25">
      <c r="A245" t="s">
        <v>964</v>
      </c>
      <c r="B245" t="s">
        <v>717</v>
      </c>
      <c r="C245" t="s">
        <v>1070</v>
      </c>
      <c r="D245" t="s">
        <v>1037</v>
      </c>
      <c r="E245" s="6">
        <v>54.902173913043477</v>
      </c>
      <c r="F245" s="6">
        <v>5.6521739130434785</v>
      </c>
      <c r="G245" s="6">
        <v>0.2608695652173913</v>
      </c>
      <c r="H245" s="6">
        <v>0.21195652173913043</v>
      </c>
      <c r="I245" s="6">
        <v>4.6956521739130439</v>
      </c>
      <c r="J245" s="6">
        <v>0</v>
      </c>
      <c r="K245" s="6">
        <v>0</v>
      </c>
      <c r="L245" s="6">
        <v>3.1670652173913036</v>
      </c>
      <c r="M245" s="6">
        <v>5.7391304347826084</v>
      </c>
      <c r="N245" s="6">
        <v>0</v>
      </c>
      <c r="O245" s="6">
        <f>SUM(NonNurse[[#This Row],[Qualified Social Work Staff Hours]],NonNurse[[#This Row],[Other Social Work Staff Hours]])/NonNurse[[#This Row],[MDS Census]]</f>
        <v>0.10453375569194219</v>
      </c>
      <c r="P245" s="6">
        <v>3.1494565217391304</v>
      </c>
      <c r="Q245" s="6">
        <v>2.9076086956521738</v>
      </c>
      <c r="R245" s="6">
        <f>SUM(NonNurse[[#This Row],[Qualified Activities Professional Hours]],NonNurse[[#This Row],[Other Activities Professional Hours]])/NonNurse[[#This Row],[MDS Census]]</f>
        <v>0.11032468818055831</v>
      </c>
      <c r="S245" s="6">
        <v>1.7733695652173913</v>
      </c>
      <c r="T245" s="6">
        <v>6.4118478260869578</v>
      </c>
      <c r="U245" s="6">
        <v>0</v>
      </c>
      <c r="V245" s="6">
        <f>SUM(NonNurse[[#This Row],[Occupational Therapist Hours]],NonNurse[[#This Row],[OT Assistant Hours]],NonNurse[[#This Row],[OT Aide Hours]])/NonNurse[[#This Row],[MDS Census]]</f>
        <v>0.14908730944367454</v>
      </c>
      <c r="W245" s="6">
        <v>1.2405434782608697</v>
      </c>
      <c r="X245" s="6">
        <v>5.0164130434782592</v>
      </c>
      <c r="Y245" s="6">
        <v>0</v>
      </c>
      <c r="Z245" s="6">
        <f>SUM(NonNurse[[#This Row],[Physical Therapist (PT) Hours]],NonNurse[[#This Row],[PT Assistant Hours]],NonNurse[[#This Row],[PT Aide Hours]])/NonNurse[[#This Row],[MDS Census]]</f>
        <v>0.11396555137596513</v>
      </c>
      <c r="AA245" s="6">
        <v>0</v>
      </c>
      <c r="AB245" s="6">
        <v>0</v>
      </c>
      <c r="AC245" s="6">
        <v>0</v>
      </c>
      <c r="AD245" s="6">
        <v>0</v>
      </c>
      <c r="AE245" s="6">
        <v>0</v>
      </c>
      <c r="AF245" s="6">
        <v>0</v>
      </c>
      <c r="AG245" s="6">
        <v>0</v>
      </c>
      <c r="AH245" s="1">
        <v>366239</v>
      </c>
      <c r="AI245">
        <v>5</v>
      </c>
    </row>
    <row r="246" spans="1:35" x14ac:dyDescent="0.25">
      <c r="A246" t="s">
        <v>964</v>
      </c>
      <c r="B246" t="s">
        <v>552</v>
      </c>
      <c r="C246" t="s">
        <v>1360</v>
      </c>
      <c r="D246" t="s">
        <v>1048</v>
      </c>
      <c r="E246" s="6">
        <v>26.391304347826086</v>
      </c>
      <c r="F246" s="6">
        <v>3.1304347826086958</v>
      </c>
      <c r="G246" s="6">
        <v>0</v>
      </c>
      <c r="H246" s="6">
        <v>0</v>
      </c>
      <c r="I246" s="6">
        <v>0</v>
      </c>
      <c r="J246" s="6">
        <v>0</v>
      </c>
      <c r="K246" s="6">
        <v>0</v>
      </c>
      <c r="L246" s="6">
        <v>0.25043478260869562</v>
      </c>
      <c r="M246" s="6">
        <v>0</v>
      </c>
      <c r="N246" s="6">
        <v>0</v>
      </c>
      <c r="O246" s="6">
        <f>SUM(NonNurse[[#This Row],[Qualified Social Work Staff Hours]],NonNurse[[#This Row],[Other Social Work Staff Hours]])/NonNurse[[#This Row],[MDS Census]]</f>
        <v>0</v>
      </c>
      <c r="P246" s="6">
        <v>0</v>
      </c>
      <c r="Q246" s="6">
        <v>0</v>
      </c>
      <c r="R246" s="6">
        <f>SUM(NonNurse[[#This Row],[Qualified Activities Professional Hours]],NonNurse[[#This Row],[Other Activities Professional Hours]])/NonNurse[[#This Row],[MDS Census]]</f>
        <v>0</v>
      </c>
      <c r="S246" s="6">
        <v>0.72989130434782612</v>
      </c>
      <c r="T246" s="6">
        <v>3.9247826086956521</v>
      </c>
      <c r="U246" s="6">
        <v>0</v>
      </c>
      <c r="V246" s="6">
        <f>SUM(NonNurse[[#This Row],[Occupational Therapist Hours]],NonNurse[[#This Row],[OT Assistant Hours]],NonNurse[[#This Row],[OT Aide Hours]])/NonNurse[[#This Row],[MDS Census]]</f>
        <v>0.17637149917627676</v>
      </c>
      <c r="W246" s="6">
        <v>0.41260869565217384</v>
      </c>
      <c r="X246" s="6">
        <v>3.2161956521739135</v>
      </c>
      <c r="Y246" s="6">
        <v>0</v>
      </c>
      <c r="Z246" s="6">
        <f>SUM(NonNurse[[#This Row],[Physical Therapist (PT) Hours]],NonNurse[[#This Row],[PT Assistant Hours]],NonNurse[[#This Row],[PT Aide Hours]])/NonNurse[[#This Row],[MDS Census]]</f>
        <v>0.13750000000000001</v>
      </c>
      <c r="AA246" s="6">
        <v>0</v>
      </c>
      <c r="AB246" s="6">
        <v>0</v>
      </c>
      <c r="AC246" s="6">
        <v>0</v>
      </c>
      <c r="AD246" s="6">
        <v>0</v>
      </c>
      <c r="AE246" s="6">
        <v>0</v>
      </c>
      <c r="AF246" s="6">
        <v>0</v>
      </c>
      <c r="AG246" s="6">
        <v>0</v>
      </c>
      <c r="AH246" s="1">
        <v>366003</v>
      </c>
      <c r="AI246">
        <v>5</v>
      </c>
    </row>
    <row r="247" spans="1:35" x14ac:dyDescent="0.25">
      <c r="A247" t="s">
        <v>964</v>
      </c>
      <c r="B247" t="s">
        <v>515</v>
      </c>
      <c r="C247" t="s">
        <v>1106</v>
      </c>
      <c r="D247" t="s">
        <v>1014</v>
      </c>
      <c r="E247" s="6">
        <v>54.445652173913047</v>
      </c>
      <c r="F247" s="6">
        <v>5.4782608695652177</v>
      </c>
      <c r="G247" s="6">
        <v>0.15760869565217392</v>
      </c>
      <c r="H247" s="6">
        <v>0.3510869565217391</v>
      </c>
      <c r="I247" s="6">
        <v>0.92391304347826086</v>
      </c>
      <c r="J247" s="6">
        <v>0</v>
      </c>
      <c r="K247" s="6">
        <v>4.8913043478260872E-2</v>
      </c>
      <c r="L247" s="6">
        <v>2.78</v>
      </c>
      <c r="M247" s="6">
        <v>5.2581521739130439</v>
      </c>
      <c r="N247" s="6">
        <v>0</v>
      </c>
      <c r="O247" s="6">
        <f>SUM(NonNurse[[#This Row],[Qualified Social Work Staff Hours]],NonNurse[[#This Row],[Other Social Work Staff Hours]])/NonNurse[[#This Row],[MDS Census]]</f>
        <v>9.6576162906767821E-2</v>
      </c>
      <c r="P247" s="6">
        <v>5.4429347826086953</v>
      </c>
      <c r="Q247" s="6">
        <v>4.4565217391304346</v>
      </c>
      <c r="R247" s="6">
        <f>SUM(NonNurse[[#This Row],[Qualified Activities Professional Hours]],NonNurse[[#This Row],[Other Activities Professional Hours]])/NonNurse[[#This Row],[MDS Census]]</f>
        <v>0.18182271910560988</v>
      </c>
      <c r="S247" s="6">
        <v>4.0654347826086958</v>
      </c>
      <c r="T247" s="6">
        <v>6.1047826086956531</v>
      </c>
      <c r="U247" s="6">
        <v>0</v>
      </c>
      <c r="V247" s="6">
        <f>SUM(NonNurse[[#This Row],[Occupational Therapist Hours]],NonNurse[[#This Row],[OT Assistant Hours]],NonNurse[[#This Row],[OT Aide Hours]])/NonNurse[[#This Row],[MDS Census]]</f>
        <v>0.18679576761828709</v>
      </c>
      <c r="W247" s="6">
        <v>1.36</v>
      </c>
      <c r="X247" s="6">
        <v>4.8644565217391298</v>
      </c>
      <c r="Y247" s="6">
        <v>0</v>
      </c>
      <c r="Z247" s="6">
        <f>SUM(NonNurse[[#This Row],[Physical Therapist (PT) Hours]],NonNurse[[#This Row],[PT Assistant Hours]],NonNurse[[#This Row],[PT Aide Hours]])/NonNurse[[#This Row],[MDS Census]]</f>
        <v>0.11432421641046116</v>
      </c>
      <c r="AA247" s="6">
        <v>7.6086956521739135E-2</v>
      </c>
      <c r="AB247" s="6">
        <v>0</v>
      </c>
      <c r="AC247" s="6">
        <v>0</v>
      </c>
      <c r="AD247" s="6">
        <v>0</v>
      </c>
      <c r="AE247" s="6">
        <v>0</v>
      </c>
      <c r="AF247" s="6">
        <v>0</v>
      </c>
      <c r="AG247" s="6">
        <v>0.1391304347826087</v>
      </c>
      <c r="AH247" s="1">
        <v>365945</v>
      </c>
      <c r="AI247">
        <v>5</v>
      </c>
    </row>
    <row r="248" spans="1:35" x14ac:dyDescent="0.25">
      <c r="A248" t="s">
        <v>964</v>
      </c>
      <c r="B248" t="s">
        <v>470</v>
      </c>
      <c r="C248" t="s">
        <v>1206</v>
      </c>
      <c r="D248" t="s">
        <v>1048</v>
      </c>
      <c r="E248" s="6">
        <v>17.271739130434781</v>
      </c>
      <c r="F248" s="6">
        <v>2.0869565217391304</v>
      </c>
      <c r="G248" s="6">
        <v>0</v>
      </c>
      <c r="H248" s="6">
        <v>0</v>
      </c>
      <c r="I248" s="6">
        <v>0</v>
      </c>
      <c r="J248" s="6">
        <v>0</v>
      </c>
      <c r="K248" s="6">
        <v>0</v>
      </c>
      <c r="L248" s="6">
        <v>0.3385869565217392</v>
      </c>
      <c r="M248" s="6">
        <v>0</v>
      </c>
      <c r="N248" s="6">
        <v>0</v>
      </c>
      <c r="O248" s="6">
        <f>SUM(NonNurse[[#This Row],[Qualified Social Work Staff Hours]],NonNurse[[#This Row],[Other Social Work Staff Hours]])/NonNurse[[#This Row],[MDS Census]]</f>
        <v>0</v>
      </c>
      <c r="P248" s="6">
        <v>0</v>
      </c>
      <c r="Q248" s="6">
        <v>0</v>
      </c>
      <c r="R248" s="6">
        <f>SUM(NonNurse[[#This Row],[Qualified Activities Professional Hours]],NonNurse[[#This Row],[Other Activities Professional Hours]])/NonNurse[[#This Row],[MDS Census]]</f>
        <v>0</v>
      </c>
      <c r="S248" s="6">
        <v>0.7119565217391306</v>
      </c>
      <c r="T248" s="6">
        <v>4.3384782608695653</v>
      </c>
      <c r="U248" s="6">
        <v>0</v>
      </c>
      <c r="V248" s="6">
        <f>SUM(NonNurse[[#This Row],[Occupational Therapist Hours]],NonNurse[[#This Row],[OT Assistant Hours]],NonNurse[[#This Row],[OT Aide Hours]])/NonNurse[[#This Row],[MDS Census]]</f>
        <v>0.29241032095657649</v>
      </c>
      <c r="W248" s="6">
        <v>0.31793478260869562</v>
      </c>
      <c r="X248" s="6">
        <v>3.2791304347826071</v>
      </c>
      <c r="Y248" s="6">
        <v>0</v>
      </c>
      <c r="Z248" s="6">
        <f>SUM(NonNurse[[#This Row],[Physical Therapist (PT) Hours]],NonNurse[[#This Row],[PT Assistant Hours]],NonNurse[[#This Row],[PT Aide Hours]])/NonNurse[[#This Row],[MDS Census]]</f>
        <v>0.20826305852737564</v>
      </c>
      <c r="AA248" s="6">
        <v>0</v>
      </c>
      <c r="AB248" s="6">
        <v>0</v>
      </c>
      <c r="AC248" s="6">
        <v>0</v>
      </c>
      <c r="AD248" s="6">
        <v>0</v>
      </c>
      <c r="AE248" s="6">
        <v>0</v>
      </c>
      <c r="AF248" s="6">
        <v>0</v>
      </c>
      <c r="AG248" s="6">
        <v>0</v>
      </c>
      <c r="AH248" s="1">
        <v>365867</v>
      </c>
      <c r="AI248">
        <v>5</v>
      </c>
    </row>
    <row r="249" spans="1:35" x14ac:dyDescent="0.25">
      <c r="A249" t="s">
        <v>964</v>
      </c>
      <c r="B249" t="s">
        <v>692</v>
      </c>
      <c r="C249" t="s">
        <v>1387</v>
      </c>
      <c r="D249" t="s">
        <v>987</v>
      </c>
      <c r="E249" s="6">
        <v>44.978260869565219</v>
      </c>
      <c r="F249" s="6">
        <v>5.6521739130434785</v>
      </c>
      <c r="G249" s="6">
        <v>0</v>
      </c>
      <c r="H249" s="6">
        <v>0</v>
      </c>
      <c r="I249" s="6">
        <v>0</v>
      </c>
      <c r="J249" s="6">
        <v>0</v>
      </c>
      <c r="K249" s="6">
        <v>0</v>
      </c>
      <c r="L249" s="6">
        <v>0.84826086956521751</v>
      </c>
      <c r="M249" s="6">
        <v>0</v>
      </c>
      <c r="N249" s="6">
        <v>5.5652173913043477</v>
      </c>
      <c r="O249" s="6">
        <f>SUM(NonNurse[[#This Row],[Qualified Social Work Staff Hours]],NonNurse[[#This Row],[Other Social Work Staff Hours]])/NonNurse[[#This Row],[MDS Census]]</f>
        <v>0.1237312711454809</v>
      </c>
      <c r="P249" s="6">
        <v>0</v>
      </c>
      <c r="Q249" s="6">
        <v>7.7157608695652176</v>
      </c>
      <c r="R249" s="6">
        <f>SUM(NonNurse[[#This Row],[Qualified Activities Professional Hours]],NonNurse[[#This Row],[Other Activities Professional Hours]])/NonNurse[[#This Row],[MDS Census]]</f>
        <v>0.17154422426292895</v>
      </c>
      <c r="S249" s="6">
        <v>0.78499999999999981</v>
      </c>
      <c r="T249" s="6">
        <v>6.1651086956521732</v>
      </c>
      <c r="U249" s="6">
        <v>0</v>
      </c>
      <c r="V249" s="6">
        <f>SUM(NonNurse[[#This Row],[Occupational Therapist Hours]],NonNurse[[#This Row],[OT Assistant Hours]],NonNurse[[#This Row],[OT Aide Hours]])/NonNurse[[#This Row],[MDS Census]]</f>
        <v>0.15452150797486708</v>
      </c>
      <c r="W249" s="6">
        <v>0.70717391304347799</v>
      </c>
      <c r="X249" s="6">
        <v>4.8540217391304346</v>
      </c>
      <c r="Y249" s="6">
        <v>0</v>
      </c>
      <c r="Z249" s="6">
        <f>SUM(NonNurse[[#This Row],[Physical Therapist (PT) Hours]],NonNurse[[#This Row],[PT Assistant Hours]],NonNurse[[#This Row],[PT Aide Hours]])/NonNurse[[#This Row],[MDS Census]]</f>
        <v>0.12364185596906717</v>
      </c>
      <c r="AA249" s="6">
        <v>0</v>
      </c>
      <c r="AB249" s="6">
        <v>0</v>
      </c>
      <c r="AC249" s="6">
        <v>0</v>
      </c>
      <c r="AD249" s="6">
        <v>0</v>
      </c>
      <c r="AE249" s="6">
        <v>0</v>
      </c>
      <c r="AF249" s="6">
        <v>0</v>
      </c>
      <c r="AG249" s="6">
        <v>0</v>
      </c>
      <c r="AH249" s="1">
        <v>366202</v>
      </c>
      <c r="AI249">
        <v>5</v>
      </c>
    </row>
    <row r="250" spans="1:35" x14ac:dyDescent="0.25">
      <c r="A250" t="s">
        <v>964</v>
      </c>
      <c r="B250" t="s">
        <v>668</v>
      </c>
      <c r="C250" t="s">
        <v>1320</v>
      </c>
      <c r="D250" t="s">
        <v>1060</v>
      </c>
      <c r="E250" s="6">
        <v>56.586956521739133</v>
      </c>
      <c r="F250" s="6">
        <v>5.3478260869565215</v>
      </c>
      <c r="G250" s="6">
        <v>0.33695652173913043</v>
      </c>
      <c r="H250" s="6">
        <v>0.41576086956521741</v>
      </c>
      <c r="I250" s="6">
        <v>0.30434782608695654</v>
      </c>
      <c r="J250" s="6">
        <v>0</v>
      </c>
      <c r="K250" s="6">
        <v>0</v>
      </c>
      <c r="L250" s="6">
        <v>4.4970652173913042</v>
      </c>
      <c r="M250" s="6">
        <v>0</v>
      </c>
      <c r="N250" s="6">
        <v>5.4630434782608681</v>
      </c>
      <c r="O250" s="6">
        <f>SUM(NonNurse[[#This Row],[Qualified Social Work Staff Hours]],NonNurse[[#This Row],[Other Social Work Staff Hours]])/NonNurse[[#This Row],[MDS Census]]</f>
        <v>9.6542451018056058E-2</v>
      </c>
      <c r="P250" s="6">
        <v>5.0434782608695654</v>
      </c>
      <c r="Q250" s="6">
        <v>7.3228260869565212</v>
      </c>
      <c r="R250" s="6">
        <f>SUM(NonNurse[[#This Row],[Qualified Activities Professional Hours]],NonNurse[[#This Row],[Other Activities Professional Hours]])/NonNurse[[#This Row],[MDS Census]]</f>
        <v>0.21853630426431042</v>
      </c>
      <c r="S250" s="6">
        <v>2.3247826086956525</v>
      </c>
      <c r="T250" s="6">
        <v>6.0191304347826087</v>
      </c>
      <c r="U250" s="6">
        <v>0</v>
      </c>
      <c r="V250" s="6">
        <f>SUM(NonNurse[[#This Row],[Occupational Therapist Hours]],NonNurse[[#This Row],[OT Assistant Hours]],NonNurse[[#This Row],[OT Aide Hours]])/NonNurse[[#This Row],[MDS Census]]</f>
        <v>0.14745293891663466</v>
      </c>
      <c r="W250" s="6">
        <v>2.1451086956521737</v>
      </c>
      <c r="X250" s="6">
        <v>4.5939130434782616</v>
      </c>
      <c r="Y250" s="6">
        <v>0</v>
      </c>
      <c r="Z250" s="6">
        <f>SUM(NonNurse[[#This Row],[Physical Therapist (PT) Hours]],NonNurse[[#This Row],[PT Assistant Hours]],NonNurse[[#This Row],[PT Aide Hours]])/NonNurse[[#This Row],[MDS Census]]</f>
        <v>0.11909143296196696</v>
      </c>
      <c r="AA250" s="6">
        <v>9.7826086956521743E-2</v>
      </c>
      <c r="AB250" s="6">
        <v>0</v>
      </c>
      <c r="AC250" s="6">
        <v>0</v>
      </c>
      <c r="AD250" s="6">
        <v>0</v>
      </c>
      <c r="AE250" s="6">
        <v>0</v>
      </c>
      <c r="AF250" s="6">
        <v>0</v>
      </c>
      <c r="AG250" s="6">
        <v>4.3478260869565216E-2</v>
      </c>
      <c r="AH250" s="1">
        <v>366177</v>
      </c>
      <c r="AI250">
        <v>5</v>
      </c>
    </row>
    <row r="251" spans="1:35" x14ac:dyDescent="0.25">
      <c r="A251" t="s">
        <v>964</v>
      </c>
      <c r="B251" t="s">
        <v>831</v>
      </c>
      <c r="C251" t="s">
        <v>1093</v>
      </c>
      <c r="D251" t="s">
        <v>982</v>
      </c>
      <c r="E251" s="6">
        <v>58.75</v>
      </c>
      <c r="F251" s="6">
        <v>43.273913043478267</v>
      </c>
      <c r="G251" s="6">
        <v>0.56521739130434778</v>
      </c>
      <c r="H251" s="6">
        <v>0</v>
      </c>
      <c r="I251" s="6">
        <v>0.13043478260869565</v>
      </c>
      <c r="J251" s="6">
        <v>0</v>
      </c>
      <c r="K251" s="6">
        <v>0</v>
      </c>
      <c r="L251" s="6">
        <v>2.8988043478260868</v>
      </c>
      <c r="M251" s="6">
        <v>0.42934782608695654</v>
      </c>
      <c r="N251" s="6">
        <v>0</v>
      </c>
      <c r="O251" s="6">
        <f>SUM(NonNurse[[#This Row],[Qualified Social Work Staff Hours]],NonNurse[[#This Row],[Other Social Work Staff Hours]])/NonNurse[[#This Row],[MDS Census]]</f>
        <v>7.3080481036077709E-3</v>
      </c>
      <c r="P251" s="6">
        <v>5.8605434782608716</v>
      </c>
      <c r="Q251" s="6">
        <v>15.248478260869565</v>
      </c>
      <c r="R251" s="6">
        <f>SUM(NonNurse[[#This Row],[Qualified Activities Professional Hours]],NonNurse[[#This Row],[Other Activities Professional Hours]])/NonNurse[[#This Row],[MDS Census]]</f>
        <v>0.35930249768732658</v>
      </c>
      <c r="S251" s="6">
        <v>3.4302173913043474</v>
      </c>
      <c r="T251" s="6">
        <v>5.7260869565217414</v>
      </c>
      <c r="U251" s="6">
        <v>0</v>
      </c>
      <c r="V251" s="6">
        <f>SUM(NonNurse[[#This Row],[Occupational Therapist Hours]],NonNurse[[#This Row],[OT Assistant Hours]],NonNurse[[#This Row],[OT Aide Hours]])/NonNurse[[#This Row],[MDS Census]]</f>
        <v>0.15585198889916746</v>
      </c>
      <c r="W251" s="6">
        <v>3.8648913043478252</v>
      </c>
      <c r="X251" s="6">
        <v>7.0727173913043488</v>
      </c>
      <c r="Y251" s="6">
        <v>2.1739130434782608E-2</v>
      </c>
      <c r="Z251" s="6">
        <f>SUM(NonNurse[[#This Row],[Physical Therapist (PT) Hours]],NonNurse[[#This Row],[PT Assistant Hours]],NonNurse[[#This Row],[PT Aide Hours]])/NonNurse[[#This Row],[MDS Census]]</f>
        <v>0.18654209065679925</v>
      </c>
      <c r="AA251" s="6">
        <v>0</v>
      </c>
      <c r="AB251" s="6">
        <v>0</v>
      </c>
      <c r="AC251" s="6">
        <v>0</v>
      </c>
      <c r="AD251" s="6">
        <v>59.205217391304359</v>
      </c>
      <c r="AE251" s="6">
        <v>0</v>
      </c>
      <c r="AF251" s="6">
        <v>0</v>
      </c>
      <c r="AG251" s="6">
        <v>0</v>
      </c>
      <c r="AH251" s="1">
        <v>366384</v>
      </c>
      <c r="AI251">
        <v>5</v>
      </c>
    </row>
    <row r="252" spans="1:35" x14ac:dyDescent="0.25">
      <c r="A252" t="s">
        <v>964</v>
      </c>
      <c r="B252" t="s">
        <v>447</v>
      </c>
      <c r="C252" t="s">
        <v>1222</v>
      </c>
      <c r="D252" t="s">
        <v>1039</v>
      </c>
      <c r="E252" s="6">
        <v>47.195652173913047</v>
      </c>
      <c r="F252" s="6">
        <v>5.6521739130434785</v>
      </c>
      <c r="G252" s="6">
        <v>0</v>
      </c>
      <c r="H252" s="6">
        <v>0</v>
      </c>
      <c r="I252" s="6">
        <v>0</v>
      </c>
      <c r="J252" s="6">
        <v>0</v>
      </c>
      <c r="K252" s="6">
        <v>0</v>
      </c>
      <c r="L252" s="6">
        <v>8.8043478260869584E-2</v>
      </c>
      <c r="M252" s="6">
        <v>0</v>
      </c>
      <c r="N252" s="6">
        <v>0</v>
      </c>
      <c r="O252" s="6">
        <f>SUM(NonNurse[[#This Row],[Qualified Social Work Staff Hours]],NonNurse[[#This Row],[Other Social Work Staff Hours]])/NonNurse[[#This Row],[MDS Census]]</f>
        <v>0</v>
      </c>
      <c r="P252" s="6">
        <v>6.2843478260869565</v>
      </c>
      <c r="Q252" s="6">
        <v>5.3386956521739117</v>
      </c>
      <c r="R252" s="6">
        <f>SUM(NonNurse[[#This Row],[Qualified Activities Professional Hours]],NonNurse[[#This Row],[Other Activities Professional Hours]])/NonNurse[[#This Row],[MDS Census]]</f>
        <v>0.24627360663288803</v>
      </c>
      <c r="S252" s="6">
        <v>0.39434782608695651</v>
      </c>
      <c r="T252" s="6">
        <v>2.3304347826086955</v>
      </c>
      <c r="U252" s="6">
        <v>0</v>
      </c>
      <c r="V252" s="6">
        <f>SUM(NonNurse[[#This Row],[Occupational Therapist Hours]],NonNurse[[#This Row],[OT Assistant Hours]],NonNurse[[#This Row],[OT Aide Hours]])/NonNurse[[#This Row],[MDS Census]]</f>
        <v>5.7733763242745269E-2</v>
      </c>
      <c r="W252" s="6">
        <v>0.6470652173913044</v>
      </c>
      <c r="X252" s="6">
        <v>3.8878260869565211</v>
      </c>
      <c r="Y252" s="6">
        <v>0</v>
      </c>
      <c r="Z252" s="6">
        <f>SUM(NonNurse[[#This Row],[Physical Therapist (PT) Hours]],NonNurse[[#This Row],[PT Assistant Hours]],NonNurse[[#This Row],[PT Aide Hours]])/NonNurse[[#This Row],[MDS Census]]</f>
        <v>9.6087056655918907E-2</v>
      </c>
      <c r="AA252" s="6">
        <v>0</v>
      </c>
      <c r="AB252" s="6">
        <v>0</v>
      </c>
      <c r="AC252" s="6">
        <v>0</v>
      </c>
      <c r="AD252" s="6">
        <v>0</v>
      </c>
      <c r="AE252" s="6">
        <v>0</v>
      </c>
      <c r="AF252" s="6">
        <v>0</v>
      </c>
      <c r="AG252" s="6">
        <v>0</v>
      </c>
      <c r="AH252" s="1">
        <v>365831</v>
      </c>
      <c r="AI252">
        <v>5</v>
      </c>
    </row>
    <row r="253" spans="1:35" x14ac:dyDescent="0.25">
      <c r="A253" t="s">
        <v>964</v>
      </c>
      <c r="B253" t="s">
        <v>834</v>
      </c>
      <c r="C253" t="s">
        <v>1113</v>
      </c>
      <c r="D253" t="s">
        <v>980</v>
      </c>
      <c r="E253" s="6">
        <v>92.5</v>
      </c>
      <c r="F253" s="6">
        <v>5.8260869565217392</v>
      </c>
      <c r="G253" s="6">
        <v>0.2608695652173913</v>
      </c>
      <c r="H253" s="6">
        <v>0.43478260869565216</v>
      </c>
      <c r="I253" s="6">
        <v>4.1195652173913047</v>
      </c>
      <c r="J253" s="6">
        <v>0</v>
      </c>
      <c r="K253" s="6">
        <v>0</v>
      </c>
      <c r="L253" s="6">
        <v>4.7728260869565222</v>
      </c>
      <c r="M253" s="6">
        <v>0</v>
      </c>
      <c r="N253" s="6">
        <v>6.9836956521739131</v>
      </c>
      <c r="O253" s="6">
        <f>SUM(NonNurse[[#This Row],[Qualified Social Work Staff Hours]],NonNurse[[#This Row],[Other Social Work Staff Hours]])/NonNurse[[#This Row],[MDS Census]]</f>
        <v>7.5499412455934195E-2</v>
      </c>
      <c r="P253" s="6">
        <v>5.3913043478260869</v>
      </c>
      <c r="Q253" s="6">
        <v>5.6657608695652177</v>
      </c>
      <c r="R253" s="6">
        <f>SUM(NonNurse[[#This Row],[Qualified Activities Professional Hours]],NonNurse[[#This Row],[Other Activities Professional Hours]])/NonNurse[[#This Row],[MDS Census]]</f>
        <v>0.11953584018801411</v>
      </c>
      <c r="S253" s="6">
        <v>0.14673913043478262</v>
      </c>
      <c r="T253" s="6">
        <v>0</v>
      </c>
      <c r="U253" s="6">
        <v>0</v>
      </c>
      <c r="V253" s="6">
        <f>SUM(NonNurse[[#This Row],[Occupational Therapist Hours]],NonNurse[[#This Row],[OT Assistant Hours]],NonNurse[[#This Row],[OT Aide Hours]])/NonNurse[[#This Row],[MDS Census]]</f>
        <v>1.5863689776733257E-3</v>
      </c>
      <c r="W253" s="6">
        <v>0.66847826086956519</v>
      </c>
      <c r="X253" s="6">
        <v>1.25</v>
      </c>
      <c r="Y253" s="6">
        <v>0</v>
      </c>
      <c r="Z253" s="6">
        <f>SUM(NonNurse[[#This Row],[Physical Therapist (PT) Hours]],NonNurse[[#This Row],[PT Assistant Hours]],NonNurse[[#This Row],[PT Aide Hours]])/NonNurse[[#This Row],[MDS Census]]</f>
        <v>2.0740305522914219E-2</v>
      </c>
      <c r="AA253" s="6">
        <v>0</v>
      </c>
      <c r="AB253" s="6">
        <v>0</v>
      </c>
      <c r="AC253" s="6">
        <v>0</v>
      </c>
      <c r="AD253" s="6">
        <v>0</v>
      </c>
      <c r="AE253" s="6">
        <v>0</v>
      </c>
      <c r="AF253" s="6">
        <v>0</v>
      </c>
      <c r="AG253" s="6">
        <v>0</v>
      </c>
      <c r="AH253" s="1">
        <v>366387</v>
      </c>
      <c r="AI253">
        <v>5</v>
      </c>
    </row>
    <row r="254" spans="1:35" x14ac:dyDescent="0.25">
      <c r="A254" t="s">
        <v>964</v>
      </c>
      <c r="B254" t="s">
        <v>652</v>
      </c>
      <c r="C254" t="s">
        <v>1330</v>
      </c>
      <c r="D254" t="s">
        <v>999</v>
      </c>
      <c r="E254" s="6">
        <v>113.25</v>
      </c>
      <c r="F254" s="6">
        <v>4.2391304347826084</v>
      </c>
      <c r="G254" s="6">
        <v>0.13043478260869565</v>
      </c>
      <c r="H254" s="6">
        <v>0.4891304347826087</v>
      </c>
      <c r="I254" s="6">
        <v>5.7391304347826084</v>
      </c>
      <c r="J254" s="6">
        <v>0</v>
      </c>
      <c r="K254" s="6">
        <v>0</v>
      </c>
      <c r="L254" s="6">
        <v>5.8707608695652178</v>
      </c>
      <c r="M254" s="6">
        <v>5.3043478260869561</v>
      </c>
      <c r="N254" s="6">
        <v>5.0720652173913052</v>
      </c>
      <c r="O254" s="6">
        <f>SUM(NonNurse[[#This Row],[Qualified Social Work Staff Hours]],NonNurse[[#This Row],[Other Social Work Staff Hours]])/NonNurse[[#This Row],[MDS Census]]</f>
        <v>9.1623956233803636E-2</v>
      </c>
      <c r="P254" s="6">
        <v>5.7391304347826084</v>
      </c>
      <c r="Q254" s="6">
        <v>0</v>
      </c>
      <c r="R254" s="6">
        <f>SUM(NonNurse[[#This Row],[Qualified Activities Professional Hours]],NonNurse[[#This Row],[Other Activities Professional Hours]])/NonNurse[[#This Row],[MDS Census]]</f>
        <v>5.0676648430751509E-2</v>
      </c>
      <c r="S254" s="6">
        <v>5.0142391304347829</v>
      </c>
      <c r="T254" s="6">
        <v>15.145434782608692</v>
      </c>
      <c r="U254" s="6">
        <v>0</v>
      </c>
      <c r="V254" s="6">
        <f>SUM(NonNurse[[#This Row],[Occupational Therapist Hours]],NonNurse[[#This Row],[OT Assistant Hours]],NonNurse[[#This Row],[OT Aide Hours]])/NonNurse[[#This Row],[MDS Census]]</f>
        <v>0.17801036567808809</v>
      </c>
      <c r="W254" s="6">
        <v>11.830108695652173</v>
      </c>
      <c r="X254" s="6">
        <v>14.546847826086951</v>
      </c>
      <c r="Y254" s="6">
        <v>0</v>
      </c>
      <c r="Z254" s="6">
        <f>SUM(NonNurse[[#This Row],[Physical Therapist (PT) Hours]],NonNurse[[#This Row],[PT Assistant Hours]],NonNurse[[#This Row],[PT Aide Hours]])/NonNurse[[#This Row],[MDS Census]]</f>
        <v>0.23290910835972736</v>
      </c>
      <c r="AA254" s="6">
        <v>0</v>
      </c>
      <c r="AB254" s="6">
        <v>0</v>
      </c>
      <c r="AC254" s="6">
        <v>0</v>
      </c>
      <c r="AD254" s="6">
        <v>0</v>
      </c>
      <c r="AE254" s="6">
        <v>0.4891304347826087</v>
      </c>
      <c r="AF254" s="6">
        <v>0</v>
      </c>
      <c r="AG254" s="6">
        <v>0.16304347826086957</v>
      </c>
      <c r="AH254" s="1">
        <v>366151</v>
      </c>
      <c r="AI254">
        <v>5</v>
      </c>
    </row>
    <row r="255" spans="1:35" x14ac:dyDescent="0.25">
      <c r="A255" t="s">
        <v>964</v>
      </c>
      <c r="B255" t="s">
        <v>622</v>
      </c>
      <c r="C255" t="s">
        <v>1164</v>
      </c>
      <c r="D255" t="s">
        <v>999</v>
      </c>
      <c r="E255" s="6">
        <v>54.978260869565219</v>
      </c>
      <c r="F255" s="6">
        <v>5.5652173913043477</v>
      </c>
      <c r="G255" s="6">
        <v>5.7608695652173916</v>
      </c>
      <c r="H255" s="6">
        <v>0</v>
      </c>
      <c r="I255" s="6">
        <v>2.1413043478260869</v>
      </c>
      <c r="J255" s="6">
        <v>0</v>
      </c>
      <c r="K255" s="6">
        <v>0</v>
      </c>
      <c r="L255" s="6">
        <v>0</v>
      </c>
      <c r="M255" s="6">
        <v>0</v>
      </c>
      <c r="N255" s="6">
        <v>3.9130434782608696</v>
      </c>
      <c r="O255" s="6">
        <f>SUM(NonNurse[[#This Row],[Qualified Social Work Staff Hours]],NonNurse[[#This Row],[Other Social Work Staff Hours]])/NonNurse[[#This Row],[MDS Census]]</f>
        <v>7.1174377224199281E-2</v>
      </c>
      <c r="P255" s="6">
        <v>4.9565217391304346</v>
      </c>
      <c r="Q255" s="6">
        <v>6.0366304347826079</v>
      </c>
      <c r="R255" s="6">
        <f>SUM(NonNurse[[#This Row],[Qualified Activities Professional Hours]],NonNurse[[#This Row],[Other Activities Professional Hours]])/NonNurse[[#This Row],[MDS Census]]</f>
        <v>0.19995452748121784</v>
      </c>
      <c r="S255" s="6">
        <v>2.6919565217391299</v>
      </c>
      <c r="T255" s="6">
        <v>9.9016304347826072</v>
      </c>
      <c r="U255" s="6">
        <v>0</v>
      </c>
      <c r="V255" s="6">
        <f>SUM(NonNurse[[#This Row],[Occupational Therapist Hours]],NonNurse[[#This Row],[OT Assistant Hours]],NonNurse[[#This Row],[OT Aide Hours]])/NonNurse[[#This Row],[MDS Census]]</f>
        <v>0.22906484776591532</v>
      </c>
      <c r="W255" s="6">
        <v>2.161413043478261</v>
      </c>
      <c r="X255" s="6">
        <v>9.7477173913043522</v>
      </c>
      <c r="Y255" s="6">
        <v>3.7934782608695654</v>
      </c>
      <c r="Z255" s="6">
        <f>SUM(NonNurse[[#This Row],[Physical Therapist (PT) Hours]],NonNurse[[#This Row],[PT Assistant Hours]],NonNurse[[#This Row],[PT Aide Hours]])/NonNurse[[#This Row],[MDS Census]]</f>
        <v>0.28561486753657578</v>
      </c>
      <c r="AA255" s="6">
        <v>0</v>
      </c>
      <c r="AB255" s="6">
        <v>0</v>
      </c>
      <c r="AC255" s="6">
        <v>0</v>
      </c>
      <c r="AD255" s="6">
        <v>0</v>
      </c>
      <c r="AE255" s="6">
        <v>0</v>
      </c>
      <c r="AF255" s="6">
        <v>0</v>
      </c>
      <c r="AG255" s="6">
        <v>0</v>
      </c>
      <c r="AH255" s="1">
        <v>366108</v>
      </c>
      <c r="AI255">
        <v>5</v>
      </c>
    </row>
    <row r="256" spans="1:35" x14ac:dyDescent="0.25">
      <c r="A256" t="s">
        <v>964</v>
      </c>
      <c r="B256" t="s">
        <v>341</v>
      </c>
      <c r="C256" t="s">
        <v>1265</v>
      </c>
      <c r="D256" t="s">
        <v>1021</v>
      </c>
      <c r="E256" s="6">
        <v>54.152173913043477</v>
      </c>
      <c r="F256" s="6">
        <v>5.0543478260869561</v>
      </c>
      <c r="G256" s="6">
        <v>0.19293478260869565</v>
      </c>
      <c r="H256" s="6">
        <v>0.24184782608695651</v>
      </c>
      <c r="I256" s="6">
        <v>0.73913043478260865</v>
      </c>
      <c r="J256" s="6">
        <v>0</v>
      </c>
      <c r="K256" s="6">
        <v>0</v>
      </c>
      <c r="L256" s="6">
        <v>0.99576086956521759</v>
      </c>
      <c r="M256" s="6">
        <v>0</v>
      </c>
      <c r="N256" s="6">
        <v>5.1195652173913047</v>
      </c>
      <c r="O256" s="6">
        <f>SUM(NonNurse[[#This Row],[Qualified Social Work Staff Hours]],NonNurse[[#This Row],[Other Social Work Staff Hours]])/NonNurse[[#This Row],[MDS Census]]</f>
        <v>9.4540345242874357E-2</v>
      </c>
      <c r="P256" s="6">
        <v>4.1005434782608692</v>
      </c>
      <c r="Q256" s="6">
        <v>0</v>
      </c>
      <c r="R256" s="6">
        <f>SUM(NonNurse[[#This Row],[Qualified Activities Professional Hours]],NonNurse[[#This Row],[Other Activities Professional Hours]])/NonNurse[[#This Row],[MDS Census]]</f>
        <v>7.5722601364913683E-2</v>
      </c>
      <c r="S256" s="6">
        <v>2.1256521739130432</v>
      </c>
      <c r="T256" s="6">
        <v>1.4372826086956521</v>
      </c>
      <c r="U256" s="6">
        <v>0</v>
      </c>
      <c r="V256" s="6">
        <f>SUM(NonNurse[[#This Row],[Occupational Therapist Hours]],NonNurse[[#This Row],[OT Assistant Hours]],NonNurse[[#This Row],[OT Aide Hours]])/NonNurse[[#This Row],[MDS Census]]</f>
        <v>6.5794861501405053E-2</v>
      </c>
      <c r="W256" s="6">
        <v>0.78521739130434776</v>
      </c>
      <c r="X256" s="6">
        <v>2.6606521739130438</v>
      </c>
      <c r="Y256" s="6">
        <v>0</v>
      </c>
      <c r="Z256" s="6">
        <f>SUM(NonNurse[[#This Row],[Physical Therapist (PT) Hours]],NonNurse[[#This Row],[PT Assistant Hours]],NonNurse[[#This Row],[PT Aide Hours]])/NonNurse[[#This Row],[MDS Census]]</f>
        <v>6.3633079084704947E-2</v>
      </c>
      <c r="AA256" s="6">
        <v>0</v>
      </c>
      <c r="AB256" s="6">
        <v>0</v>
      </c>
      <c r="AC256" s="6">
        <v>0</v>
      </c>
      <c r="AD256" s="6">
        <v>0</v>
      </c>
      <c r="AE256" s="6">
        <v>0.14130434782608695</v>
      </c>
      <c r="AF256" s="6">
        <v>0</v>
      </c>
      <c r="AG256" s="6">
        <v>0</v>
      </c>
      <c r="AH256" s="1">
        <v>365676</v>
      </c>
      <c r="AI256">
        <v>5</v>
      </c>
    </row>
    <row r="257" spans="1:35" x14ac:dyDescent="0.25">
      <c r="A257" t="s">
        <v>964</v>
      </c>
      <c r="B257" t="s">
        <v>243</v>
      </c>
      <c r="C257" t="s">
        <v>1213</v>
      </c>
      <c r="D257" t="s">
        <v>1008</v>
      </c>
      <c r="E257" s="6">
        <v>72.684782608695656</v>
      </c>
      <c r="F257" s="6">
        <v>5.3804347826086953</v>
      </c>
      <c r="G257" s="6">
        <v>0.42391304347826086</v>
      </c>
      <c r="H257" s="6">
        <v>0</v>
      </c>
      <c r="I257" s="6">
        <v>0.66304347826086951</v>
      </c>
      <c r="J257" s="6">
        <v>0</v>
      </c>
      <c r="K257" s="6">
        <v>2.1630434782608696</v>
      </c>
      <c r="L257" s="6">
        <v>5.4914130434782598</v>
      </c>
      <c r="M257" s="6">
        <v>0</v>
      </c>
      <c r="N257" s="6">
        <v>0</v>
      </c>
      <c r="O257" s="6">
        <f>SUM(NonNurse[[#This Row],[Qualified Social Work Staff Hours]],NonNurse[[#This Row],[Other Social Work Staff Hours]])/NonNurse[[#This Row],[MDS Census]]</f>
        <v>0</v>
      </c>
      <c r="P257" s="6">
        <v>4.8980434782608686</v>
      </c>
      <c r="Q257" s="6">
        <v>0</v>
      </c>
      <c r="R257" s="6">
        <f>SUM(NonNurse[[#This Row],[Qualified Activities Professional Hours]],NonNurse[[#This Row],[Other Activities Professional Hours]])/NonNurse[[#This Row],[MDS Census]]</f>
        <v>6.7387468221923125E-2</v>
      </c>
      <c r="S257" s="6">
        <v>4.6927173913043463</v>
      </c>
      <c r="T257" s="6">
        <v>6.2214130434782593</v>
      </c>
      <c r="U257" s="6">
        <v>0</v>
      </c>
      <c r="V257" s="6">
        <f>SUM(NonNurse[[#This Row],[Occupational Therapist Hours]],NonNurse[[#This Row],[OT Assistant Hours]],NonNurse[[#This Row],[OT Aide Hours]])/NonNurse[[#This Row],[MDS Census]]</f>
        <v>0.15015702108568862</v>
      </c>
      <c r="W257" s="6">
        <v>3.0229347826086959</v>
      </c>
      <c r="X257" s="6">
        <v>1.4222826086956522</v>
      </c>
      <c r="Y257" s="6">
        <v>0</v>
      </c>
      <c r="Z257" s="6">
        <f>SUM(NonNurse[[#This Row],[Physical Therapist (PT) Hours]],NonNurse[[#This Row],[PT Assistant Hours]],NonNurse[[#This Row],[PT Aide Hours]])/NonNurse[[#This Row],[MDS Census]]</f>
        <v>6.1157469717362051E-2</v>
      </c>
      <c r="AA257" s="6">
        <v>0</v>
      </c>
      <c r="AB257" s="6">
        <v>0</v>
      </c>
      <c r="AC257" s="6">
        <v>0</v>
      </c>
      <c r="AD257" s="6">
        <v>0</v>
      </c>
      <c r="AE257" s="6">
        <v>0</v>
      </c>
      <c r="AF257" s="6">
        <v>0</v>
      </c>
      <c r="AG257" s="6">
        <v>0</v>
      </c>
      <c r="AH257" s="1">
        <v>365530</v>
      </c>
      <c r="AI257">
        <v>5</v>
      </c>
    </row>
    <row r="258" spans="1:35" x14ac:dyDescent="0.25">
      <c r="A258" t="s">
        <v>964</v>
      </c>
      <c r="B258" t="s">
        <v>833</v>
      </c>
      <c r="C258" t="s">
        <v>1213</v>
      </c>
      <c r="D258" t="s">
        <v>1008</v>
      </c>
      <c r="E258" s="6">
        <v>19.347826086956523</v>
      </c>
      <c r="F258" s="6">
        <v>5.1304347826086953</v>
      </c>
      <c r="G258" s="6">
        <v>0.22282608695652173</v>
      </c>
      <c r="H258" s="6">
        <v>0.1358695652173913</v>
      </c>
      <c r="I258" s="6">
        <v>8.6956521739130432E-2</v>
      </c>
      <c r="J258" s="6">
        <v>0</v>
      </c>
      <c r="K258" s="6">
        <v>0</v>
      </c>
      <c r="L258" s="6">
        <v>0.61847826086956514</v>
      </c>
      <c r="M258" s="6">
        <v>2.6086956521739131</v>
      </c>
      <c r="N258" s="6">
        <v>0</v>
      </c>
      <c r="O258" s="6">
        <f>SUM(NonNurse[[#This Row],[Qualified Social Work Staff Hours]],NonNurse[[#This Row],[Other Social Work Staff Hours]])/NonNurse[[#This Row],[MDS Census]]</f>
        <v>0.1348314606741573</v>
      </c>
      <c r="P258" s="6">
        <v>0</v>
      </c>
      <c r="Q258" s="6">
        <v>2.0869565217391286</v>
      </c>
      <c r="R258" s="6">
        <f>SUM(NonNurse[[#This Row],[Qualified Activities Professional Hours]],NonNurse[[#This Row],[Other Activities Professional Hours]])/NonNurse[[#This Row],[MDS Census]]</f>
        <v>0.10786516853932573</v>
      </c>
      <c r="S258" s="6">
        <v>0.2253260869565217</v>
      </c>
      <c r="T258" s="6">
        <v>0.52021739130434774</v>
      </c>
      <c r="U258" s="6">
        <v>0</v>
      </c>
      <c r="V258" s="6">
        <f>SUM(NonNurse[[#This Row],[Occupational Therapist Hours]],NonNurse[[#This Row],[OT Assistant Hours]],NonNurse[[#This Row],[OT Aide Hours]])/NonNurse[[#This Row],[MDS Census]]</f>
        <v>3.8533707865168527E-2</v>
      </c>
      <c r="W258" s="6">
        <v>0.3703260869565218</v>
      </c>
      <c r="X258" s="6">
        <v>1.7726086956521738</v>
      </c>
      <c r="Y258" s="6">
        <v>0</v>
      </c>
      <c r="Z258" s="6">
        <f>SUM(NonNurse[[#This Row],[Physical Therapist (PT) Hours]],NonNurse[[#This Row],[PT Assistant Hours]],NonNurse[[#This Row],[PT Aide Hours]])/NonNurse[[#This Row],[MDS Census]]</f>
        <v>0.11075842696629212</v>
      </c>
      <c r="AA258" s="6">
        <v>0</v>
      </c>
      <c r="AB258" s="6">
        <v>0</v>
      </c>
      <c r="AC258" s="6">
        <v>0</v>
      </c>
      <c r="AD258" s="6">
        <v>0</v>
      </c>
      <c r="AE258" s="6">
        <v>0</v>
      </c>
      <c r="AF258" s="6">
        <v>0</v>
      </c>
      <c r="AG258" s="6">
        <v>0</v>
      </c>
      <c r="AH258" s="1">
        <v>366386</v>
      </c>
      <c r="AI258">
        <v>5</v>
      </c>
    </row>
    <row r="259" spans="1:35" x14ac:dyDescent="0.25">
      <c r="A259" t="s">
        <v>964</v>
      </c>
      <c r="B259" t="s">
        <v>182</v>
      </c>
      <c r="C259" t="s">
        <v>1270</v>
      </c>
      <c r="D259" t="s">
        <v>1032</v>
      </c>
      <c r="E259" s="6">
        <v>110.09782608695652</v>
      </c>
      <c r="F259" s="6">
        <v>5.7391304347826084</v>
      </c>
      <c r="G259" s="6">
        <v>6.5217391304347824E-2</v>
      </c>
      <c r="H259" s="6">
        <v>0.53250000000000008</v>
      </c>
      <c r="I259" s="6">
        <v>2.7173913043478262</v>
      </c>
      <c r="J259" s="6">
        <v>0</v>
      </c>
      <c r="K259" s="6">
        <v>0</v>
      </c>
      <c r="L259" s="6">
        <v>4.7472826086956523</v>
      </c>
      <c r="M259" s="6">
        <v>5.7065217391304345E-2</v>
      </c>
      <c r="N259" s="6">
        <v>0</v>
      </c>
      <c r="O259" s="6">
        <f>SUM(NonNurse[[#This Row],[Qualified Social Work Staff Hours]],NonNurse[[#This Row],[Other Social Work Staff Hours]])/NonNurse[[#This Row],[MDS Census]]</f>
        <v>5.1831375259156877E-4</v>
      </c>
      <c r="P259" s="6">
        <v>4.0380434782608692</v>
      </c>
      <c r="Q259" s="6">
        <v>13.869565217391305</v>
      </c>
      <c r="R259" s="6">
        <f>SUM(NonNurse[[#This Row],[Qualified Activities Professional Hours]],NonNurse[[#This Row],[Other Activities Professional Hours]])/NonNurse[[#This Row],[MDS Census]]</f>
        <v>0.16265179188468754</v>
      </c>
      <c r="S259" s="6">
        <v>5.0679347826086953</v>
      </c>
      <c r="T259" s="6">
        <v>20.328804347826086</v>
      </c>
      <c r="U259" s="6">
        <v>0</v>
      </c>
      <c r="V259" s="6">
        <f>SUM(NonNurse[[#This Row],[Occupational Therapist Hours]],NonNurse[[#This Row],[OT Assistant Hours]],NonNurse[[#This Row],[OT Aide Hours]])/NonNurse[[#This Row],[MDS Census]]</f>
        <v>0.23067430151051435</v>
      </c>
      <c r="W259" s="6">
        <v>10.586956521739131</v>
      </c>
      <c r="X259" s="6">
        <v>25.777173913043477</v>
      </c>
      <c r="Y259" s="6">
        <v>0</v>
      </c>
      <c r="Z259" s="6">
        <f>SUM(NonNurse[[#This Row],[Physical Therapist (PT) Hours]],NonNurse[[#This Row],[PT Assistant Hours]],NonNurse[[#This Row],[PT Aide Hours]])/NonNurse[[#This Row],[MDS Census]]</f>
        <v>0.33028926843716067</v>
      </c>
      <c r="AA259" s="6">
        <v>0</v>
      </c>
      <c r="AB259" s="6">
        <v>0</v>
      </c>
      <c r="AC259" s="6">
        <v>0</v>
      </c>
      <c r="AD259" s="6">
        <v>0</v>
      </c>
      <c r="AE259" s="6">
        <v>0</v>
      </c>
      <c r="AF259" s="6">
        <v>0</v>
      </c>
      <c r="AG259" s="6">
        <v>0</v>
      </c>
      <c r="AH259" s="1">
        <v>365432</v>
      </c>
      <c r="AI259">
        <v>5</v>
      </c>
    </row>
    <row r="260" spans="1:35" x14ac:dyDescent="0.25">
      <c r="A260" t="s">
        <v>964</v>
      </c>
      <c r="B260" t="s">
        <v>87</v>
      </c>
      <c r="C260" t="s">
        <v>1073</v>
      </c>
      <c r="D260" t="s">
        <v>991</v>
      </c>
      <c r="E260" s="6">
        <v>66.836956521739125</v>
      </c>
      <c r="F260" s="6">
        <v>5.3913043478260869</v>
      </c>
      <c r="G260" s="6">
        <v>0.39130434782608697</v>
      </c>
      <c r="H260" s="6">
        <v>0.38423913043478269</v>
      </c>
      <c r="I260" s="6">
        <v>2.2717391304347827</v>
      </c>
      <c r="J260" s="6">
        <v>0</v>
      </c>
      <c r="K260" s="6">
        <v>0</v>
      </c>
      <c r="L260" s="6">
        <v>5.0509782608695639</v>
      </c>
      <c r="M260" s="6">
        <v>5.3009782608695648</v>
      </c>
      <c r="N260" s="6">
        <v>0</v>
      </c>
      <c r="O260" s="6">
        <f>SUM(NonNurse[[#This Row],[Qualified Social Work Staff Hours]],NonNurse[[#This Row],[Other Social Work Staff Hours]])/NonNurse[[#This Row],[MDS Census]]</f>
        <v>7.931208326557164E-2</v>
      </c>
      <c r="P260" s="6">
        <v>2.1720652173913044</v>
      </c>
      <c r="Q260" s="6">
        <v>6.1503260869565244</v>
      </c>
      <c r="R260" s="6">
        <f>SUM(NonNurse[[#This Row],[Qualified Activities Professional Hours]],NonNurse[[#This Row],[Other Activities Professional Hours]])/NonNurse[[#This Row],[MDS Census]]</f>
        <v>0.12451780777362177</v>
      </c>
      <c r="S260" s="6">
        <v>5.6821739130434779</v>
      </c>
      <c r="T260" s="6">
        <v>5.1133695652173916</v>
      </c>
      <c r="U260" s="6">
        <v>0</v>
      </c>
      <c r="V260" s="6">
        <f>SUM(NonNurse[[#This Row],[Occupational Therapist Hours]],NonNurse[[#This Row],[OT Assistant Hours]],NonNurse[[#This Row],[OT Aide Hours]])/NonNurse[[#This Row],[MDS Census]]</f>
        <v>0.16152057245080501</v>
      </c>
      <c r="W260" s="6">
        <v>3.942499999999999</v>
      </c>
      <c r="X260" s="6">
        <v>6.1676086956521745</v>
      </c>
      <c r="Y260" s="6">
        <v>0</v>
      </c>
      <c r="Z260" s="6">
        <f>SUM(NonNurse[[#This Row],[Physical Therapist (PT) Hours]],NonNurse[[#This Row],[PT Assistant Hours]],NonNurse[[#This Row],[PT Aide Hours]])/NonNurse[[#This Row],[MDS Census]]</f>
        <v>0.15126524638152544</v>
      </c>
      <c r="AA260" s="6">
        <v>0</v>
      </c>
      <c r="AB260" s="6">
        <v>0</v>
      </c>
      <c r="AC260" s="6">
        <v>0</v>
      </c>
      <c r="AD260" s="6">
        <v>0</v>
      </c>
      <c r="AE260" s="6">
        <v>0</v>
      </c>
      <c r="AF260" s="6">
        <v>0</v>
      </c>
      <c r="AG260" s="6">
        <v>0</v>
      </c>
      <c r="AH260" s="1">
        <v>365277</v>
      </c>
      <c r="AI260">
        <v>5</v>
      </c>
    </row>
    <row r="261" spans="1:35" x14ac:dyDescent="0.25">
      <c r="A261" t="s">
        <v>964</v>
      </c>
      <c r="B261" t="s">
        <v>439</v>
      </c>
      <c r="C261" t="s">
        <v>1131</v>
      </c>
      <c r="D261" t="s">
        <v>982</v>
      </c>
      <c r="E261" s="6">
        <v>76.130434782608702</v>
      </c>
      <c r="F261" s="6">
        <v>5.3913043478260869</v>
      </c>
      <c r="G261" s="6">
        <v>0.4891304347826087</v>
      </c>
      <c r="H261" s="6">
        <v>0.38630434782608702</v>
      </c>
      <c r="I261" s="6">
        <v>1.7282608695652173</v>
      </c>
      <c r="J261" s="6">
        <v>0</v>
      </c>
      <c r="K261" s="6">
        <v>0</v>
      </c>
      <c r="L261" s="6">
        <v>5.7077173913043495</v>
      </c>
      <c r="M261" s="6">
        <v>4.8916304347826074</v>
      </c>
      <c r="N261" s="6">
        <v>0</v>
      </c>
      <c r="O261" s="6">
        <f>SUM(NonNurse[[#This Row],[Qualified Social Work Staff Hours]],NonNurse[[#This Row],[Other Social Work Staff Hours]])/NonNurse[[#This Row],[MDS Census]]</f>
        <v>6.4253283837806943E-2</v>
      </c>
      <c r="P261" s="6">
        <v>4.7354347826086949</v>
      </c>
      <c r="Q261" s="6">
        <v>7.5800000000000027</v>
      </c>
      <c r="R261" s="6">
        <f>SUM(NonNurse[[#This Row],[Qualified Activities Professional Hours]],NonNurse[[#This Row],[Other Activities Professional Hours]])/NonNurse[[#This Row],[MDS Census]]</f>
        <v>0.16176756139348944</v>
      </c>
      <c r="S261" s="6">
        <v>3.9776086956521746</v>
      </c>
      <c r="T261" s="6">
        <v>8.2998913043478257</v>
      </c>
      <c r="U261" s="6">
        <v>0</v>
      </c>
      <c r="V261" s="6">
        <f>SUM(NonNurse[[#This Row],[Occupational Therapist Hours]],NonNurse[[#This Row],[OT Assistant Hours]],NonNurse[[#This Row],[OT Aide Hours]])/NonNurse[[#This Row],[MDS Census]]</f>
        <v>0.16126927470017133</v>
      </c>
      <c r="W261" s="6">
        <v>5.0054347826086953</v>
      </c>
      <c r="X261" s="6">
        <v>4.9524999999999988</v>
      </c>
      <c r="Y261" s="6">
        <v>0</v>
      </c>
      <c r="Z261" s="6">
        <f>SUM(NonNurse[[#This Row],[Physical Therapist (PT) Hours]],NonNurse[[#This Row],[PT Assistant Hours]],NonNurse[[#This Row],[PT Aide Hours]])/NonNurse[[#This Row],[MDS Census]]</f>
        <v>0.13080097087378637</v>
      </c>
      <c r="AA261" s="6">
        <v>0</v>
      </c>
      <c r="AB261" s="6">
        <v>0</v>
      </c>
      <c r="AC261" s="6">
        <v>0</v>
      </c>
      <c r="AD261" s="6">
        <v>0</v>
      </c>
      <c r="AE261" s="6">
        <v>0</v>
      </c>
      <c r="AF261" s="6">
        <v>0</v>
      </c>
      <c r="AG261" s="6">
        <v>0</v>
      </c>
      <c r="AH261" s="1">
        <v>365819</v>
      </c>
      <c r="AI261">
        <v>5</v>
      </c>
    </row>
    <row r="262" spans="1:35" x14ac:dyDescent="0.25">
      <c r="A262" t="s">
        <v>964</v>
      </c>
      <c r="B262" t="s">
        <v>516</v>
      </c>
      <c r="C262" t="s">
        <v>1213</v>
      </c>
      <c r="D262" t="s">
        <v>1008</v>
      </c>
      <c r="E262" s="6">
        <v>72.206521739130437</v>
      </c>
      <c r="F262" s="6">
        <v>7.3913043478260869</v>
      </c>
      <c r="G262" s="6">
        <v>0.2608695652173913</v>
      </c>
      <c r="H262" s="6">
        <v>0.43217391304347824</v>
      </c>
      <c r="I262" s="6">
        <v>2.9239130434782608</v>
      </c>
      <c r="J262" s="6">
        <v>0</v>
      </c>
      <c r="K262" s="6">
        <v>0</v>
      </c>
      <c r="L262" s="6">
        <v>5.5625000000000009</v>
      </c>
      <c r="M262" s="6">
        <v>3.9150000000000005</v>
      </c>
      <c r="N262" s="6">
        <v>1.9309782608695649</v>
      </c>
      <c r="O262" s="6">
        <f>SUM(NonNurse[[#This Row],[Qualified Social Work Staff Hours]],NonNurse[[#This Row],[Other Social Work Staff Hours]])/NonNurse[[#This Row],[MDS Census]]</f>
        <v>8.0961914797531245E-2</v>
      </c>
      <c r="P262" s="6">
        <v>5.0569565217391279</v>
      </c>
      <c r="Q262" s="6">
        <v>9.3998913043478254</v>
      </c>
      <c r="R262" s="6">
        <f>SUM(NonNurse[[#This Row],[Qualified Activities Professional Hours]],NonNurse[[#This Row],[Other Activities Professional Hours]])/NonNurse[[#This Row],[MDS Census]]</f>
        <v>0.20021526418786686</v>
      </c>
      <c r="S262" s="6">
        <v>6.286413043478257</v>
      </c>
      <c r="T262" s="6">
        <v>4.1176086956521729</v>
      </c>
      <c r="U262" s="6">
        <v>0</v>
      </c>
      <c r="V262" s="6">
        <f>SUM(NonNurse[[#This Row],[Occupational Therapist Hours]],NonNurse[[#This Row],[OT Assistant Hours]],NonNurse[[#This Row],[OT Aide Hours]])/NonNurse[[#This Row],[MDS Census]]</f>
        <v>0.14408700888152937</v>
      </c>
      <c r="W262" s="6">
        <v>5.9068478260869561</v>
      </c>
      <c r="X262" s="6">
        <v>3.3228260869565212</v>
      </c>
      <c r="Y262" s="6">
        <v>0</v>
      </c>
      <c r="Z262" s="6">
        <f>SUM(NonNurse[[#This Row],[Physical Therapist (PT) Hours]],NonNurse[[#This Row],[PT Assistant Hours]],NonNurse[[#This Row],[PT Aide Hours]])/NonNurse[[#This Row],[MDS Census]]</f>
        <v>0.12782327261779314</v>
      </c>
      <c r="AA262" s="6">
        <v>0</v>
      </c>
      <c r="AB262" s="6">
        <v>0</v>
      </c>
      <c r="AC262" s="6">
        <v>0</v>
      </c>
      <c r="AD262" s="6">
        <v>0</v>
      </c>
      <c r="AE262" s="6">
        <v>0</v>
      </c>
      <c r="AF262" s="6">
        <v>0</v>
      </c>
      <c r="AG262" s="6">
        <v>0</v>
      </c>
      <c r="AH262" s="1">
        <v>365946</v>
      </c>
      <c r="AI262">
        <v>5</v>
      </c>
    </row>
    <row r="263" spans="1:35" x14ac:dyDescent="0.25">
      <c r="A263" t="s">
        <v>964</v>
      </c>
      <c r="B263" t="s">
        <v>78</v>
      </c>
      <c r="C263" t="s">
        <v>1096</v>
      </c>
      <c r="D263" t="s">
        <v>1034</v>
      </c>
      <c r="E263" s="6">
        <v>93.619565217391298</v>
      </c>
      <c r="F263" s="6">
        <v>0.52173913043478259</v>
      </c>
      <c r="G263" s="6">
        <v>0</v>
      </c>
      <c r="H263" s="6">
        <v>0</v>
      </c>
      <c r="I263" s="6">
        <v>0.52173913043478259</v>
      </c>
      <c r="J263" s="6">
        <v>0</v>
      </c>
      <c r="K263" s="6">
        <v>0</v>
      </c>
      <c r="L263" s="6">
        <v>0.25</v>
      </c>
      <c r="M263" s="6">
        <v>0.52173913043478259</v>
      </c>
      <c r="N263" s="6">
        <v>0</v>
      </c>
      <c r="O263" s="6">
        <f>SUM(NonNurse[[#This Row],[Qualified Social Work Staff Hours]],NonNurse[[#This Row],[Other Social Work Staff Hours]])/NonNurse[[#This Row],[MDS Census]]</f>
        <v>5.5729710902124698E-3</v>
      </c>
      <c r="P263" s="6">
        <v>0.52173913043478259</v>
      </c>
      <c r="Q263" s="6">
        <v>1.0706521739130435</v>
      </c>
      <c r="R263" s="6">
        <f>SUM(NonNurse[[#This Row],[Qualified Activities Professional Hours]],NonNurse[[#This Row],[Other Activities Professional Hours]])/NonNurse[[#This Row],[MDS Census]]</f>
        <v>1.7009172181585978E-2</v>
      </c>
      <c r="S263" s="6">
        <v>0</v>
      </c>
      <c r="T263" s="6">
        <v>0.52173913043478259</v>
      </c>
      <c r="U263" s="6">
        <v>0</v>
      </c>
      <c r="V263" s="6">
        <f>SUM(NonNurse[[#This Row],[Occupational Therapist Hours]],NonNurse[[#This Row],[OT Assistant Hours]],NonNurse[[#This Row],[OT Aide Hours]])/NonNurse[[#This Row],[MDS Census]]</f>
        <v>5.5729710902124698E-3</v>
      </c>
      <c r="W263" s="6">
        <v>0.17934782608695651</v>
      </c>
      <c r="X263" s="6">
        <v>0.47010869565217389</v>
      </c>
      <c r="Y263" s="6">
        <v>0</v>
      </c>
      <c r="Z263" s="6">
        <f>SUM(NonNurse[[#This Row],[Physical Therapist (PT) Hours]],NonNurse[[#This Row],[PT Assistant Hours]],NonNurse[[#This Row],[PT Aide Hours]])/NonNurse[[#This Row],[MDS Census]]</f>
        <v>6.93718797167073E-3</v>
      </c>
      <c r="AA263" s="6">
        <v>0</v>
      </c>
      <c r="AB263" s="6">
        <v>0</v>
      </c>
      <c r="AC263" s="6">
        <v>0</v>
      </c>
      <c r="AD263" s="6">
        <v>0</v>
      </c>
      <c r="AE263" s="6">
        <v>0</v>
      </c>
      <c r="AF263" s="6">
        <v>0</v>
      </c>
      <c r="AG263" s="6">
        <v>0</v>
      </c>
      <c r="AH263" s="1">
        <v>365259</v>
      </c>
      <c r="AI263">
        <v>5</v>
      </c>
    </row>
    <row r="264" spans="1:35" x14ac:dyDescent="0.25">
      <c r="A264" t="s">
        <v>964</v>
      </c>
      <c r="B264" t="s">
        <v>635</v>
      </c>
      <c r="C264" t="s">
        <v>1149</v>
      </c>
      <c r="D264" t="s">
        <v>1020</v>
      </c>
      <c r="E264" s="6">
        <v>48.793478260869563</v>
      </c>
      <c r="F264" s="6">
        <v>0.81521739130434778</v>
      </c>
      <c r="G264" s="6">
        <v>0</v>
      </c>
      <c r="H264" s="6">
        <v>0</v>
      </c>
      <c r="I264" s="6">
        <v>0</v>
      </c>
      <c r="J264" s="6">
        <v>0</v>
      </c>
      <c r="K264" s="6">
        <v>0</v>
      </c>
      <c r="L264" s="6">
        <v>0.33423913043478259</v>
      </c>
      <c r="M264" s="6">
        <v>0</v>
      </c>
      <c r="N264" s="6">
        <v>0</v>
      </c>
      <c r="O264" s="6">
        <f>SUM(NonNurse[[#This Row],[Qualified Social Work Staff Hours]],NonNurse[[#This Row],[Other Social Work Staff Hours]])/NonNurse[[#This Row],[MDS Census]]</f>
        <v>0</v>
      </c>
      <c r="P264" s="6">
        <v>1.7282608695652173</v>
      </c>
      <c r="Q264" s="6">
        <v>4.7989130434782608</v>
      </c>
      <c r="R264" s="6">
        <f>SUM(NonNurse[[#This Row],[Qualified Activities Professional Hours]],NonNurse[[#This Row],[Other Activities Professional Hours]])/NonNurse[[#This Row],[MDS Census]]</f>
        <v>0.13377144130095792</v>
      </c>
      <c r="S264" s="6">
        <v>4.8913043478260869</v>
      </c>
      <c r="T264" s="6">
        <v>3.172065217391304</v>
      </c>
      <c r="U264" s="6">
        <v>0</v>
      </c>
      <c r="V264" s="6">
        <f>SUM(NonNurse[[#This Row],[Occupational Therapist Hours]],NonNurse[[#This Row],[OT Assistant Hours]],NonNurse[[#This Row],[OT Aide Hours]])/NonNurse[[#This Row],[MDS Census]]</f>
        <v>0.16525506794386277</v>
      </c>
      <c r="W264" s="6">
        <v>3.3020652173913048</v>
      </c>
      <c r="X264" s="6">
        <v>2.3668478260869565</v>
      </c>
      <c r="Y264" s="6">
        <v>0</v>
      </c>
      <c r="Z264" s="6">
        <f>SUM(NonNurse[[#This Row],[Physical Therapist (PT) Hours]],NonNurse[[#This Row],[PT Assistant Hours]],NonNurse[[#This Row],[PT Aide Hours]])/NonNurse[[#This Row],[MDS Census]]</f>
        <v>0.11618177767877033</v>
      </c>
      <c r="AA264" s="6">
        <v>0</v>
      </c>
      <c r="AB264" s="6">
        <v>0</v>
      </c>
      <c r="AC264" s="6">
        <v>0</v>
      </c>
      <c r="AD264" s="6">
        <v>0</v>
      </c>
      <c r="AE264" s="6">
        <v>0</v>
      </c>
      <c r="AF264" s="6">
        <v>0</v>
      </c>
      <c r="AG264" s="6">
        <v>0</v>
      </c>
      <c r="AH264" s="1">
        <v>366125</v>
      </c>
      <c r="AI264">
        <v>5</v>
      </c>
    </row>
    <row r="265" spans="1:35" x14ac:dyDescent="0.25">
      <c r="A265" t="s">
        <v>964</v>
      </c>
      <c r="B265" t="s">
        <v>492</v>
      </c>
      <c r="C265" t="s">
        <v>1128</v>
      </c>
      <c r="D265" t="s">
        <v>1026</v>
      </c>
      <c r="E265" s="6">
        <v>92.228260869565219</v>
      </c>
      <c r="F265" s="6">
        <v>4.9076086956521738</v>
      </c>
      <c r="G265" s="6">
        <v>0</v>
      </c>
      <c r="H265" s="6">
        <v>0.49815217391304356</v>
      </c>
      <c r="I265" s="6">
        <v>0.45652173913043476</v>
      </c>
      <c r="J265" s="6">
        <v>0</v>
      </c>
      <c r="K265" s="6">
        <v>3.683913043478261</v>
      </c>
      <c r="L265" s="6">
        <v>5.3544565217391291</v>
      </c>
      <c r="M265" s="6">
        <v>4.9076086956521738</v>
      </c>
      <c r="N265" s="6">
        <v>0</v>
      </c>
      <c r="O265" s="6">
        <f>SUM(NonNurse[[#This Row],[Qualified Social Work Staff Hours]],NonNurse[[#This Row],[Other Social Work Staff Hours]])/NonNurse[[#This Row],[MDS Census]]</f>
        <v>5.3211549793753685E-2</v>
      </c>
      <c r="P265" s="6">
        <v>5.2914130434782614</v>
      </c>
      <c r="Q265" s="6">
        <v>3.8350000000000004</v>
      </c>
      <c r="R265" s="6">
        <f>SUM(NonNurse[[#This Row],[Qualified Activities Professional Hours]],NonNurse[[#This Row],[Other Activities Professional Hours]])/NonNurse[[#This Row],[MDS Census]]</f>
        <v>9.8954625810253397E-2</v>
      </c>
      <c r="S265" s="6">
        <v>6.2509782608695632</v>
      </c>
      <c r="T265" s="6">
        <v>5.0333695652173933</v>
      </c>
      <c r="U265" s="6">
        <v>0</v>
      </c>
      <c r="V265" s="6">
        <f>SUM(NonNurse[[#This Row],[Occupational Therapist Hours]],NonNurse[[#This Row],[OT Assistant Hours]],NonNurse[[#This Row],[OT Aide Hours]])/NonNurse[[#This Row],[MDS Census]]</f>
        <v>0.12235238656452564</v>
      </c>
      <c r="W265" s="6">
        <v>6.9920652173913025</v>
      </c>
      <c r="X265" s="6">
        <v>9.3405434782608729</v>
      </c>
      <c r="Y265" s="6">
        <v>0</v>
      </c>
      <c r="Z265" s="6">
        <f>SUM(NonNurse[[#This Row],[Physical Therapist (PT) Hours]],NonNurse[[#This Row],[PT Assistant Hours]],NonNurse[[#This Row],[PT Aide Hours]])/NonNurse[[#This Row],[MDS Census]]</f>
        <v>0.1770889805539187</v>
      </c>
      <c r="AA265" s="6">
        <v>0</v>
      </c>
      <c r="AB265" s="6">
        <v>0</v>
      </c>
      <c r="AC265" s="6">
        <v>0</v>
      </c>
      <c r="AD265" s="6">
        <v>0</v>
      </c>
      <c r="AE265" s="6">
        <v>0</v>
      </c>
      <c r="AF265" s="6">
        <v>0</v>
      </c>
      <c r="AG265" s="6">
        <v>0</v>
      </c>
      <c r="AH265" s="1">
        <v>365898</v>
      </c>
      <c r="AI265">
        <v>5</v>
      </c>
    </row>
    <row r="266" spans="1:35" x14ac:dyDescent="0.25">
      <c r="A266" t="s">
        <v>964</v>
      </c>
      <c r="B266" t="s">
        <v>786</v>
      </c>
      <c r="C266" t="s">
        <v>1140</v>
      </c>
      <c r="D266" t="s">
        <v>1026</v>
      </c>
      <c r="E266" s="6">
        <v>76.956521739130437</v>
      </c>
      <c r="F266" s="6">
        <v>5.4836956521739131</v>
      </c>
      <c r="G266" s="6">
        <v>0</v>
      </c>
      <c r="H266" s="6">
        <v>0</v>
      </c>
      <c r="I266" s="6">
        <v>0.81521739130434778</v>
      </c>
      <c r="J266" s="6">
        <v>0</v>
      </c>
      <c r="K266" s="6">
        <v>0</v>
      </c>
      <c r="L266" s="6">
        <v>6.0271739130434785</v>
      </c>
      <c r="M266" s="6">
        <v>5.4836956521739131</v>
      </c>
      <c r="N266" s="6">
        <v>0</v>
      </c>
      <c r="O266" s="6">
        <f>SUM(NonNurse[[#This Row],[Qualified Social Work Staff Hours]],NonNurse[[#This Row],[Other Social Work Staff Hours]])/NonNurse[[#This Row],[MDS Census]]</f>
        <v>7.1257062146892647E-2</v>
      </c>
      <c r="P266" s="6">
        <v>0</v>
      </c>
      <c r="Q266" s="6">
        <v>2.4266304347826089</v>
      </c>
      <c r="R266" s="6">
        <f>SUM(NonNurse[[#This Row],[Qualified Activities Professional Hours]],NonNurse[[#This Row],[Other Activities Professional Hours]])/NonNurse[[#This Row],[MDS Census]]</f>
        <v>3.1532485875706215E-2</v>
      </c>
      <c r="S266" s="6">
        <v>8.5138043478260865</v>
      </c>
      <c r="T266" s="6">
        <v>1.2188043478260868</v>
      </c>
      <c r="U266" s="6">
        <v>0</v>
      </c>
      <c r="V266" s="6">
        <f>SUM(NonNurse[[#This Row],[Occupational Therapist Hours]],NonNurse[[#This Row],[OT Assistant Hours]],NonNurse[[#This Row],[OT Aide Hours]])/NonNurse[[#This Row],[MDS Census]]</f>
        <v>0.12646892655367231</v>
      </c>
      <c r="W266" s="6">
        <v>3.934891304347826</v>
      </c>
      <c r="X266" s="6">
        <v>5.2296739130434773</v>
      </c>
      <c r="Y266" s="6">
        <v>0</v>
      </c>
      <c r="Z266" s="6">
        <f>SUM(NonNurse[[#This Row],[Physical Therapist (PT) Hours]],NonNurse[[#This Row],[PT Assistant Hours]],NonNurse[[#This Row],[PT Aide Hours]])/NonNurse[[#This Row],[MDS Census]]</f>
        <v>0.11908757062146891</v>
      </c>
      <c r="AA266" s="6">
        <v>0</v>
      </c>
      <c r="AB266" s="6">
        <v>6.1739130434782608</v>
      </c>
      <c r="AC266" s="6">
        <v>0</v>
      </c>
      <c r="AD266" s="6">
        <v>0</v>
      </c>
      <c r="AE266" s="6">
        <v>0</v>
      </c>
      <c r="AF266" s="6">
        <v>0</v>
      </c>
      <c r="AG266" s="6">
        <v>0</v>
      </c>
      <c r="AH266" s="1">
        <v>366328</v>
      </c>
      <c r="AI266">
        <v>5</v>
      </c>
    </row>
    <row r="267" spans="1:35" x14ac:dyDescent="0.25">
      <c r="A267" t="s">
        <v>964</v>
      </c>
      <c r="B267" t="s">
        <v>311</v>
      </c>
      <c r="C267" t="s">
        <v>1307</v>
      </c>
      <c r="D267" t="s">
        <v>981</v>
      </c>
      <c r="E267" s="6">
        <v>53.880434782608695</v>
      </c>
      <c r="F267" s="6">
        <v>4.6956521739130439</v>
      </c>
      <c r="G267" s="6">
        <v>0.52989130434782605</v>
      </c>
      <c r="H267" s="6">
        <v>8.6956521739130432E-2</v>
      </c>
      <c r="I267" s="6">
        <v>0.68478260869565222</v>
      </c>
      <c r="J267" s="6">
        <v>6.5217391304347824E-2</v>
      </c>
      <c r="K267" s="6">
        <v>0</v>
      </c>
      <c r="L267" s="6">
        <v>0.59597826086956518</v>
      </c>
      <c r="M267" s="6">
        <v>4.8233695652173916</v>
      </c>
      <c r="N267" s="6">
        <v>0</v>
      </c>
      <c r="O267" s="6">
        <f>SUM(NonNurse[[#This Row],[Qualified Social Work Staff Hours]],NonNurse[[#This Row],[Other Social Work Staff Hours]])/NonNurse[[#This Row],[MDS Census]]</f>
        <v>8.9519870889651007E-2</v>
      </c>
      <c r="P267" s="6">
        <v>5.5652173913043477</v>
      </c>
      <c r="Q267" s="6">
        <v>5.1032608695652177</v>
      </c>
      <c r="R267" s="6">
        <f>SUM(NonNurse[[#This Row],[Qualified Activities Professional Hours]],NonNurse[[#This Row],[Other Activities Professional Hours]])/NonNurse[[#This Row],[MDS Census]]</f>
        <v>0.19800282428888444</v>
      </c>
      <c r="S267" s="6">
        <v>3.6456521739130432</v>
      </c>
      <c r="T267" s="6">
        <v>3.6513043478260871</v>
      </c>
      <c r="U267" s="6">
        <v>0</v>
      </c>
      <c r="V267" s="6">
        <f>SUM(NonNurse[[#This Row],[Occupational Therapist Hours]],NonNurse[[#This Row],[OT Assistant Hours]],NonNurse[[#This Row],[OT Aide Hours]])/NonNurse[[#This Row],[MDS Census]]</f>
        <v>0.13542868670566874</v>
      </c>
      <c r="W267" s="6">
        <v>3.8177173913043481</v>
      </c>
      <c r="X267" s="6">
        <v>4.8695652173913047</v>
      </c>
      <c r="Y267" s="6">
        <v>0</v>
      </c>
      <c r="Z267" s="6">
        <f>SUM(NonNurse[[#This Row],[Physical Therapist (PT) Hours]],NonNurse[[#This Row],[PT Assistant Hours]],NonNurse[[#This Row],[PT Aide Hours]])/NonNurse[[#This Row],[MDS Census]]</f>
        <v>0.1612326003631229</v>
      </c>
      <c r="AA267" s="6">
        <v>0</v>
      </c>
      <c r="AB267" s="6">
        <v>0</v>
      </c>
      <c r="AC267" s="6">
        <v>0</v>
      </c>
      <c r="AD267" s="6">
        <v>0</v>
      </c>
      <c r="AE267" s="6">
        <v>0</v>
      </c>
      <c r="AF267" s="6">
        <v>0</v>
      </c>
      <c r="AG267" s="6">
        <v>0</v>
      </c>
      <c r="AH267" s="1">
        <v>365629</v>
      </c>
      <c r="AI267">
        <v>5</v>
      </c>
    </row>
    <row r="268" spans="1:35" x14ac:dyDescent="0.25">
      <c r="A268" t="s">
        <v>964</v>
      </c>
      <c r="B268" t="s">
        <v>353</v>
      </c>
      <c r="C268" t="s">
        <v>1319</v>
      </c>
      <c r="D268" t="s">
        <v>1012</v>
      </c>
      <c r="E268" s="6">
        <v>52.793478260869563</v>
      </c>
      <c r="F268" s="6">
        <v>1.9130434782608696</v>
      </c>
      <c r="G268" s="6">
        <v>2.1739130434782608E-2</v>
      </c>
      <c r="H268" s="6">
        <v>8.6956521739130432E-2</v>
      </c>
      <c r="I268" s="6">
        <v>1.4891304347826086</v>
      </c>
      <c r="J268" s="6">
        <v>0</v>
      </c>
      <c r="K268" s="6">
        <v>0</v>
      </c>
      <c r="L268" s="6">
        <v>4.542934782608695</v>
      </c>
      <c r="M268" s="6">
        <v>5.0054347826086953</v>
      </c>
      <c r="N268" s="6">
        <v>0</v>
      </c>
      <c r="O268" s="6">
        <f>SUM(NonNurse[[#This Row],[Qualified Social Work Staff Hours]],NonNurse[[#This Row],[Other Social Work Staff Hours]])/NonNurse[[#This Row],[MDS Census]]</f>
        <v>9.4811612106238424E-2</v>
      </c>
      <c r="P268" s="6">
        <v>0.77717391304347827</v>
      </c>
      <c r="Q268" s="6">
        <v>3.2038043478260869</v>
      </c>
      <c r="R268" s="6">
        <f>SUM(NonNurse[[#This Row],[Qualified Activities Professional Hours]],NonNurse[[#This Row],[Other Activities Professional Hours]])/NonNurse[[#This Row],[MDS Census]]</f>
        <v>7.5406629606753151E-2</v>
      </c>
      <c r="S268" s="6">
        <v>1.933695652173913</v>
      </c>
      <c r="T268" s="6">
        <v>6.3723913043478264</v>
      </c>
      <c r="U268" s="6">
        <v>0</v>
      </c>
      <c r="V268" s="6">
        <f>SUM(NonNurse[[#This Row],[Occupational Therapist Hours]],NonNurse[[#This Row],[OT Assistant Hours]],NonNurse[[#This Row],[OT Aide Hours]])/NonNurse[[#This Row],[MDS Census]]</f>
        <v>0.15733168622606547</v>
      </c>
      <c r="W268" s="6">
        <v>1.8115217391304348</v>
      </c>
      <c r="X268" s="6">
        <v>6.5602173913043487</v>
      </c>
      <c r="Y268" s="6">
        <v>0</v>
      </c>
      <c r="Z268" s="6">
        <f>SUM(NonNurse[[#This Row],[Physical Therapist (PT) Hours]],NonNurse[[#This Row],[PT Assistant Hours]],NonNurse[[#This Row],[PT Aide Hours]])/NonNurse[[#This Row],[MDS Census]]</f>
        <v>0.1585752522133004</v>
      </c>
      <c r="AA268" s="6">
        <v>0</v>
      </c>
      <c r="AB268" s="6">
        <v>0</v>
      </c>
      <c r="AC268" s="6">
        <v>0</v>
      </c>
      <c r="AD268" s="6">
        <v>0</v>
      </c>
      <c r="AE268" s="6">
        <v>0</v>
      </c>
      <c r="AF268" s="6">
        <v>0</v>
      </c>
      <c r="AG268" s="6">
        <v>0</v>
      </c>
      <c r="AH268" s="1">
        <v>365695</v>
      </c>
      <c r="AI268">
        <v>5</v>
      </c>
    </row>
    <row r="269" spans="1:35" x14ac:dyDescent="0.25">
      <c r="A269" t="s">
        <v>964</v>
      </c>
      <c r="B269" t="s">
        <v>373</v>
      </c>
      <c r="C269" t="s">
        <v>1213</v>
      </c>
      <c r="D269" t="s">
        <v>1008</v>
      </c>
      <c r="E269" s="6">
        <v>49.456521739130437</v>
      </c>
      <c r="F269" s="6">
        <v>1.3913043478260869</v>
      </c>
      <c r="G269" s="6">
        <v>2</v>
      </c>
      <c r="H269" s="6">
        <v>5.4782608695652177</v>
      </c>
      <c r="I269" s="6">
        <v>5.1413043478260869</v>
      </c>
      <c r="J269" s="6">
        <v>0</v>
      </c>
      <c r="K269" s="6">
        <v>4.0434782608695654</v>
      </c>
      <c r="L269" s="6">
        <v>4.7826086956521738</v>
      </c>
      <c r="M269" s="6">
        <v>13.826086956521738</v>
      </c>
      <c r="N269" s="6">
        <v>0</v>
      </c>
      <c r="O269" s="6">
        <f>SUM(NonNurse[[#This Row],[Qualified Social Work Staff Hours]],NonNurse[[#This Row],[Other Social Work Staff Hours]])/NonNurse[[#This Row],[MDS Census]]</f>
        <v>0.27956043956043952</v>
      </c>
      <c r="P269" s="6">
        <v>0</v>
      </c>
      <c r="Q269" s="6">
        <v>0</v>
      </c>
      <c r="R269" s="6">
        <f>SUM(NonNurse[[#This Row],[Qualified Activities Professional Hours]],NonNurse[[#This Row],[Other Activities Professional Hours]])/NonNurse[[#This Row],[MDS Census]]</f>
        <v>0</v>
      </c>
      <c r="S269" s="6">
        <v>21.682065217391305</v>
      </c>
      <c r="T269" s="6">
        <v>15.104021739130436</v>
      </c>
      <c r="U269" s="6">
        <v>5.3804347826086953</v>
      </c>
      <c r="V269" s="6">
        <f>SUM(NonNurse[[#This Row],[Occupational Therapist Hours]],NonNurse[[#This Row],[OT Assistant Hours]],NonNurse[[#This Row],[OT Aide Hours]])/NonNurse[[#This Row],[MDS Census]]</f>
        <v>0.85259780219780223</v>
      </c>
      <c r="W269" s="6">
        <v>22.432065217391305</v>
      </c>
      <c r="X269" s="6">
        <v>13.497608695652174</v>
      </c>
      <c r="Y269" s="6">
        <v>0</v>
      </c>
      <c r="Z269" s="6">
        <f>SUM(NonNurse[[#This Row],[Physical Therapist (PT) Hours]],NonNurse[[#This Row],[PT Assistant Hours]],NonNurse[[#This Row],[PT Aide Hours]])/NonNurse[[#This Row],[MDS Census]]</f>
        <v>0.72649010989010987</v>
      </c>
      <c r="AA269" s="6">
        <v>0</v>
      </c>
      <c r="AB269" s="6">
        <v>11.663043478260869</v>
      </c>
      <c r="AC269" s="6">
        <v>0</v>
      </c>
      <c r="AD269" s="6">
        <v>0</v>
      </c>
      <c r="AE269" s="6">
        <v>19.880434782608695</v>
      </c>
      <c r="AF269" s="6">
        <v>0</v>
      </c>
      <c r="AG269" s="6">
        <v>0</v>
      </c>
      <c r="AH269" s="1">
        <v>365723</v>
      </c>
      <c r="AI269">
        <v>5</v>
      </c>
    </row>
    <row r="270" spans="1:35" x14ac:dyDescent="0.25">
      <c r="A270" t="s">
        <v>964</v>
      </c>
      <c r="B270" t="s">
        <v>657</v>
      </c>
      <c r="C270" t="s">
        <v>1131</v>
      </c>
      <c r="D270" t="s">
        <v>982</v>
      </c>
      <c r="E270" s="6">
        <v>38.706521739130437</v>
      </c>
      <c r="F270" s="6">
        <v>5.5135869565217392</v>
      </c>
      <c r="G270" s="6">
        <v>6.5217391304347824E-2</v>
      </c>
      <c r="H270" s="6">
        <v>0.19021739130434784</v>
      </c>
      <c r="I270" s="6">
        <v>2.1739130434782608</v>
      </c>
      <c r="J270" s="6">
        <v>0</v>
      </c>
      <c r="K270" s="6">
        <v>0</v>
      </c>
      <c r="L270" s="6">
        <v>1.048913043478261</v>
      </c>
      <c r="M270" s="6">
        <v>7.8885869565217392</v>
      </c>
      <c r="N270" s="6">
        <v>0</v>
      </c>
      <c r="O270" s="6">
        <f>SUM(NonNurse[[#This Row],[Qualified Social Work Staff Hours]],NonNurse[[#This Row],[Other Social Work Staff Hours]])/NonNurse[[#This Row],[MDS Census]]</f>
        <v>0.20380511092389778</v>
      </c>
      <c r="P270" s="6">
        <v>0</v>
      </c>
      <c r="Q270" s="6">
        <v>2.964673913043478</v>
      </c>
      <c r="R270" s="6">
        <f>SUM(NonNurse[[#This Row],[Qualified Activities Professional Hours]],NonNurse[[#This Row],[Other Activities Professional Hours]])/NonNurse[[#This Row],[MDS Census]]</f>
        <v>7.6593653468126924E-2</v>
      </c>
      <c r="S270" s="6">
        <v>1.9538043478260869</v>
      </c>
      <c r="T270" s="6">
        <v>4.0570652173913047</v>
      </c>
      <c r="U270" s="6">
        <v>0</v>
      </c>
      <c r="V270" s="6">
        <f>SUM(NonNurse[[#This Row],[Occupational Therapist Hours]],NonNurse[[#This Row],[OT Assistant Hours]],NonNurse[[#This Row],[OT Aide Hours]])/NonNurse[[#This Row],[MDS Census]]</f>
        <v>0.15529345689413085</v>
      </c>
      <c r="W270" s="6">
        <v>5.0407608695652177</v>
      </c>
      <c r="X270" s="6">
        <v>2.3342391304347827</v>
      </c>
      <c r="Y270" s="6">
        <v>0</v>
      </c>
      <c r="Z270" s="6">
        <f>SUM(NonNurse[[#This Row],[Physical Therapist (PT) Hours]],NonNurse[[#This Row],[PT Assistant Hours]],NonNurse[[#This Row],[PT Aide Hours]])/NonNurse[[#This Row],[MDS Census]]</f>
        <v>0.19053636618927267</v>
      </c>
      <c r="AA270" s="6">
        <v>0</v>
      </c>
      <c r="AB270" s="6">
        <v>0</v>
      </c>
      <c r="AC270" s="6">
        <v>0</v>
      </c>
      <c r="AD270" s="6">
        <v>0</v>
      </c>
      <c r="AE270" s="6">
        <v>27.543478260869566</v>
      </c>
      <c r="AF270" s="6">
        <v>0</v>
      </c>
      <c r="AG270" s="6">
        <v>0</v>
      </c>
      <c r="AH270" s="1">
        <v>366157</v>
      </c>
      <c r="AI270">
        <v>5</v>
      </c>
    </row>
    <row r="271" spans="1:35" x14ac:dyDescent="0.25">
      <c r="A271" t="s">
        <v>964</v>
      </c>
      <c r="B271" t="s">
        <v>279</v>
      </c>
      <c r="C271" t="s">
        <v>1130</v>
      </c>
      <c r="D271" t="s">
        <v>1004</v>
      </c>
      <c r="E271" s="6">
        <v>57.75</v>
      </c>
      <c r="F271" s="6">
        <v>5.2608695652173916</v>
      </c>
      <c r="G271" s="6">
        <v>1.6304347826086956E-2</v>
      </c>
      <c r="H271" s="6">
        <v>0.21239130434782608</v>
      </c>
      <c r="I271" s="6">
        <v>2.5543478260869565</v>
      </c>
      <c r="J271" s="6">
        <v>0</v>
      </c>
      <c r="K271" s="6">
        <v>6.5217391304347824E-2</v>
      </c>
      <c r="L271" s="6">
        <v>1.4646739130434783</v>
      </c>
      <c r="M271" s="6">
        <v>0</v>
      </c>
      <c r="N271" s="6">
        <v>4.9320652173913047</v>
      </c>
      <c r="O271" s="6">
        <f>SUM(NonNurse[[#This Row],[Qualified Social Work Staff Hours]],NonNurse[[#This Row],[Other Social Work Staff Hours]])/NonNurse[[#This Row],[MDS Census]]</f>
        <v>8.5403726708074543E-2</v>
      </c>
      <c r="P271" s="6">
        <v>5.8342391304347823</v>
      </c>
      <c r="Q271" s="6">
        <v>6.4103260869565215</v>
      </c>
      <c r="R271" s="6">
        <f>SUM(NonNurse[[#This Row],[Qualified Activities Professional Hours]],NonNurse[[#This Row],[Other Activities Professional Hours]])/NonNurse[[#This Row],[MDS Census]]</f>
        <v>0.21202710333145117</v>
      </c>
      <c r="S271" s="6">
        <v>3.1086956521739131</v>
      </c>
      <c r="T271" s="6">
        <v>5.25</v>
      </c>
      <c r="U271" s="6">
        <v>0</v>
      </c>
      <c r="V271" s="6">
        <f>SUM(NonNurse[[#This Row],[Occupational Therapist Hours]],NonNurse[[#This Row],[OT Assistant Hours]],NonNurse[[#This Row],[OT Aide Hours]])/NonNurse[[#This Row],[MDS Census]]</f>
        <v>0.14473931865236214</v>
      </c>
      <c r="W271" s="6">
        <v>10.089673913043478</v>
      </c>
      <c r="X271" s="6">
        <v>5.5543478260869561</v>
      </c>
      <c r="Y271" s="6">
        <v>0</v>
      </c>
      <c r="Z271" s="6">
        <f>SUM(NonNurse[[#This Row],[Physical Therapist (PT) Hours]],NonNurse[[#This Row],[PT Assistant Hours]],NonNurse[[#This Row],[PT Aide Hours]])/NonNurse[[#This Row],[MDS Census]]</f>
        <v>0.27089215132693389</v>
      </c>
      <c r="AA271" s="6">
        <v>0</v>
      </c>
      <c r="AB271" s="6">
        <v>0</v>
      </c>
      <c r="AC271" s="6">
        <v>0</v>
      </c>
      <c r="AD271" s="6">
        <v>0</v>
      </c>
      <c r="AE271" s="6">
        <v>0</v>
      </c>
      <c r="AF271" s="6">
        <v>0</v>
      </c>
      <c r="AG271" s="6">
        <v>0</v>
      </c>
      <c r="AH271" s="1">
        <v>365586</v>
      </c>
      <c r="AI271">
        <v>5</v>
      </c>
    </row>
    <row r="272" spans="1:35" x14ac:dyDescent="0.25">
      <c r="A272" t="s">
        <v>964</v>
      </c>
      <c r="B272" t="s">
        <v>742</v>
      </c>
      <c r="C272" t="s">
        <v>1395</v>
      </c>
      <c r="D272" t="s">
        <v>1045</v>
      </c>
      <c r="E272" s="6">
        <v>48.380434782608695</v>
      </c>
      <c r="F272" s="6">
        <v>4.4347826086956523</v>
      </c>
      <c r="G272" s="6">
        <v>0</v>
      </c>
      <c r="H272" s="6">
        <v>0</v>
      </c>
      <c r="I272" s="6">
        <v>0</v>
      </c>
      <c r="J272" s="6">
        <v>0</v>
      </c>
      <c r="K272" s="6">
        <v>0</v>
      </c>
      <c r="L272" s="6">
        <v>0</v>
      </c>
      <c r="M272" s="6">
        <v>0</v>
      </c>
      <c r="N272" s="6">
        <v>0</v>
      </c>
      <c r="O272" s="6">
        <f>SUM(NonNurse[[#This Row],[Qualified Social Work Staff Hours]],NonNurse[[#This Row],[Other Social Work Staff Hours]])/NonNurse[[#This Row],[MDS Census]]</f>
        <v>0</v>
      </c>
      <c r="P272" s="6">
        <v>0</v>
      </c>
      <c r="Q272" s="6">
        <v>2.6820652173913042</v>
      </c>
      <c r="R272" s="6">
        <f>SUM(NonNurse[[#This Row],[Qualified Activities Professional Hours]],NonNurse[[#This Row],[Other Activities Professional Hours]])/NonNurse[[#This Row],[MDS Census]]</f>
        <v>5.5436980453830595E-2</v>
      </c>
      <c r="S272" s="6">
        <v>0</v>
      </c>
      <c r="T272" s="6">
        <v>0</v>
      </c>
      <c r="U272" s="6">
        <v>0</v>
      </c>
      <c r="V272" s="6">
        <f>SUM(NonNurse[[#This Row],[Occupational Therapist Hours]],NonNurse[[#This Row],[OT Assistant Hours]],NonNurse[[#This Row],[OT Aide Hours]])/NonNurse[[#This Row],[MDS Census]]</f>
        <v>0</v>
      </c>
      <c r="W272" s="6">
        <v>0</v>
      </c>
      <c r="X272" s="6">
        <v>0</v>
      </c>
      <c r="Y272" s="6">
        <v>0</v>
      </c>
      <c r="Z272" s="6">
        <f>SUM(NonNurse[[#This Row],[Physical Therapist (PT) Hours]],NonNurse[[#This Row],[PT Assistant Hours]],NonNurse[[#This Row],[PT Aide Hours]])/NonNurse[[#This Row],[MDS Census]]</f>
        <v>0</v>
      </c>
      <c r="AA272" s="6">
        <v>0</v>
      </c>
      <c r="AB272" s="6">
        <v>0</v>
      </c>
      <c r="AC272" s="6">
        <v>0</v>
      </c>
      <c r="AD272" s="6">
        <v>0</v>
      </c>
      <c r="AE272" s="6">
        <v>0</v>
      </c>
      <c r="AF272" s="6">
        <v>0</v>
      </c>
      <c r="AG272" s="6">
        <v>0</v>
      </c>
      <c r="AH272" s="1">
        <v>366270</v>
      </c>
      <c r="AI272">
        <v>5</v>
      </c>
    </row>
    <row r="273" spans="1:35" x14ac:dyDescent="0.25">
      <c r="A273" t="s">
        <v>964</v>
      </c>
      <c r="B273" t="s">
        <v>266</v>
      </c>
      <c r="C273" t="s">
        <v>1294</v>
      </c>
      <c r="D273" t="s">
        <v>1060</v>
      </c>
      <c r="E273" s="6">
        <v>14.239130434782609</v>
      </c>
      <c r="F273" s="6">
        <v>5.3043478260869561</v>
      </c>
      <c r="G273" s="6">
        <v>0.57608695652173914</v>
      </c>
      <c r="H273" s="6">
        <v>5.4619565217391308</v>
      </c>
      <c r="I273" s="6">
        <v>0</v>
      </c>
      <c r="J273" s="6">
        <v>0</v>
      </c>
      <c r="K273" s="6">
        <v>0</v>
      </c>
      <c r="L273" s="6">
        <v>4.4538043478260869</v>
      </c>
      <c r="M273" s="6">
        <v>0</v>
      </c>
      <c r="N273" s="6">
        <v>3.6304347826086958</v>
      </c>
      <c r="O273" s="6">
        <f>SUM(NonNurse[[#This Row],[Qualified Social Work Staff Hours]],NonNurse[[#This Row],[Other Social Work Staff Hours]])/NonNurse[[#This Row],[MDS Census]]</f>
        <v>0.25496183206106871</v>
      </c>
      <c r="P273" s="6">
        <v>4.9972826086956523</v>
      </c>
      <c r="Q273" s="6">
        <v>0</v>
      </c>
      <c r="R273" s="6">
        <f>SUM(NonNurse[[#This Row],[Qualified Activities Professional Hours]],NonNurse[[#This Row],[Other Activities Professional Hours]])/NonNurse[[#This Row],[MDS Census]]</f>
        <v>0.35095419847328246</v>
      </c>
      <c r="S273" s="6">
        <v>4.8559782608695654</v>
      </c>
      <c r="T273" s="6">
        <v>9.2934782608695645</v>
      </c>
      <c r="U273" s="6">
        <v>0</v>
      </c>
      <c r="V273" s="6">
        <f>SUM(NonNurse[[#This Row],[Occupational Therapist Hours]],NonNurse[[#This Row],[OT Assistant Hours]],NonNurse[[#This Row],[OT Aide Hours]])/NonNurse[[#This Row],[MDS Census]]</f>
        <v>0.9937022900763357</v>
      </c>
      <c r="W273" s="6">
        <v>4.3804347826086953</v>
      </c>
      <c r="X273" s="6">
        <v>5.0788043478260869</v>
      </c>
      <c r="Y273" s="6">
        <v>0</v>
      </c>
      <c r="Z273" s="6">
        <f>SUM(NonNurse[[#This Row],[Physical Therapist (PT) Hours]],NonNurse[[#This Row],[PT Assistant Hours]],NonNurse[[#This Row],[PT Aide Hours]])/NonNurse[[#This Row],[MDS Census]]</f>
        <v>0.66431297709923653</v>
      </c>
      <c r="AA273" s="6">
        <v>0</v>
      </c>
      <c r="AB273" s="6">
        <v>0</v>
      </c>
      <c r="AC273" s="6">
        <v>0</v>
      </c>
      <c r="AD273" s="6">
        <v>0</v>
      </c>
      <c r="AE273" s="6">
        <v>0</v>
      </c>
      <c r="AF273" s="6">
        <v>0</v>
      </c>
      <c r="AG273" s="6">
        <v>0</v>
      </c>
      <c r="AH273" s="1">
        <v>365569</v>
      </c>
      <c r="AI273">
        <v>5</v>
      </c>
    </row>
    <row r="274" spans="1:35" x14ac:dyDescent="0.25">
      <c r="A274" t="s">
        <v>964</v>
      </c>
      <c r="B274" t="s">
        <v>377</v>
      </c>
      <c r="C274" t="s">
        <v>1328</v>
      </c>
      <c r="D274" t="s">
        <v>1032</v>
      </c>
      <c r="E274" s="6">
        <v>32.739130434782609</v>
      </c>
      <c r="F274" s="6">
        <v>1.9130434782608696</v>
      </c>
      <c r="G274" s="6">
        <v>0.13043478260869565</v>
      </c>
      <c r="H274" s="6">
        <v>0</v>
      </c>
      <c r="I274" s="6">
        <v>1.0217391304347827</v>
      </c>
      <c r="J274" s="6">
        <v>0</v>
      </c>
      <c r="K274" s="6">
        <v>0</v>
      </c>
      <c r="L274" s="6">
        <v>0</v>
      </c>
      <c r="M274" s="6">
        <v>2.2418478260869565</v>
      </c>
      <c r="N274" s="6">
        <v>1.826086956521739</v>
      </c>
      <c r="O274" s="6">
        <f>SUM(NonNurse[[#This Row],[Qualified Social Work Staff Hours]],NonNurse[[#This Row],[Other Social Work Staff Hours]])/NonNurse[[#This Row],[MDS Census]]</f>
        <v>0.12425298804780875</v>
      </c>
      <c r="P274" s="6">
        <v>0.83673913043478265</v>
      </c>
      <c r="Q274" s="6">
        <v>6.973586956521741</v>
      </c>
      <c r="R274" s="6">
        <f>SUM(NonNurse[[#This Row],[Qualified Activities Professional Hours]],NonNurse[[#This Row],[Other Activities Professional Hours]])/NonNurse[[#This Row],[MDS Census]]</f>
        <v>0.23856241699867203</v>
      </c>
      <c r="S274" s="6">
        <v>0</v>
      </c>
      <c r="T274" s="6">
        <v>0</v>
      </c>
      <c r="U274" s="6">
        <v>0</v>
      </c>
      <c r="V274" s="6">
        <f>SUM(NonNurse[[#This Row],[Occupational Therapist Hours]],NonNurse[[#This Row],[OT Assistant Hours]],NonNurse[[#This Row],[OT Aide Hours]])/NonNurse[[#This Row],[MDS Census]]</f>
        <v>0</v>
      </c>
      <c r="W274" s="6">
        <v>0</v>
      </c>
      <c r="X274" s="6">
        <v>0</v>
      </c>
      <c r="Y274" s="6">
        <v>0</v>
      </c>
      <c r="Z274" s="6">
        <f>SUM(NonNurse[[#This Row],[Physical Therapist (PT) Hours]],NonNurse[[#This Row],[PT Assistant Hours]],NonNurse[[#This Row],[PT Aide Hours]])/NonNurse[[#This Row],[MDS Census]]</f>
        <v>0</v>
      </c>
      <c r="AA274" s="6">
        <v>0</v>
      </c>
      <c r="AB274" s="6">
        <v>0</v>
      </c>
      <c r="AC274" s="6">
        <v>0</v>
      </c>
      <c r="AD274" s="6">
        <v>0</v>
      </c>
      <c r="AE274" s="6">
        <v>0</v>
      </c>
      <c r="AF274" s="6">
        <v>0</v>
      </c>
      <c r="AG274" s="6">
        <v>0</v>
      </c>
      <c r="AH274" s="1">
        <v>365731</v>
      </c>
      <c r="AI274">
        <v>5</v>
      </c>
    </row>
    <row r="275" spans="1:35" x14ac:dyDescent="0.25">
      <c r="A275" t="s">
        <v>964</v>
      </c>
      <c r="B275" t="s">
        <v>46</v>
      </c>
      <c r="C275" t="s">
        <v>1129</v>
      </c>
      <c r="D275" t="s">
        <v>1032</v>
      </c>
      <c r="E275" s="6">
        <v>85.304347826086953</v>
      </c>
      <c r="F275" s="6">
        <v>4.7010869565217392</v>
      </c>
      <c r="G275" s="6">
        <v>0</v>
      </c>
      <c r="H275" s="6">
        <v>0</v>
      </c>
      <c r="I275" s="6">
        <v>0</v>
      </c>
      <c r="J275" s="6">
        <v>0</v>
      </c>
      <c r="K275" s="6">
        <v>0</v>
      </c>
      <c r="L275" s="6">
        <v>3.7263043478260869</v>
      </c>
      <c r="M275" s="6">
        <v>11.960869565217395</v>
      </c>
      <c r="N275" s="6">
        <v>0</v>
      </c>
      <c r="O275" s="6">
        <f>SUM(NonNurse[[#This Row],[Qualified Social Work Staff Hours]],NonNurse[[#This Row],[Other Social Work Staff Hours]])/NonNurse[[#This Row],[MDS Census]]</f>
        <v>0.1402140672782875</v>
      </c>
      <c r="P275" s="6">
        <v>0</v>
      </c>
      <c r="Q275" s="6">
        <v>10.261304347826089</v>
      </c>
      <c r="R275" s="6">
        <f>SUM(NonNurse[[#This Row],[Qualified Activities Professional Hours]],NonNurse[[#This Row],[Other Activities Professional Hours]])/NonNurse[[#This Row],[MDS Census]]</f>
        <v>0.12029051987767586</v>
      </c>
      <c r="S275" s="6">
        <v>2.2740217391304345</v>
      </c>
      <c r="T275" s="6">
        <v>4.6933695652173917</v>
      </c>
      <c r="U275" s="6">
        <v>0</v>
      </c>
      <c r="V275" s="6">
        <f>SUM(NonNurse[[#This Row],[Occupational Therapist Hours]],NonNurse[[#This Row],[OT Assistant Hours]],NonNurse[[#This Row],[OT Aide Hours]])/NonNurse[[#This Row],[MDS Census]]</f>
        <v>8.1676860346585126E-2</v>
      </c>
      <c r="W275" s="6">
        <v>3.3894565217391301</v>
      </c>
      <c r="X275" s="6">
        <v>5.2428260869565229</v>
      </c>
      <c r="Y275" s="6">
        <v>0</v>
      </c>
      <c r="Z275" s="6">
        <f>SUM(NonNurse[[#This Row],[Physical Therapist (PT) Hours]],NonNurse[[#This Row],[PT Assistant Hours]],NonNurse[[#This Row],[PT Aide Hours]])/NonNurse[[#This Row],[MDS Census]]</f>
        <v>0.10119393476044855</v>
      </c>
      <c r="AA275" s="6">
        <v>0</v>
      </c>
      <c r="AB275" s="6">
        <v>0</v>
      </c>
      <c r="AC275" s="6">
        <v>0</v>
      </c>
      <c r="AD275" s="6">
        <v>0</v>
      </c>
      <c r="AE275" s="6">
        <v>24.239130434782609</v>
      </c>
      <c r="AF275" s="6">
        <v>0</v>
      </c>
      <c r="AG275" s="6">
        <v>0</v>
      </c>
      <c r="AH275" s="1">
        <v>365129</v>
      </c>
      <c r="AI275">
        <v>5</v>
      </c>
    </row>
    <row r="276" spans="1:35" x14ac:dyDescent="0.25">
      <c r="A276" t="s">
        <v>964</v>
      </c>
      <c r="B276" t="s">
        <v>410</v>
      </c>
      <c r="C276" t="s">
        <v>1213</v>
      </c>
      <c r="D276" t="s">
        <v>1056</v>
      </c>
      <c r="E276" s="6">
        <v>142.14130434782609</v>
      </c>
      <c r="F276" s="6">
        <v>6.1739130434782608</v>
      </c>
      <c r="G276" s="6">
        <v>0.13043478260869565</v>
      </c>
      <c r="H276" s="6">
        <v>0.57608695652173914</v>
      </c>
      <c r="I276" s="6">
        <v>5.8586956521739131</v>
      </c>
      <c r="J276" s="6">
        <v>0</v>
      </c>
      <c r="K276" s="6">
        <v>0</v>
      </c>
      <c r="L276" s="6">
        <v>5.5322826086956534</v>
      </c>
      <c r="M276" s="6">
        <v>5.6521739130434785</v>
      </c>
      <c r="N276" s="6">
        <v>5.5273913043478258</v>
      </c>
      <c r="O276" s="6">
        <f>SUM(NonNurse[[#This Row],[Qualified Social Work Staff Hours]],NonNurse[[#This Row],[Other Social Work Staff Hours]])/NonNurse[[#This Row],[MDS Census]]</f>
        <v>7.8651066758430824E-2</v>
      </c>
      <c r="P276" s="6">
        <v>5.6521739130434785</v>
      </c>
      <c r="Q276" s="6">
        <v>0</v>
      </c>
      <c r="R276" s="6">
        <f>SUM(NonNurse[[#This Row],[Qualified Activities Professional Hours]],NonNurse[[#This Row],[Other Activities Professional Hours]])/NonNurse[[#This Row],[MDS Census]]</f>
        <v>3.9764471973694274E-2</v>
      </c>
      <c r="S276" s="6">
        <v>10.077826086956518</v>
      </c>
      <c r="T276" s="6">
        <v>13.239021739130433</v>
      </c>
      <c r="U276" s="6">
        <v>0</v>
      </c>
      <c r="V276" s="6">
        <f>SUM(NonNurse[[#This Row],[Occupational Therapist Hours]],NonNurse[[#This Row],[OT Assistant Hours]],NonNurse[[#This Row],[OT Aide Hours]])/NonNurse[[#This Row],[MDS Census]]</f>
        <v>0.16403991741225046</v>
      </c>
      <c r="W276" s="6">
        <v>15.564782608695655</v>
      </c>
      <c r="X276" s="6">
        <v>12.755108695652174</v>
      </c>
      <c r="Y276" s="6">
        <v>0</v>
      </c>
      <c r="Z276" s="6">
        <f>SUM(NonNurse[[#This Row],[Physical Therapist (PT) Hours]],NonNurse[[#This Row],[PT Assistant Hours]],NonNurse[[#This Row],[PT Aide Hours]])/NonNurse[[#This Row],[MDS Census]]</f>
        <v>0.19923759272004282</v>
      </c>
      <c r="AA276" s="6">
        <v>0</v>
      </c>
      <c r="AB276" s="6">
        <v>0</v>
      </c>
      <c r="AC276" s="6">
        <v>0</v>
      </c>
      <c r="AD276" s="6">
        <v>0</v>
      </c>
      <c r="AE276" s="6">
        <v>0.68478260869565222</v>
      </c>
      <c r="AF276" s="6">
        <v>0</v>
      </c>
      <c r="AG276" s="6">
        <v>0.13043478260869565</v>
      </c>
      <c r="AH276" s="1">
        <v>365772</v>
      </c>
      <c r="AI276">
        <v>5</v>
      </c>
    </row>
    <row r="277" spans="1:35" x14ac:dyDescent="0.25">
      <c r="A277" t="s">
        <v>964</v>
      </c>
      <c r="B277" t="s">
        <v>268</v>
      </c>
      <c r="C277" t="s">
        <v>1116</v>
      </c>
      <c r="D277" t="s">
        <v>980</v>
      </c>
      <c r="E277" s="6">
        <v>82.673913043478265</v>
      </c>
      <c r="F277" s="6">
        <v>6.6630434782608692</v>
      </c>
      <c r="G277" s="6">
        <v>0.27608695652173915</v>
      </c>
      <c r="H277" s="6">
        <v>0.17391304347826086</v>
      </c>
      <c r="I277" s="6">
        <v>0.93478260869565222</v>
      </c>
      <c r="J277" s="6">
        <v>0</v>
      </c>
      <c r="K277" s="6">
        <v>0.48586956521739127</v>
      </c>
      <c r="L277" s="6">
        <v>4.1258695652173909</v>
      </c>
      <c r="M277" s="6">
        <v>5.4891304347826084</v>
      </c>
      <c r="N277" s="6">
        <v>0</v>
      </c>
      <c r="O277" s="6">
        <f>SUM(NonNurse[[#This Row],[Qualified Social Work Staff Hours]],NonNurse[[#This Row],[Other Social Work Staff Hours]])/NonNurse[[#This Row],[MDS Census]]</f>
        <v>6.6394951354194057E-2</v>
      </c>
      <c r="P277" s="6">
        <v>5.1304347826086953</v>
      </c>
      <c r="Q277" s="6">
        <v>4.0027173913043477</v>
      </c>
      <c r="R277" s="6">
        <f>SUM(NonNurse[[#This Row],[Qualified Activities Professional Hours]],NonNurse[[#This Row],[Other Activities Professional Hours]])/NonNurse[[#This Row],[MDS Census]]</f>
        <v>0.11047199579279515</v>
      </c>
      <c r="S277" s="6">
        <v>3.1399999999999992</v>
      </c>
      <c r="T277" s="6">
        <v>3.9665217391304348</v>
      </c>
      <c r="U277" s="6">
        <v>0</v>
      </c>
      <c r="V277" s="6">
        <f>SUM(NonNurse[[#This Row],[Occupational Therapist Hours]],NonNurse[[#This Row],[OT Assistant Hours]],NonNurse[[#This Row],[OT Aide Hours]])/NonNurse[[#This Row],[MDS Census]]</f>
        <v>8.5958453852221922E-2</v>
      </c>
      <c r="W277" s="6">
        <v>4.8913043478260869</v>
      </c>
      <c r="X277" s="6">
        <v>4.7393478260869566</v>
      </c>
      <c r="Y277" s="6">
        <v>0</v>
      </c>
      <c r="Z277" s="6">
        <f>SUM(NonNurse[[#This Row],[Physical Therapist (PT) Hours]],NonNurse[[#This Row],[PT Assistant Hours]],NonNurse[[#This Row],[PT Aide Hours]])/NonNurse[[#This Row],[MDS Census]]</f>
        <v>0.11648961346305547</v>
      </c>
      <c r="AA277" s="6">
        <v>0</v>
      </c>
      <c r="AB277" s="6">
        <v>0</v>
      </c>
      <c r="AC277" s="6">
        <v>0</v>
      </c>
      <c r="AD277" s="6">
        <v>0</v>
      </c>
      <c r="AE277" s="6">
        <v>0</v>
      </c>
      <c r="AF277" s="6">
        <v>0</v>
      </c>
      <c r="AG277" s="6">
        <v>0</v>
      </c>
      <c r="AH277" s="1">
        <v>365572</v>
      </c>
      <c r="AI277">
        <v>5</v>
      </c>
    </row>
    <row r="278" spans="1:35" x14ac:dyDescent="0.25">
      <c r="A278" t="s">
        <v>964</v>
      </c>
      <c r="B278" t="s">
        <v>66</v>
      </c>
      <c r="C278" t="s">
        <v>1160</v>
      </c>
      <c r="D278" t="s">
        <v>1042</v>
      </c>
      <c r="E278" s="6">
        <v>42.413043478260867</v>
      </c>
      <c r="F278" s="6">
        <v>5.4782608695652177</v>
      </c>
      <c r="G278" s="6">
        <v>0.42391304347826086</v>
      </c>
      <c r="H278" s="6">
        <v>0</v>
      </c>
      <c r="I278" s="6">
        <v>0.95652173913043481</v>
      </c>
      <c r="J278" s="6">
        <v>0</v>
      </c>
      <c r="K278" s="6">
        <v>0</v>
      </c>
      <c r="L278" s="6">
        <v>0.26902173913043476</v>
      </c>
      <c r="M278" s="6">
        <v>5.2173913043478262</v>
      </c>
      <c r="N278" s="6">
        <v>0</v>
      </c>
      <c r="O278" s="6">
        <f>SUM(NonNurse[[#This Row],[Qualified Social Work Staff Hours]],NonNurse[[#This Row],[Other Social Work Staff Hours]])/NonNurse[[#This Row],[MDS Census]]</f>
        <v>0.12301383905689391</v>
      </c>
      <c r="P278" s="6">
        <v>5.5298913043478262</v>
      </c>
      <c r="Q278" s="6">
        <v>9.9659782608695657</v>
      </c>
      <c r="R278" s="6">
        <f>SUM(NonNurse[[#This Row],[Qualified Activities Professional Hours]],NonNurse[[#This Row],[Other Activities Professional Hours]])/NonNurse[[#This Row],[MDS Census]]</f>
        <v>0.36535622757560227</v>
      </c>
      <c r="S278" s="6">
        <v>1.4264130434782611</v>
      </c>
      <c r="T278" s="6">
        <v>9.8722826086956523</v>
      </c>
      <c r="U278" s="6">
        <v>0</v>
      </c>
      <c r="V278" s="6">
        <f>SUM(NonNurse[[#This Row],[Occupational Therapist Hours]],NonNurse[[#This Row],[OT Assistant Hours]],NonNurse[[#This Row],[OT Aide Hours]])/NonNurse[[#This Row],[MDS Census]]</f>
        <v>0.26639671963095851</v>
      </c>
      <c r="W278" s="6">
        <v>1.5298913043478262</v>
      </c>
      <c r="X278" s="6">
        <v>12.420869565217391</v>
      </c>
      <c r="Y278" s="6">
        <v>5.0434782608695654</v>
      </c>
      <c r="Z278" s="6">
        <f>SUM(NonNurse[[#This Row],[Physical Therapist (PT) Hours]],NonNurse[[#This Row],[PT Assistant Hours]],NonNurse[[#This Row],[PT Aide Hours]])/NonNurse[[#This Row],[MDS Census]]</f>
        <v>0.44783956945156328</v>
      </c>
      <c r="AA278" s="6">
        <v>0</v>
      </c>
      <c r="AB278" s="6">
        <v>0</v>
      </c>
      <c r="AC278" s="6">
        <v>0</v>
      </c>
      <c r="AD278" s="6">
        <v>0</v>
      </c>
      <c r="AE278" s="6">
        <v>0</v>
      </c>
      <c r="AF278" s="6">
        <v>0</v>
      </c>
      <c r="AG278" s="6">
        <v>0</v>
      </c>
      <c r="AH278" s="1">
        <v>365221</v>
      </c>
      <c r="AI278">
        <v>5</v>
      </c>
    </row>
    <row r="279" spans="1:35" x14ac:dyDescent="0.25">
      <c r="A279" t="s">
        <v>964</v>
      </c>
      <c r="B279" t="s">
        <v>278</v>
      </c>
      <c r="C279" t="s">
        <v>1298</v>
      </c>
      <c r="D279" t="s">
        <v>1048</v>
      </c>
      <c r="E279" s="6">
        <v>83.771739130434781</v>
      </c>
      <c r="F279" s="6">
        <v>2.3913043478260869</v>
      </c>
      <c r="G279" s="6">
        <v>0.64673913043478259</v>
      </c>
      <c r="H279" s="6">
        <v>0.26576086956521738</v>
      </c>
      <c r="I279" s="6">
        <v>0.88043478260869568</v>
      </c>
      <c r="J279" s="6">
        <v>0</v>
      </c>
      <c r="K279" s="6">
        <v>0.64673913043478259</v>
      </c>
      <c r="L279" s="6">
        <v>2.5597826086956523</v>
      </c>
      <c r="M279" s="6">
        <v>4.9538043478260869</v>
      </c>
      <c r="N279" s="6">
        <v>5.3804347826086953</v>
      </c>
      <c r="O279" s="6">
        <f>SUM(NonNurse[[#This Row],[Qualified Social Work Staff Hours]],NonNurse[[#This Row],[Other Social Work Staff Hours]])/NonNurse[[#This Row],[MDS Census]]</f>
        <v>0.12336187881147008</v>
      </c>
      <c r="P279" s="6">
        <v>5.4021739130434785</v>
      </c>
      <c r="Q279" s="6">
        <v>10.073369565217391</v>
      </c>
      <c r="R279" s="6">
        <f>SUM(NonNurse[[#This Row],[Qualified Activities Professional Hours]],NonNurse[[#This Row],[Other Activities Professional Hours]])/NonNurse[[#This Row],[MDS Census]]</f>
        <v>0.1847346568055015</v>
      </c>
      <c r="S279" s="6">
        <v>2.3695652173913042</v>
      </c>
      <c r="T279" s="6">
        <v>10.551630434782609</v>
      </c>
      <c r="U279" s="6">
        <v>0</v>
      </c>
      <c r="V279" s="6">
        <f>SUM(NonNurse[[#This Row],[Occupational Therapist Hours]],NonNurse[[#This Row],[OT Assistant Hours]],NonNurse[[#This Row],[OT Aide Hours]])/NonNurse[[#This Row],[MDS Census]]</f>
        <v>0.15424289606850916</v>
      </c>
      <c r="W279" s="6">
        <v>2.2554347826086958</v>
      </c>
      <c r="X279" s="6">
        <v>14.145869565217392</v>
      </c>
      <c r="Y279" s="6">
        <v>0</v>
      </c>
      <c r="Z279" s="6">
        <f>SUM(NonNurse[[#This Row],[Physical Therapist (PT) Hours]],NonNurse[[#This Row],[PT Assistant Hours]],NonNurse[[#This Row],[PT Aide Hours]])/NonNurse[[#This Row],[MDS Census]]</f>
        <v>0.19578564940962762</v>
      </c>
      <c r="AA279" s="6">
        <v>1.423913043478261</v>
      </c>
      <c r="AB279" s="6">
        <v>0</v>
      </c>
      <c r="AC279" s="6">
        <v>0</v>
      </c>
      <c r="AD279" s="6">
        <v>0</v>
      </c>
      <c r="AE279" s="6">
        <v>0</v>
      </c>
      <c r="AF279" s="6">
        <v>0</v>
      </c>
      <c r="AG279" s="6">
        <v>0.16847826086956522</v>
      </c>
      <c r="AH279" s="1">
        <v>365585</v>
      </c>
      <c r="AI279">
        <v>5</v>
      </c>
    </row>
    <row r="280" spans="1:35" x14ac:dyDescent="0.25">
      <c r="A280" t="s">
        <v>964</v>
      </c>
      <c r="B280" t="s">
        <v>507</v>
      </c>
      <c r="C280" t="s">
        <v>1298</v>
      </c>
      <c r="D280" t="s">
        <v>1048</v>
      </c>
      <c r="E280" s="6">
        <v>62.076086956521742</v>
      </c>
      <c r="F280" s="6">
        <v>2.3913043478260869</v>
      </c>
      <c r="G280" s="6">
        <v>0.28260869565217389</v>
      </c>
      <c r="H280" s="6">
        <v>0.20826086956521739</v>
      </c>
      <c r="I280" s="6">
        <v>0.97826086956521741</v>
      </c>
      <c r="J280" s="6">
        <v>0</v>
      </c>
      <c r="K280" s="6">
        <v>6.8913043478260869E-2</v>
      </c>
      <c r="L280" s="6">
        <v>2.9293478260869565</v>
      </c>
      <c r="M280" s="6">
        <v>0</v>
      </c>
      <c r="N280" s="6">
        <v>8.6304347826086953</v>
      </c>
      <c r="O280" s="6">
        <f>SUM(NonNurse[[#This Row],[Qualified Social Work Staff Hours]],NonNurse[[#This Row],[Other Social Work Staff Hours]])/NonNurse[[#This Row],[MDS Census]]</f>
        <v>0.13902994221677464</v>
      </c>
      <c r="P280" s="6">
        <v>4.9510869565217392</v>
      </c>
      <c r="Q280" s="6">
        <v>9.3804347826086953</v>
      </c>
      <c r="R280" s="6">
        <f>SUM(NonNurse[[#This Row],[Qualified Activities Professional Hours]],NonNurse[[#This Row],[Other Activities Professional Hours]])/NonNurse[[#This Row],[MDS Census]]</f>
        <v>0.23087025039397652</v>
      </c>
      <c r="S280" s="6">
        <v>2.5326086956521738</v>
      </c>
      <c r="T280" s="6">
        <v>6.776630434782609</v>
      </c>
      <c r="U280" s="6">
        <v>0</v>
      </c>
      <c r="V280" s="6">
        <f>SUM(NonNurse[[#This Row],[Occupational Therapist Hours]],NonNurse[[#This Row],[OT Assistant Hours]],NonNurse[[#This Row],[OT Aide Hours]])/NonNurse[[#This Row],[MDS Census]]</f>
        <v>0.14996497986342147</v>
      </c>
      <c r="W280" s="6">
        <v>2.0027173913043477</v>
      </c>
      <c r="X280" s="6">
        <v>10.619565217391305</v>
      </c>
      <c r="Y280" s="6">
        <v>0</v>
      </c>
      <c r="Z280" s="6">
        <f>SUM(NonNurse[[#This Row],[Physical Therapist (PT) Hours]],NonNurse[[#This Row],[PT Assistant Hours]],NonNurse[[#This Row],[PT Aide Hours]])/NonNurse[[#This Row],[MDS Census]]</f>
        <v>0.20333566800910524</v>
      </c>
      <c r="AA280" s="6">
        <v>0.20652173913043478</v>
      </c>
      <c r="AB280" s="6">
        <v>0</v>
      </c>
      <c r="AC280" s="6">
        <v>0</v>
      </c>
      <c r="AD280" s="6">
        <v>0</v>
      </c>
      <c r="AE280" s="6">
        <v>1.0869565217391304E-2</v>
      </c>
      <c r="AF280" s="6">
        <v>0</v>
      </c>
      <c r="AG280" s="6">
        <v>0.36956521739130432</v>
      </c>
      <c r="AH280" s="1">
        <v>365932</v>
      </c>
      <c r="AI280">
        <v>5</v>
      </c>
    </row>
    <row r="281" spans="1:35" x14ac:dyDescent="0.25">
      <c r="A281" t="s">
        <v>964</v>
      </c>
      <c r="B281" t="s">
        <v>512</v>
      </c>
      <c r="C281" t="s">
        <v>1269</v>
      </c>
      <c r="D281" t="s">
        <v>992</v>
      </c>
      <c r="E281" s="6">
        <v>39.923913043478258</v>
      </c>
      <c r="F281" s="6">
        <v>4.4347826086956523</v>
      </c>
      <c r="G281" s="6">
        <v>0.13043478260869565</v>
      </c>
      <c r="H281" s="6">
        <v>0</v>
      </c>
      <c r="I281" s="6">
        <v>0.86956521739130432</v>
      </c>
      <c r="J281" s="6">
        <v>0</v>
      </c>
      <c r="K281" s="6">
        <v>0</v>
      </c>
      <c r="L281" s="6">
        <v>0.85467391304347817</v>
      </c>
      <c r="M281" s="6">
        <v>4.9320652173913047</v>
      </c>
      <c r="N281" s="6">
        <v>0</v>
      </c>
      <c r="O281" s="6">
        <f>SUM(NonNurse[[#This Row],[Qualified Social Work Staff Hours]],NonNurse[[#This Row],[Other Social Work Staff Hours]])/NonNurse[[#This Row],[MDS Census]]</f>
        <v>0.12353661856792814</v>
      </c>
      <c r="P281" s="6">
        <v>5.0244565217391308</v>
      </c>
      <c r="Q281" s="6">
        <v>7.0298913043478262</v>
      </c>
      <c r="R281" s="6">
        <f>SUM(NonNurse[[#This Row],[Qualified Activities Professional Hours]],NonNurse[[#This Row],[Other Activities Professional Hours]])/NonNurse[[#This Row],[MDS Census]]</f>
        <v>0.30193302477538803</v>
      </c>
      <c r="S281" s="6">
        <v>0.48097826086956524</v>
      </c>
      <c r="T281" s="6">
        <v>3.0951086956521738</v>
      </c>
      <c r="U281" s="6">
        <v>0</v>
      </c>
      <c r="V281" s="6">
        <f>SUM(NonNurse[[#This Row],[Occupational Therapist Hours]],NonNurse[[#This Row],[OT Assistant Hours]],NonNurse[[#This Row],[OT Aide Hours]])/NonNurse[[#This Row],[MDS Census]]</f>
        <v>8.9572556493329708E-2</v>
      </c>
      <c r="W281" s="6">
        <v>1.0709782608695653</v>
      </c>
      <c r="X281" s="6">
        <v>6.4315217391304351</v>
      </c>
      <c r="Y281" s="6">
        <v>0</v>
      </c>
      <c r="Z281" s="6">
        <f>SUM(NonNurse[[#This Row],[Physical Therapist (PT) Hours]],NonNurse[[#This Row],[PT Assistant Hours]],NonNurse[[#This Row],[PT Aide Hours]])/NonNurse[[#This Row],[MDS Census]]</f>
        <v>0.18791995643887832</v>
      </c>
      <c r="AA281" s="6">
        <v>0</v>
      </c>
      <c r="AB281" s="6">
        <v>0</v>
      </c>
      <c r="AC281" s="6">
        <v>0</v>
      </c>
      <c r="AD281" s="6">
        <v>0</v>
      </c>
      <c r="AE281" s="6">
        <v>0</v>
      </c>
      <c r="AF281" s="6">
        <v>0</v>
      </c>
      <c r="AG281" s="6">
        <v>0</v>
      </c>
      <c r="AH281" s="1">
        <v>365939</v>
      </c>
      <c r="AI281">
        <v>5</v>
      </c>
    </row>
    <row r="282" spans="1:35" x14ac:dyDescent="0.25">
      <c r="A282" t="s">
        <v>964</v>
      </c>
      <c r="B282" t="s">
        <v>219</v>
      </c>
      <c r="C282" t="s">
        <v>1279</v>
      </c>
      <c r="D282" t="s">
        <v>1027</v>
      </c>
      <c r="E282" s="6">
        <v>54.836956521739133</v>
      </c>
      <c r="F282" s="6">
        <v>0.43478260869565216</v>
      </c>
      <c r="G282" s="6">
        <v>0.2608695652173913</v>
      </c>
      <c r="H282" s="6">
        <v>0.17391304347826086</v>
      </c>
      <c r="I282" s="6">
        <v>0.64130434782608692</v>
      </c>
      <c r="J282" s="6">
        <v>0</v>
      </c>
      <c r="K282" s="6">
        <v>0</v>
      </c>
      <c r="L282" s="6">
        <v>1.0244565217391304</v>
      </c>
      <c r="M282" s="6">
        <v>5.3913043478260869</v>
      </c>
      <c r="N282" s="6">
        <v>0</v>
      </c>
      <c r="O282" s="6">
        <f>SUM(NonNurse[[#This Row],[Qualified Social Work Staff Hours]],NonNurse[[#This Row],[Other Social Work Staff Hours]])/NonNurse[[#This Row],[MDS Census]]</f>
        <v>9.8315163528245778E-2</v>
      </c>
      <c r="P282" s="6">
        <v>3.4594565217391309</v>
      </c>
      <c r="Q282" s="6">
        <v>0</v>
      </c>
      <c r="R282" s="6">
        <f>SUM(NonNurse[[#This Row],[Qualified Activities Professional Hours]],NonNurse[[#This Row],[Other Activities Professional Hours]])/NonNurse[[#This Row],[MDS Census]]</f>
        <v>6.3086223984142722E-2</v>
      </c>
      <c r="S282" s="6">
        <v>2.3253260869565211</v>
      </c>
      <c r="T282" s="6">
        <v>9.7718478260869563</v>
      </c>
      <c r="U282" s="6">
        <v>0</v>
      </c>
      <c r="V282" s="6">
        <f>SUM(NonNurse[[#This Row],[Occupational Therapist Hours]],NonNurse[[#This Row],[OT Assistant Hours]],NonNurse[[#This Row],[OT Aide Hours]])/NonNurse[[#This Row],[MDS Census]]</f>
        <v>0.22060257680872147</v>
      </c>
      <c r="W282" s="6">
        <v>2.1691304347826081</v>
      </c>
      <c r="X282" s="6">
        <v>15.2495652173913</v>
      </c>
      <c r="Y282" s="6">
        <v>0</v>
      </c>
      <c r="Z282" s="6">
        <f>SUM(NonNurse[[#This Row],[Physical Therapist (PT) Hours]],NonNurse[[#This Row],[PT Assistant Hours]],NonNurse[[#This Row],[PT Aide Hours]])/NonNurse[[#This Row],[MDS Census]]</f>
        <v>0.31764519326065405</v>
      </c>
      <c r="AA282" s="6">
        <v>0</v>
      </c>
      <c r="AB282" s="6">
        <v>0</v>
      </c>
      <c r="AC282" s="6">
        <v>0</v>
      </c>
      <c r="AD282" s="6">
        <v>0</v>
      </c>
      <c r="AE282" s="6">
        <v>0</v>
      </c>
      <c r="AF282" s="6">
        <v>0</v>
      </c>
      <c r="AG282" s="6">
        <v>0</v>
      </c>
      <c r="AH282" s="1">
        <v>365489</v>
      </c>
      <c r="AI282">
        <v>5</v>
      </c>
    </row>
    <row r="283" spans="1:35" x14ac:dyDescent="0.25">
      <c r="A283" t="s">
        <v>964</v>
      </c>
      <c r="B283" t="s">
        <v>616</v>
      </c>
      <c r="C283" t="s">
        <v>1129</v>
      </c>
      <c r="D283" t="s">
        <v>1032</v>
      </c>
      <c r="E283" s="6">
        <v>73.086956521739125</v>
      </c>
      <c r="F283" s="6">
        <v>5.4728260869565215</v>
      </c>
      <c r="G283" s="6">
        <v>0.21739130434782608</v>
      </c>
      <c r="H283" s="6">
        <v>0.29347826086956524</v>
      </c>
      <c r="I283" s="6">
        <v>1.0434782608695652</v>
      </c>
      <c r="J283" s="6">
        <v>0</v>
      </c>
      <c r="K283" s="6">
        <v>0.20978260869565218</v>
      </c>
      <c r="L283" s="6">
        <v>1.8483695652173915</v>
      </c>
      <c r="M283" s="6">
        <v>2.5217391304347827</v>
      </c>
      <c r="N283" s="6">
        <v>0.52445652173913049</v>
      </c>
      <c r="O283" s="6">
        <f>SUM(NonNurse[[#This Row],[Qualified Social Work Staff Hours]],NonNurse[[#This Row],[Other Social Work Staff Hours]])/NonNurse[[#This Row],[MDS Census]]</f>
        <v>4.1679060083283766E-2</v>
      </c>
      <c r="P283" s="6">
        <v>5.1304347826086953</v>
      </c>
      <c r="Q283" s="6">
        <v>11.603804347826086</v>
      </c>
      <c r="R283" s="6">
        <f>SUM(NonNurse[[#This Row],[Qualified Activities Professional Hours]],NonNurse[[#This Row],[Other Activities Professional Hours]])/NonNurse[[#This Row],[MDS Census]]</f>
        <v>0.22896341463414632</v>
      </c>
      <c r="S283" s="6">
        <v>0.58782608695652172</v>
      </c>
      <c r="T283" s="6">
        <v>1.3082608695652171</v>
      </c>
      <c r="U283" s="6">
        <v>0</v>
      </c>
      <c r="V283" s="6">
        <f>SUM(NonNurse[[#This Row],[Occupational Therapist Hours]],NonNurse[[#This Row],[OT Assistant Hours]],NonNurse[[#This Row],[OT Aide Hours]])/NonNurse[[#This Row],[MDS Census]]</f>
        <v>2.5942891136228434E-2</v>
      </c>
      <c r="W283" s="6">
        <v>0.65782608695652167</v>
      </c>
      <c r="X283" s="6">
        <v>0.79999999999999993</v>
      </c>
      <c r="Y283" s="6">
        <v>0</v>
      </c>
      <c r="Z283" s="6">
        <f>SUM(NonNurse[[#This Row],[Physical Therapist (PT) Hours]],NonNurse[[#This Row],[PT Assistant Hours]],NonNurse[[#This Row],[PT Aide Hours]])/NonNurse[[#This Row],[MDS Census]]</f>
        <v>1.9946460440214159E-2</v>
      </c>
      <c r="AA283" s="6">
        <v>3.6304347826086958</v>
      </c>
      <c r="AB283" s="6">
        <v>0</v>
      </c>
      <c r="AC283" s="6">
        <v>0</v>
      </c>
      <c r="AD283" s="6">
        <v>0</v>
      </c>
      <c r="AE283" s="6">
        <v>0</v>
      </c>
      <c r="AF283" s="6">
        <v>0</v>
      </c>
      <c r="AG283" s="6">
        <v>0.22065217391304348</v>
      </c>
      <c r="AH283" s="1">
        <v>366101</v>
      </c>
      <c r="AI283">
        <v>5</v>
      </c>
    </row>
    <row r="284" spans="1:35" x14ac:dyDescent="0.25">
      <c r="A284" t="s">
        <v>964</v>
      </c>
      <c r="B284" t="s">
        <v>600</v>
      </c>
      <c r="C284" t="s">
        <v>1129</v>
      </c>
      <c r="D284" t="s">
        <v>1032</v>
      </c>
      <c r="E284" s="6">
        <v>103.6304347826087</v>
      </c>
      <c r="F284" s="6">
        <v>5.7391304347826084</v>
      </c>
      <c r="G284" s="6">
        <v>0.29347826086956524</v>
      </c>
      <c r="H284" s="6">
        <v>0</v>
      </c>
      <c r="I284" s="6">
        <v>3.9782608695652173</v>
      </c>
      <c r="J284" s="6">
        <v>0</v>
      </c>
      <c r="K284" s="6">
        <v>0</v>
      </c>
      <c r="L284" s="6">
        <v>5.043152173913044</v>
      </c>
      <c r="M284" s="6">
        <v>5.5652173913043477</v>
      </c>
      <c r="N284" s="6">
        <v>0</v>
      </c>
      <c r="O284" s="6">
        <f>SUM(NonNurse[[#This Row],[Qualified Social Work Staff Hours]],NonNurse[[#This Row],[Other Social Work Staff Hours]])/NonNurse[[#This Row],[MDS Census]]</f>
        <v>5.3702538284036073E-2</v>
      </c>
      <c r="P284" s="6">
        <v>5.5652173913043477</v>
      </c>
      <c r="Q284" s="6">
        <v>20.491847826086957</v>
      </c>
      <c r="R284" s="6">
        <f>SUM(NonNurse[[#This Row],[Qualified Activities Professional Hours]],NonNurse[[#This Row],[Other Activities Professional Hours]])/NonNurse[[#This Row],[MDS Census]]</f>
        <v>0.25144220683868257</v>
      </c>
      <c r="S284" s="6">
        <v>4.4840217391304336</v>
      </c>
      <c r="T284" s="6">
        <v>8.7428260869565229</v>
      </c>
      <c r="U284" s="6">
        <v>0</v>
      </c>
      <c r="V284" s="6">
        <f>SUM(NonNurse[[#This Row],[Occupational Therapist Hours]],NonNurse[[#This Row],[OT Assistant Hours]],NonNurse[[#This Row],[OT Aide Hours]])/NonNurse[[#This Row],[MDS Census]]</f>
        <v>0.1276347807845605</v>
      </c>
      <c r="W284" s="6">
        <v>4.924130434782608</v>
      </c>
      <c r="X284" s="6">
        <v>10.446086956521741</v>
      </c>
      <c r="Y284" s="6">
        <v>0</v>
      </c>
      <c r="Z284" s="6">
        <f>SUM(NonNurse[[#This Row],[Physical Therapist (PT) Hours]],NonNurse[[#This Row],[PT Assistant Hours]],NonNurse[[#This Row],[PT Aide Hours]])/NonNurse[[#This Row],[MDS Census]]</f>
        <v>0.14831760016782045</v>
      </c>
      <c r="AA284" s="6">
        <v>0</v>
      </c>
      <c r="AB284" s="6">
        <v>0</v>
      </c>
      <c r="AC284" s="6">
        <v>0</v>
      </c>
      <c r="AD284" s="6">
        <v>0</v>
      </c>
      <c r="AE284" s="6">
        <v>0</v>
      </c>
      <c r="AF284" s="6">
        <v>0</v>
      </c>
      <c r="AG284" s="6">
        <v>0.14130434782608695</v>
      </c>
      <c r="AH284" s="1">
        <v>366079</v>
      </c>
      <c r="AI284">
        <v>5</v>
      </c>
    </row>
    <row r="285" spans="1:35" x14ac:dyDescent="0.25">
      <c r="A285" t="s">
        <v>964</v>
      </c>
      <c r="B285" t="s">
        <v>675</v>
      </c>
      <c r="C285" t="s">
        <v>1356</v>
      </c>
      <c r="D285" t="s">
        <v>1026</v>
      </c>
      <c r="E285" s="6">
        <v>45.010869565217391</v>
      </c>
      <c r="F285" s="6">
        <v>5.7771739130434785</v>
      </c>
      <c r="G285" s="6">
        <v>3.2608695652173912E-2</v>
      </c>
      <c r="H285" s="6">
        <v>0.31304347826086948</v>
      </c>
      <c r="I285" s="6">
        <v>1.7282608695652173</v>
      </c>
      <c r="J285" s="6">
        <v>0</v>
      </c>
      <c r="K285" s="6">
        <v>3.4673913043478262</v>
      </c>
      <c r="L285" s="6">
        <v>1.3948913043478262</v>
      </c>
      <c r="M285" s="6">
        <v>0</v>
      </c>
      <c r="N285" s="6">
        <v>4.6413043478260869</v>
      </c>
      <c r="O285" s="6">
        <f>SUM(NonNurse[[#This Row],[Qualified Social Work Staff Hours]],NonNurse[[#This Row],[Other Social Work Staff Hours]])/NonNurse[[#This Row],[MDS Census]]</f>
        <v>0.10311518956773726</v>
      </c>
      <c r="P285" s="6">
        <v>0</v>
      </c>
      <c r="Q285" s="6">
        <v>3.6264130434782609</v>
      </c>
      <c r="R285" s="6">
        <f>SUM(NonNurse[[#This Row],[Qualified Activities Professional Hours]],NonNurse[[#This Row],[Other Activities Professional Hours]])/NonNurse[[#This Row],[MDS Census]]</f>
        <v>8.0567495773967643E-2</v>
      </c>
      <c r="S285" s="6">
        <v>2.3572826086956522</v>
      </c>
      <c r="T285" s="6">
        <v>4.7503260869565214</v>
      </c>
      <c r="U285" s="6">
        <v>0</v>
      </c>
      <c r="V285" s="6">
        <f>SUM(NonNurse[[#This Row],[Occupational Therapist Hours]],NonNurse[[#This Row],[OT Assistant Hours]],NonNurse[[#This Row],[OT Aide Hours]])/NonNurse[[#This Row],[MDS Census]]</f>
        <v>0.15790871770103837</v>
      </c>
      <c r="W285" s="6">
        <v>2.5488043478260862</v>
      </c>
      <c r="X285" s="6">
        <v>2.9671739130434784</v>
      </c>
      <c r="Y285" s="6">
        <v>0</v>
      </c>
      <c r="Z285" s="6">
        <f>SUM(NonNurse[[#This Row],[Physical Therapist (PT) Hours]],NonNurse[[#This Row],[PT Assistant Hours]],NonNurse[[#This Row],[PT Aide Hours]])/NonNurse[[#This Row],[MDS Census]]</f>
        <v>0.1225476937937696</v>
      </c>
      <c r="AA285" s="6">
        <v>0</v>
      </c>
      <c r="AB285" s="6">
        <v>5.4347826086956523</v>
      </c>
      <c r="AC285" s="6">
        <v>0</v>
      </c>
      <c r="AD285" s="6">
        <v>0</v>
      </c>
      <c r="AE285" s="6">
        <v>0</v>
      </c>
      <c r="AF285" s="6">
        <v>0</v>
      </c>
      <c r="AG285" s="6">
        <v>0</v>
      </c>
      <c r="AH285" s="1">
        <v>366184</v>
      </c>
      <c r="AI285">
        <v>5</v>
      </c>
    </row>
    <row r="286" spans="1:35" x14ac:dyDescent="0.25">
      <c r="A286" t="s">
        <v>964</v>
      </c>
      <c r="B286" t="s">
        <v>630</v>
      </c>
      <c r="C286" t="s">
        <v>1114</v>
      </c>
      <c r="D286" t="s">
        <v>1041</v>
      </c>
      <c r="E286" s="6">
        <v>39.717391304347828</v>
      </c>
      <c r="F286" s="6">
        <v>5.7391304347826084</v>
      </c>
      <c r="G286" s="6">
        <v>0.30978260869565216</v>
      </c>
      <c r="H286" s="6">
        <v>0</v>
      </c>
      <c r="I286" s="6">
        <v>0</v>
      </c>
      <c r="J286" s="6">
        <v>0</v>
      </c>
      <c r="K286" s="6">
        <v>0.30434782608695654</v>
      </c>
      <c r="L286" s="6">
        <v>2.8209782608695644</v>
      </c>
      <c r="M286" s="6">
        <v>0</v>
      </c>
      <c r="N286" s="6">
        <v>0.17391304347826086</v>
      </c>
      <c r="O286" s="6">
        <f>SUM(NonNurse[[#This Row],[Qualified Social Work Staff Hours]],NonNurse[[#This Row],[Other Social Work Staff Hours]])/NonNurse[[#This Row],[MDS Census]]</f>
        <v>4.3787629994526539E-3</v>
      </c>
      <c r="P286" s="6">
        <v>5.6077173913043463</v>
      </c>
      <c r="Q286" s="6">
        <v>5.612608695652173</v>
      </c>
      <c r="R286" s="6">
        <f>SUM(NonNurse[[#This Row],[Qualified Activities Professional Hours]],NonNurse[[#This Row],[Other Activities Professional Hours]])/NonNurse[[#This Row],[MDS Census]]</f>
        <v>0.28250410509031187</v>
      </c>
      <c r="S286" s="6">
        <v>1.6390217391304347</v>
      </c>
      <c r="T286" s="6">
        <v>3.4108695652173919</v>
      </c>
      <c r="U286" s="6">
        <v>4.1739130434782608</v>
      </c>
      <c r="V286" s="6">
        <f>SUM(NonNurse[[#This Row],[Occupational Therapist Hours]],NonNurse[[#This Row],[OT Assistant Hours]],NonNurse[[#This Row],[OT Aide Hours]])/NonNurse[[#This Row],[MDS Census]]</f>
        <v>0.23223590585659551</v>
      </c>
      <c r="W286" s="6">
        <v>2.2528260869565218</v>
      </c>
      <c r="X286" s="6">
        <v>0</v>
      </c>
      <c r="Y286" s="6">
        <v>0</v>
      </c>
      <c r="Z286" s="6">
        <f>SUM(NonNurse[[#This Row],[Physical Therapist (PT) Hours]],NonNurse[[#This Row],[PT Assistant Hours]],NonNurse[[#This Row],[PT Aide Hours]])/NonNurse[[#This Row],[MDS Census]]</f>
        <v>5.6721401204159826E-2</v>
      </c>
      <c r="AA286" s="6">
        <v>6.5217391304347824E-2</v>
      </c>
      <c r="AB286" s="6">
        <v>0</v>
      </c>
      <c r="AC286" s="6">
        <v>9.7826086956521743E-2</v>
      </c>
      <c r="AD286" s="6">
        <v>0</v>
      </c>
      <c r="AE286" s="6">
        <v>0</v>
      </c>
      <c r="AF286" s="6">
        <v>0</v>
      </c>
      <c r="AG286" s="6">
        <v>4.8913043478260872E-2</v>
      </c>
      <c r="AH286" s="1">
        <v>366118</v>
      </c>
      <c r="AI286">
        <v>5</v>
      </c>
    </row>
    <row r="287" spans="1:35" x14ac:dyDescent="0.25">
      <c r="A287" t="s">
        <v>964</v>
      </c>
      <c r="B287" t="s">
        <v>864</v>
      </c>
      <c r="C287" t="s">
        <v>1085</v>
      </c>
      <c r="D287" t="s">
        <v>1038</v>
      </c>
      <c r="E287" s="6">
        <v>24.293478260869566</v>
      </c>
      <c r="F287" s="6">
        <v>2.5217391304347827</v>
      </c>
      <c r="G287" s="6">
        <v>0.19021739130434784</v>
      </c>
      <c r="H287" s="6">
        <v>0.17119565217391305</v>
      </c>
      <c r="I287" s="6">
        <v>0</v>
      </c>
      <c r="J287" s="6">
        <v>0</v>
      </c>
      <c r="K287" s="6">
        <v>9.5108695652173919E-2</v>
      </c>
      <c r="L287" s="6">
        <v>0</v>
      </c>
      <c r="M287" s="6">
        <v>1.9130434782608696</v>
      </c>
      <c r="N287" s="6">
        <v>0</v>
      </c>
      <c r="O287" s="6">
        <f>SUM(NonNurse[[#This Row],[Qualified Social Work Staff Hours]],NonNurse[[#This Row],[Other Social Work Staff Hours]])/NonNurse[[#This Row],[MDS Census]]</f>
        <v>7.8747203579418348E-2</v>
      </c>
      <c r="P287" s="6">
        <v>4.4855434782608707</v>
      </c>
      <c r="Q287" s="6">
        <v>4.7204347826086943</v>
      </c>
      <c r="R287" s="6">
        <f>SUM(NonNurse[[#This Row],[Qualified Activities Professional Hours]],NonNurse[[#This Row],[Other Activities Professional Hours]])/NonNurse[[#This Row],[MDS Census]]</f>
        <v>0.3789485458612975</v>
      </c>
      <c r="S287" s="6">
        <v>0</v>
      </c>
      <c r="T287" s="6">
        <v>0</v>
      </c>
      <c r="U287" s="6">
        <v>0</v>
      </c>
      <c r="V287" s="6">
        <f>SUM(NonNurse[[#This Row],[Occupational Therapist Hours]],NonNurse[[#This Row],[OT Assistant Hours]],NonNurse[[#This Row],[OT Aide Hours]])/NonNurse[[#This Row],[MDS Census]]</f>
        <v>0</v>
      </c>
      <c r="W287" s="6">
        <v>0</v>
      </c>
      <c r="X287" s="6">
        <v>0</v>
      </c>
      <c r="Y287" s="6">
        <v>0</v>
      </c>
      <c r="Z287" s="6">
        <f>SUM(NonNurse[[#This Row],[Physical Therapist (PT) Hours]],NonNurse[[#This Row],[PT Assistant Hours]],NonNurse[[#This Row],[PT Aide Hours]])/NonNurse[[#This Row],[MDS Census]]</f>
        <v>0</v>
      </c>
      <c r="AA287" s="6">
        <v>0</v>
      </c>
      <c r="AB287" s="6">
        <v>0</v>
      </c>
      <c r="AC287" s="6">
        <v>0</v>
      </c>
      <c r="AD287" s="6">
        <v>0</v>
      </c>
      <c r="AE287" s="6">
        <v>0</v>
      </c>
      <c r="AF287" s="6">
        <v>0</v>
      </c>
      <c r="AG287" s="6">
        <v>0</v>
      </c>
      <c r="AH287" s="1">
        <v>366422</v>
      </c>
      <c r="AI287">
        <v>5</v>
      </c>
    </row>
    <row r="288" spans="1:35" x14ac:dyDescent="0.25">
      <c r="A288" t="s">
        <v>964</v>
      </c>
      <c r="B288" t="s">
        <v>408</v>
      </c>
      <c r="C288" t="s">
        <v>1181</v>
      </c>
      <c r="D288" t="s">
        <v>1065</v>
      </c>
      <c r="E288" s="6">
        <v>50.945652173913047</v>
      </c>
      <c r="F288" s="6">
        <v>5.0434782608695654</v>
      </c>
      <c r="G288" s="6">
        <v>0.30434782608695654</v>
      </c>
      <c r="H288" s="6">
        <v>0.30434782608695654</v>
      </c>
      <c r="I288" s="6">
        <v>1.8695652173913044</v>
      </c>
      <c r="J288" s="6">
        <v>0</v>
      </c>
      <c r="K288" s="6">
        <v>0</v>
      </c>
      <c r="L288" s="6">
        <v>3.6401086956521738</v>
      </c>
      <c r="M288" s="6">
        <v>5.1875</v>
      </c>
      <c r="N288" s="6">
        <v>0</v>
      </c>
      <c r="O288" s="6">
        <f>SUM(NonNurse[[#This Row],[Qualified Social Work Staff Hours]],NonNurse[[#This Row],[Other Social Work Staff Hours]])/NonNurse[[#This Row],[MDS Census]]</f>
        <v>0.10182419458075527</v>
      </c>
      <c r="P288" s="6">
        <v>5.2282608695652177</v>
      </c>
      <c r="Q288" s="6">
        <v>2</v>
      </c>
      <c r="R288" s="6">
        <f>SUM(NonNurse[[#This Row],[Qualified Activities Professional Hours]],NonNurse[[#This Row],[Other Activities Professional Hours]])/NonNurse[[#This Row],[MDS Census]]</f>
        <v>0.14188180072541071</v>
      </c>
      <c r="S288" s="6">
        <v>4.1509782608695636</v>
      </c>
      <c r="T288" s="6">
        <v>2.9377173913043482</v>
      </c>
      <c r="U288" s="6">
        <v>0</v>
      </c>
      <c r="V288" s="6">
        <f>SUM(NonNurse[[#This Row],[Occupational Therapist Hours]],NonNurse[[#This Row],[OT Assistant Hours]],NonNurse[[#This Row],[OT Aide Hours]])/NonNurse[[#This Row],[MDS Census]]</f>
        <v>0.13914230851290801</v>
      </c>
      <c r="W288" s="6">
        <v>3.3472826086956502</v>
      </c>
      <c r="X288" s="6">
        <v>2.7018478260869569</v>
      </c>
      <c r="Y288" s="6">
        <v>0</v>
      </c>
      <c r="Z288" s="6">
        <f>SUM(NonNurse[[#This Row],[Physical Therapist (PT) Hours]],NonNurse[[#This Row],[PT Assistant Hours]],NonNurse[[#This Row],[PT Aide Hours]])/NonNurse[[#This Row],[MDS Census]]</f>
        <v>0.11873693193940683</v>
      </c>
      <c r="AA288" s="6">
        <v>0</v>
      </c>
      <c r="AB288" s="6">
        <v>0</v>
      </c>
      <c r="AC288" s="6">
        <v>0</v>
      </c>
      <c r="AD288" s="6">
        <v>0</v>
      </c>
      <c r="AE288" s="6">
        <v>0</v>
      </c>
      <c r="AF288" s="6">
        <v>0</v>
      </c>
      <c r="AG288" s="6">
        <v>0</v>
      </c>
      <c r="AH288" s="1">
        <v>365770</v>
      </c>
      <c r="AI288">
        <v>5</v>
      </c>
    </row>
    <row r="289" spans="1:35" x14ac:dyDescent="0.25">
      <c r="A289" t="s">
        <v>964</v>
      </c>
      <c r="B289" t="s">
        <v>376</v>
      </c>
      <c r="C289" t="s">
        <v>1278</v>
      </c>
      <c r="D289" t="s">
        <v>1032</v>
      </c>
      <c r="E289" s="6">
        <v>46.206521739130437</v>
      </c>
      <c r="F289" s="6">
        <v>4.1222826086956523</v>
      </c>
      <c r="G289" s="6">
        <v>0.24456521739130435</v>
      </c>
      <c r="H289" s="6">
        <v>0.17391304347826086</v>
      </c>
      <c r="I289" s="6">
        <v>1.1304347826086956</v>
      </c>
      <c r="J289" s="6">
        <v>0</v>
      </c>
      <c r="K289" s="6">
        <v>0</v>
      </c>
      <c r="L289" s="6">
        <v>4.2516304347826095</v>
      </c>
      <c r="M289" s="6">
        <v>0</v>
      </c>
      <c r="N289" s="6">
        <v>3.8260869565217392</v>
      </c>
      <c r="O289" s="6">
        <f>SUM(NonNurse[[#This Row],[Qualified Social Work Staff Hours]],NonNurse[[#This Row],[Other Social Work Staff Hours]])/NonNurse[[#This Row],[MDS Census]]</f>
        <v>8.2804046106798396E-2</v>
      </c>
      <c r="P289" s="6">
        <v>7.6005434782608692</v>
      </c>
      <c r="Q289" s="6">
        <v>0</v>
      </c>
      <c r="R289" s="6">
        <f>SUM(NonNurse[[#This Row],[Qualified Activities Professional Hours]],NonNurse[[#This Row],[Other Activities Professional Hours]])/NonNurse[[#This Row],[MDS Census]]</f>
        <v>0.16449070806868971</v>
      </c>
      <c r="S289" s="6">
        <v>2.0166304347826083</v>
      </c>
      <c r="T289" s="6">
        <v>2.9157608695652169</v>
      </c>
      <c r="U289" s="6">
        <v>0</v>
      </c>
      <c r="V289" s="6">
        <f>SUM(NonNurse[[#This Row],[Occupational Therapist Hours]],NonNurse[[#This Row],[OT Assistant Hours]],NonNurse[[#This Row],[OT Aide Hours]])/NonNurse[[#This Row],[MDS Census]]</f>
        <v>0.10674664784756525</v>
      </c>
      <c r="W289" s="6">
        <v>2.4593478260869572</v>
      </c>
      <c r="X289" s="6">
        <v>3.7940217391304354</v>
      </c>
      <c r="Y289" s="6">
        <v>0</v>
      </c>
      <c r="Z289" s="6">
        <f>SUM(NonNurse[[#This Row],[Physical Therapist (PT) Hours]],NonNurse[[#This Row],[PT Assistant Hours]],NonNurse[[#This Row],[PT Aide Hours]])/NonNurse[[#This Row],[MDS Census]]</f>
        <v>0.13533521524347214</v>
      </c>
      <c r="AA289" s="6">
        <v>0</v>
      </c>
      <c r="AB289" s="6">
        <v>0</v>
      </c>
      <c r="AC289" s="6">
        <v>0</v>
      </c>
      <c r="AD289" s="6">
        <v>0</v>
      </c>
      <c r="AE289" s="6">
        <v>0</v>
      </c>
      <c r="AF289" s="6">
        <v>0</v>
      </c>
      <c r="AG289" s="6">
        <v>0</v>
      </c>
      <c r="AH289" s="1">
        <v>365730</v>
      </c>
      <c r="AI289">
        <v>5</v>
      </c>
    </row>
    <row r="290" spans="1:35" x14ac:dyDescent="0.25">
      <c r="A290" t="s">
        <v>964</v>
      </c>
      <c r="B290" t="s">
        <v>500</v>
      </c>
      <c r="C290" t="s">
        <v>1157</v>
      </c>
      <c r="D290" t="s">
        <v>1010</v>
      </c>
      <c r="E290" s="6">
        <v>60.565217391304351</v>
      </c>
      <c r="F290" s="6">
        <v>5.7391304347826084</v>
      </c>
      <c r="G290" s="6">
        <v>0.28260869565217389</v>
      </c>
      <c r="H290" s="6">
        <v>0</v>
      </c>
      <c r="I290" s="6">
        <v>0.64130434782608692</v>
      </c>
      <c r="J290" s="6">
        <v>0</v>
      </c>
      <c r="K290" s="6">
        <v>0</v>
      </c>
      <c r="L290" s="6">
        <v>1.4192391304347822</v>
      </c>
      <c r="M290" s="6">
        <v>2.4673913043478262</v>
      </c>
      <c r="N290" s="6">
        <v>0</v>
      </c>
      <c r="O290" s="6">
        <f>SUM(NonNurse[[#This Row],[Qualified Social Work Staff Hours]],NonNurse[[#This Row],[Other Social Work Staff Hours]])/NonNurse[[#This Row],[MDS Census]]</f>
        <v>4.0739411342426417E-2</v>
      </c>
      <c r="P290" s="6">
        <v>5.7826086956521738</v>
      </c>
      <c r="Q290" s="6">
        <v>0</v>
      </c>
      <c r="R290" s="6">
        <f>SUM(NonNurse[[#This Row],[Qualified Activities Professional Hours]],NonNurse[[#This Row],[Other Activities Professional Hours]])/NonNurse[[#This Row],[MDS Census]]</f>
        <v>9.5477386934673364E-2</v>
      </c>
      <c r="S290" s="6">
        <v>3.207934782608695</v>
      </c>
      <c r="T290" s="6">
        <v>1.861195652173913</v>
      </c>
      <c r="U290" s="6">
        <v>0</v>
      </c>
      <c r="V290" s="6">
        <f>SUM(NonNurse[[#This Row],[Occupational Therapist Hours]],NonNurse[[#This Row],[OT Assistant Hours]],NonNurse[[#This Row],[OT Aide Hours]])/NonNurse[[#This Row],[MDS Census]]</f>
        <v>8.3697056712132067E-2</v>
      </c>
      <c r="W290" s="6">
        <v>0.84576086956521723</v>
      </c>
      <c r="X290" s="6">
        <v>6.2081521739130441</v>
      </c>
      <c r="Y290" s="6">
        <v>0</v>
      </c>
      <c r="Z290" s="6">
        <f>SUM(NonNurse[[#This Row],[Physical Therapist (PT) Hours]],NonNurse[[#This Row],[PT Assistant Hours]],NonNurse[[#This Row],[PT Aide Hours]])/NonNurse[[#This Row],[MDS Census]]</f>
        <v>0.11646805455850683</v>
      </c>
      <c r="AA290" s="6">
        <v>0</v>
      </c>
      <c r="AB290" s="6">
        <v>0</v>
      </c>
      <c r="AC290" s="6">
        <v>0</v>
      </c>
      <c r="AD290" s="6">
        <v>0</v>
      </c>
      <c r="AE290" s="6">
        <v>0</v>
      </c>
      <c r="AF290" s="6">
        <v>0</v>
      </c>
      <c r="AG290" s="6">
        <v>0</v>
      </c>
      <c r="AH290" s="1">
        <v>365920</v>
      </c>
      <c r="AI290">
        <v>5</v>
      </c>
    </row>
    <row r="291" spans="1:35" x14ac:dyDescent="0.25">
      <c r="A291" t="s">
        <v>964</v>
      </c>
      <c r="B291" t="s">
        <v>184</v>
      </c>
      <c r="C291" t="s">
        <v>1132</v>
      </c>
      <c r="D291" t="s">
        <v>1054</v>
      </c>
      <c r="E291" s="6">
        <v>99.717391304347828</v>
      </c>
      <c r="F291" s="6">
        <v>0</v>
      </c>
      <c r="G291" s="6">
        <v>8.1521739130434784E-2</v>
      </c>
      <c r="H291" s="6">
        <v>0.54347826086956519</v>
      </c>
      <c r="I291" s="6">
        <v>0.97826086956521741</v>
      </c>
      <c r="J291" s="6">
        <v>0</v>
      </c>
      <c r="K291" s="6">
        <v>0</v>
      </c>
      <c r="L291" s="6">
        <v>4.8036956521739143</v>
      </c>
      <c r="M291" s="6">
        <v>5.4782608695652177</v>
      </c>
      <c r="N291" s="6">
        <v>0</v>
      </c>
      <c r="O291" s="6">
        <f>SUM(NonNurse[[#This Row],[Qualified Social Work Staff Hours]],NonNurse[[#This Row],[Other Social Work Staff Hours]])/NonNurse[[#This Row],[MDS Census]]</f>
        <v>5.4937867887508179E-2</v>
      </c>
      <c r="P291" s="6">
        <v>6.8396739130434785</v>
      </c>
      <c r="Q291" s="6">
        <v>6.7744565217391308</v>
      </c>
      <c r="R291" s="6">
        <f>SUM(NonNurse[[#This Row],[Qualified Activities Professional Hours]],NonNurse[[#This Row],[Other Activities Professional Hours]])/NonNurse[[#This Row],[MDS Census]]</f>
        <v>0.13652714192282539</v>
      </c>
      <c r="S291" s="6">
        <v>4.2819565217391293</v>
      </c>
      <c r="T291" s="6">
        <v>9.7389130434782629</v>
      </c>
      <c r="U291" s="6">
        <v>0</v>
      </c>
      <c r="V291" s="6">
        <f>SUM(NonNurse[[#This Row],[Occupational Therapist Hours]],NonNurse[[#This Row],[OT Assistant Hours]],NonNurse[[#This Row],[OT Aide Hours]])/NonNurse[[#This Row],[MDS Census]]</f>
        <v>0.14060606060606062</v>
      </c>
      <c r="W291" s="6">
        <v>4.3528260869565223</v>
      </c>
      <c r="X291" s="6">
        <v>5.6994565217391306</v>
      </c>
      <c r="Y291" s="6">
        <v>0</v>
      </c>
      <c r="Z291" s="6">
        <f>SUM(NonNurse[[#This Row],[Physical Therapist (PT) Hours]],NonNurse[[#This Row],[PT Assistant Hours]],NonNurse[[#This Row],[PT Aide Hours]])/NonNurse[[#This Row],[MDS Census]]</f>
        <v>0.10080771746239371</v>
      </c>
      <c r="AA291" s="6">
        <v>0</v>
      </c>
      <c r="AB291" s="6">
        <v>0</v>
      </c>
      <c r="AC291" s="6">
        <v>0</v>
      </c>
      <c r="AD291" s="6">
        <v>0</v>
      </c>
      <c r="AE291" s="6">
        <v>0</v>
      </c>
      <c r="AF291" s="6">
        <v>0</v>
      </c>
      <c r="AG291" s="6">
        <v>0</v>
      </c>
      <c r="AH291" s="1">
        <v>365435</v>
      </c>
      <c r="AI291">
        <v>5</v>
      </c>
    </row>
    <row r="292" spans="1:35" x14ac:dyDescent="0.25">
      <c r="A292" t="s">
        <v>964</v>
      </c>
      <c r="B292" t="s">
        <v>628</v>
      </c>
      <c r="C292" t="s">
        <v>1378</v>
      </c>
      <c r="D292" t="s">
        <v>1032</v>
      </c>
      <c r="E292" s="6">
        <v>88.967391304347828</v>
      </c>
      <c r="F292" s="6">
        <v>6.3532608695652177</v>
      </c>
      <c r="G292" s="6">
        <v>0</v>
      </c>
      <c r="H292" s="6">
        <v>0.35326086956521741</v>
      </c>
      <c r="I292" s="6">
        <v>10.880434782608695</v>
      </c>
      <c r="J292" s="6">
        <v>0</v>
      </c>
      <c r="K292" s="6">
        <v>0</v>
      </c>
      <c r="L292" s="6">
        <v>8.0441304347826126</v>
      </c>
      <c r="M292" s="6">
        <v>0</v>
      </c>
      <c r="N292" s="6">
        <v>0</v>
      </c>
      <c r="O292" s="6">
        <f>SUM(NonNurse[[#This Row],[Qualified Social Work Staff Hours]],NonNurse[[#This Row],[Other Social Work Staff Hours]])/NonNurse[[#This Row],[MDS Census]]</f>
        <v>0</v>
      </c>
      <c r="P292" s="6">
        <v>8.7173913043478262</v>
      </c>
      <c r="Q292" s="6">
        <v>15.899456521739131</v>
      </c>
      <c r="R292" s="6">
        <f>SUM(NonNurse[[#This Row],[Qualified Activities Professional Hours]],NonNurse[[#This Row],[Other Activities Professional Hours]])/NonNurse[[#This Row],[MDS Census]]</f>
        <v>0.27669517409896149</v>
      </c>
      <c r="S292" s="6">
        <v>1.8696739130434781</v>
      </c>
      <c r="T292" s="6">
        <v>7.2454347826086964</v>
      </c>
      <c r="U292" s="6">
        <v>0</v>
      </c>
      <c r="V292" s="6">
        <f>SUM(NonNurse[[#This Row],[Occupational Therapist Hours]],NonNurse[[#This Row],[OT Assistant Hours]],NonNurse[[#This Row],[OT Aide Hours]])/NonNurse[[#This Row],[MDS Census]]</f>
        <v>0.10245448992058645</v>
      </c>
      <c r="W292" s="6">
        <v>3.7613043478260866</v>
      </c>
      <c r="X292" s="6">
        <v>3.6610869565217383</v>
      </c>
      <c r="Y292" s="6">
        <v>0</v>
      </c>
      <c r="Z292" s="6">
        <f>SUM(NonNurse[[#This Row],[Physical Therapist (PT) Hours]],NonNurse[[#This Row],[PT Assistant Hours]],NonNurse[[#This Row],[PT Aide Hours]])/NonNurse[[#This Row],[MDS Census]]</f>
        <v>8.3428222357971885E-2</v>
      </c>
      <c r="AA292" s="6">
        <v>0</v>
      </c>
      <c r="AB292" s="6">
        <v>0</v>
      </c>
      <c r="AC292" s="6">
        <v>0</v>
      </c>
      <c r="AD292" s="6">
        <v>0</v>
      </c>
      <c r="AE292" s="6">
        <v>0</v>
      </c>
      <c r="AF292" s="6">
        <v>0</v>
      </c>
      <c r="AG292" s="6">
        <v>0</v>
      </c>
      <c r="AH292" s="1">
        <v>366114</v>
      </c>
      <c r="AI292">
        <v>5</v>
      </c>
    </row>
    <row r="293" spans="1:35" x14ac:dyDescent="0.25">
      <c r="A293" t="s">
        <v>964</v>
      </c>
      <c r="B293" t="s">
        <v>364</v>
      </c>
      <c r="C293" t="s">
        <v>1229</v>
      </c>
      <c r="D293" t="s">
        <v>1003</v>
      </c>
      <c r="E293" s="6">
        <v>52.293478260869563</v>
      </c>
      <c r="F293" s="6">
        <v>8.625</v>
      </c>
      <c r="G293" s="6">
        <v>0.32608695652173914</v>
      </c>
      <c r="H293" s="6">
        <v>0.21195652173913043</v>
      </c>
      <c r="I293" s="6">
        <v>2.402173913043478</v>
      </c>
      <c r="J293" s="6">
        <v>0</v>
      </c>
      <c r="K293" s="6">
        <v>0</v>
      </c>
      <c r="L293" s="6">
        <v>3.6121739130434776</v>
      </c>
      <c r="M293" s="6">
        <v>0</v>
      </c>
      <c r="N293" s="6">
        <v>4.0244565217391308</v>
      </c>
      <c r="O293" s="6">
        <f>SUM(NonNurse[[#This Row],[Qualified Social Work Staff Hours]],NonNurse[[#This Row],[Other Social Work Staff Hours]])/NonNurse[[#This Row],[MDS Census]]</f>
        <v>7.6959052172105608E-2</v>
      </c>
      <c r="P293" s="6">
        <v>8.0135869565217384</v>
      </c>
      <c r="Q293" s="6">
        <v>0.1983695652173913</v>
      </c>
      <c r="R293" s="6">
        <f>SUM(NonNurse[[#This Row],[Qualified Activities Professional Hours]],NonNurse[[#This Row],[Other Activities Professional Hours]])/NonNurse[[#This Row],[MDS Census]]</f>
        <v>0.15703595926002908</v>
      </c>
      <c r="S293" s="6">
        <v>1.1800000000000002</v>
      </c>
      <c r="T293" s="6">
        <v>2.843695652173913</v>
      </c>
      <c r="U293" s="6">
        <v>0</v>
      </c>
      <c r="V293" s="6">
        <f>SUM(NonNurse[[#This Row],[Occupational Therapist Hours]],NonNurse[[#This Row],[OT Assistant Hours]],NonNurse[[#This Row],[OT Aide Hours]])/NonNurse[[#This Row],[MDS Census]]</f>
        <v>7.6944502182498445E-2</v>
      </c>
      <c r="W293" s="6">
        <v>1.1721739130434783</v>
      </c>
      <c r="X293" s="6">
        <v>4.6480434782608695</v>
      </c>
      <c r="Y293" s="6">
        <v>0</v>
      </c>
      <c r="Z293" s="6">
        <f>SUM(NonNurse[[#This Row],[Physical Therapist (PT) Hours]],NonNurse[[#This Row],[PT Assistant Hours]],NonNurse[[#This Row],[PT Aide Hours]])/NonNurse[[#This Row],[MDS Census]]</f>
        <v>0.11129910621492413</v>
      </c>
      <c r="AA293" s="6">
        <v>0</v>
      </c>
      <c r="AB293" s="6">
        <v>0</v>
      </c>
      <c r="AC293" s="6">
        <v>0</v>
      </c>
      <c r="AD293" s="6">
        <v>0</v>
      </c>
      <c r="AE293" s="6">
        <v>0</v>
      </c>
      <c r="AF293" s="6">
        <v>0</v>
      </c>
      <c r="AG293" s="6">
        <v>0</v>
      </c>
      <c r="AH293" s="1">
        <v>365713</v>
      </c>
      <c r="AI293">
        <v>5</v>
      </c>
    </row>
    <row r="294" spans="1:35" x14ac:dyDescent="0.25">
      <c r="A294" t="s">
        <v>964</v>
      </c>
      <c r="B294" t="s">
        <v>597</v>
      </c>
      <c r="C294" t="s">
        <v>1158</v>
      </c>
      <c r="D294" t="s">
        <v>1061</v>
      </c>
      <c r="E294" s="6">
        <v>42.576086956521742</v>
      </c>
      <c r="F294" s="6">
        <v>2.2608695652173911</v>
      </c>
      <c r="G294" s="6">
        <v>0.13315217391304349</v>
      </c>
      <c r="H294" s="6">
        <v>0.17391304347826086</v>
      </c>
      <c r="I294" s="6">
        <v>0.75</v>
      </c>
      <c r="J294" s="6">
        <v>0</v>
      </c>
      <c r="K294" s="6">
        <v>0</v>
      </c>
      <c r="L294" s="6">
        <v>4.349347826086956</v>
      </c>
      <c r="M294" s="6">
        <v>0</v>
      </c>
      <c r="N294" s="6">
        <v>0</v>
      </c>
      <c r="O294" s="6">
        <f>SUM(NonNurse[[#This Row],[Qualified Social Work Staff Hours]],NonNurse[[#This Row],[Other Social Work Staff Hours]])/NonNurse[[#This Row],[MDS Census]]</f>
        <v>0</v>
      </c>
      <c r="P294" s="6">
        <v>0</v>
      </c>
      <c r="Q294" s="6">
        <v>7.2880434782608692</v>
      </c>
      <c r="R294" s="6">
        <f>SUM(NonNurse[[#This Row],[Qualified Activities Professional Hours]],NonNurse[[#This Row],[Other Activities Professional Hours]])/NonNurse[[#This Row],[MDS Census]]</f>
        <v>0.17117692111309674</v>
      </c>
      <c r="S294" s="6">
        <v>1.0444565217391304</v>
      </c>
      <c r="T294" s="6">
        <v>3.8084782608695678</v>
      </c>
      <c r="U294" s="6">
        <v>0</v>
      </c>
      <c r="V294" s="6">
        <f>SUM(NonNurse[[#This Row],[Occupational Therapist Hours]],NonNurse[[#This Row],[OT Assistant Hours]],NonNurse[[#This Row],[OT Aide Hours]])/NonNurse[[#This Row],[MDS Census]]</f>
        <v>0.11398263977533832</v>
      </c>
      <c r="W294" s="6">
        <v>1.1872826086956518</v>
      </c>
      <c r="X294" s="6">
        <v>4.848478260869566</v>
      </c>
      <c r="Y294" s="6">
        <v>0</v>
      </c>
      <c r="Z294" s="6">
        <f>SUM(NonNurse[[#This Row],[Physical Therapist (PT) Hours]],NonNurse[[#This Row],[PT Assistant Hours]],NonNurse[[#This Row],[PT Aide Hours]])/NonNurse[[#This Row],[MDS Census]]</f>
        <v>0.14176410518253765</v>
      </c>
      <c r="AA294" s="6">
        <v>0</v>
      </c>
      <c r="AB294" s="6">
        <v>0</v>
      </c>
      <c r="AC294" s="6">
        <v>0</v>
      </c>
      <c r="AD294" s="6">
        <v>0</v>
      </c>
      <c r="AE294" s="6">
        <v>0</v>
      </c>
      <c r="AF294" s="6">
        <v>0</v>
      </c>
      <c r="AG294" s="6">
        <v>0</v>
      </c>
      <c r="AH294" s="1">
        <v>366075</v>
      </c>
      <c r="AI294">
        <v>5</v>
      </c>
    </row>
    <row r="295" spans="1:35" x14ac:dyDescent="0.25">
      <c r="A295" t="s">
        <v>964</v>
      </c>
      <c r="B295" t="s">
        <v>803</v>
      </c>
      <c r="C295" t="s">
        <v>1125</v>
      </c>
      <c r="D295" t="s">
        <v>1060</v>
      </c>
      <c r="E295" s="6">
        <v>52.076086956521742</v>
      </c>
      <c r="F295" s="6">
        <v>3.6956521739130435</v>
      </c>
      <c r="G295" s="6">
        <v>0.13043478260869565</v>
      </c>
      <c r="H295" s="6">
        <v>0.24728260869565216</v>
      </c>
      <c r="I295" s="6">
        <v>0</v>
      </c>
      <c r="J295" s="6">
        <v>0</v>
      </c>
      <c r="K295" s="6">
        <v>0</v>
      </c>
      <c r="L295" s="6">
        <v>1.1928260869565217</v>
      </c>
      <c r="M295" s="6">
        <v>0</v>
      </c>
      <c r="N295" s="6">
        <v>3.3043478260869565</v>
      </c>
      <c r="O295" s="6">
        <f>SUM(NonNurse[[#This Row],[Qualified Social Work Staff Hours]],NonNurse[[#This Row],[Other Social Work Staff Hours]])/NonNurse[[#This Row],[MDS Census]]</f>
        <v>6.3452306407848047E-2</v>
      </c>
      <c r="P295" s="6">
        <v>0</v>
      </c>
      <c r="Q295" s="6">
        <v>7.1630434782608692</v>
      </c>
      <c r="R295" s="6">
        <f>SUM(NonNurse[[#This Row],[Qualified Activities Professional Hours]],NonNurse[[#This Row],[Other Activities Professional Hours]])/NonNurse[[#This Row],[MDS Census]]</f>
        <v>0.13754957211438112</v>
      </c>
      <c r="S295" s="6">
        <v>3.9028260869565226</v>
      </c>
      <c r="T295" s="6">
        <v>5.7797826086956521</v>
      </c>
      <c r="U295" s="6">
        <v>0</v>
      </c>
      <c r="V295" s="6">
        <f>SUM(NonNurse[[#This Row],[Occupational Therapist Hours]],NonNurse[[#This Row],[OT Assistant Hours]],NonNurse[[#This Row],[OT Aide Hours]])/NonNurse[[#This Row],[MDS Census]]</f>
        <v>0.18593195575036525</v>
      </c>
      <c r="W295" s="6">
        <v>1.9561956521739123</v>
      </c>
      <c r="X295" s="6">
        <v>4.9932608695652174</v>
      </c>
      <c r="Y295" s="6">
        <v>0</v>
      </c>
      <c r="Z295" s="6">
        <f>SUM(NonNurse[[#This Row],[Physical Therapist (PT) Hours]],NonNurse[[#This Row],[PT Assistant Hours]],NonNurse[[#This Row],[PT Aide Hours]])/NonNurse[[#This Row],[MDS Census]]</f>
        <v>0.1334481319140054</v>
      </c>
      <c r="AA295" s="6">
        <v>0</v>
      </c>
      <c r="AB295" s="6">
        <v>0</v>
      </c>
      <c r="AC295" s="6">
        <v>0</v>
      </c>
      <c r="AD295" s="6">
        <v>0</v>
      </c>
      <c r="AE295" s="6">
        <v>0</v>
      </c>
      <c r="AF295" s="6">
        <v>0</v>
      </c>
      <c r="AG295" s="6">
        <v>2.1739130434782608E-2</v>
      </c>
      <c r="AH295" s="1">
        <v>366352</v>
      </c>
      <c r="AI295">
        <v>5</v>
      </c>
    </row>
    <row r="296" spans="1:35" x14ac:dyDescent="0.25">
      <c r="A296" t="s">
        <v>964</v>
      </c>
      <c r="B296" t="s">
        <v>38</v>
      </c>
      <c r="C296" t="s">
        <v>1093</v>
      </c>
      <c r="D296" t="s">
        <v>982</v>
      </c>
      <c r="E296" s="6">
        <v>92.793478260869563</v>
      </c>
      <c r="F296" s="6">
        <v>5.2173913043478262</v>
      </c>
      <c r="G296" s="6">
        <v>0.10869565217391304</v>
      </c>
      <c r="H296" s="6">
        <v>0</v>
      </c>
      <c r="I296" s="6">
        <v>5.3043478260869561</v>
      </c>
      <c r="J296" s="6">
        <v>0</v>
      </c>
      <c r="K296" s="6">
        <v>1.0842391304347827</v>
      </c>
      <c r="L296" s="6">
        <v>0</v>
      </c>
      <c r="M296" s="6">
        <v>5.7391304347826084</v>
      </c>
      <c r="N296" s="6">
        <v>7.3706521739130428</v>
      </c>
      <c r="O296" s="6">
        <f>SUM(NonNurse[[#This Row],[Qualified Social Work Staff Hours]],NonNurse[[#This Row],[Other Social Work Staff Hours]])/NonNurse[[#This Row],[MDS Census]]</f>
        <v>0.1412791378704463</v>
      </c>
      <c r="P296" s="6">
        <v>5.826956521739131</v>
      </c>
      <c r="Q296" s="6">
        <v>7.6508695652173904</v>
      </c>
      <c r="R296" s="6">
        <f>SUM(NonNurse[[#This Row],[Qualified Activities Professional Hours]],NonNurse[[#This Row],[Other Activities Professional Hours]])/NonNurse[[#This Row],[MDS Census]]</f>
        <v>0.14524540236617078</v>
      </c>
      <c r="S296" s="6">
        <v>0</v>
      </c>
      <c r="T296" s="6">
        <v>0</v>
      </c>
      <c r="U296" s="6">
        <v>0</v>
      </c>
      <c r="V296" s="6">
        <f>SUM(NonNurse[[#This Row],[Occupational Therapist Hours]],NonNurse[[#This Row],[OT Assistant Hours]],NonNurse[[#This Row],[OT Aide Hours]])/NonNurse[[#This Row],[MDS Census]]</f>
        <v>0</v>
      </c>
      <c r="W296" s="6">
        <v>0</v>
      </c>
      <c r="X296" s="6">
        <v>0</v>
      </c>
      <c r="Y296" s="6">
        <v>0</v>
      </c>
      <c r="Z296" s="6">
        <f>SUM(NonNurse[[#This Row],[Physical Therapist (PT) Hours]],NonNurse[[#This Row],[PT Assistant Hours]],NonNurse[[#This Row],[PT Aide Hours]])/NonNurse[[#This Row],[MDS Census]]</f>
        <v>0</v>
      </c>
      <c r="AA296" s="6">
        <v>0</v>
      </c>
      <c r="AB296" s="6">
        <v>0</v>
      </c>
      <c r="AC296" s="6">
        <v>0</v>
      </c>
      <c r="AD296" s="6">
        <v>9.3807608695652167</v>
      </c>
      <c r="AE296" s="6">
        <v>0</v>
      </c>
      <c r="AF296" s="6">
        <v>0</v>
      </c>
      <c r="AG296" s="6">
        <v>0</v>
      </c>
      <c r="AH296" s="1">
        <v>365088</v>
      </c>
      <c r="AI296">
        <v>5</v>
      </c>
    </row>
    <row r="297" spans="1:35" x14ac:dyDescent="0.25">
      <c r="A297" t="s">
        <v>964</v>
      </c>
      <c r="B297" t="s">
        <v>738</v>
      </c>
      <c r="C297" t="s">
        <v>1094</v>
      </c>
      <c r="D297" t="s">
        <v>1032</v>
      </c>
      <c r="E297" s="6">
        <v>38.141304347826086</v>
      </c>
      <c r="F297" s="6">
        <v>5.6521739130434785</v>
      </c>
      <c r="G297" s="6">
        <v>0.41032608695652173</v>
      </c>
      <c r="H297" s="6">
        <v>0.32880434782608697</v>
      </c>
      <c r="I297" s="6">
        <v>6.3369565217391308</v>
      </c>
      <c r="J297" s="6">
        <v>0</v>
      </c>
      <c r="K297" s="6">
        <v>0</v>
      </c>
      <c r="L297" s="6">
        <v>3.6458695652173914</v>
      </c>
      <c r="M297" s="6">
        <v>0</v>
      </c>
      <c r="N297" s="6">
        <v>0</v>
      </c>
      <c r="O297" s="6">
        <f>SUM(NonNurse[[#This Row],[Qualified Social Work Staff Hours]],NonNurse[[#This Row],[Other Social Work Staff Hours]])/NonNurse[[#This Row],[MDS Census]]</f>
        <v>0</v>
      </c>
      <c r="P297" s="6">
        <v>0</v>
      </c>
      <c r="Q297" s="6">
        <v>35.185543478260868</v>
      </c>
      <c r="R297" s="6">
        <f>SUM(NonNurse[[#This Row],[Qualified Activities Professional Hours]],NonNurse[[#This Row],[Other Activities Professional Hours]])/NonNurse[[#This Row],[MDS Census]]</f>
        <v>0.92250498717583351</v>
      </c>
      <c r="S297" s="6">
        <v>4.2659782608695664</v>
      </c>
      <c r="T297" s="6">
        <v>5.5558695652173915</v>
      </c>
      <c r="U297" s="6">
        <v>0</v>
      </c>
      <c r="V297" s="6">
        <f>SUM(NonNurse[[#This Row],[Occupational Therapist Hours]],NonNurse[[#This Row],[OT Assistant Hours]],NonNurse[[#This Row],[OT Aide Hours]])/NonNurse[[#This Row],[MDS Census]]</f>
        <v>0.25751211171273874</v>
      </c>
      <c r="W297" s="6">
        <v>3.9013043478260867</v>
      </c>
      <c r="X297" s="6">
        <v>5.5579347826086956</v>
      </c>
      <c r="Y297" s="6">
        <v>0</v>
      </c>
      <c r="Z297" s="6">
        <f>SUM(NonNurse[[#This Row],[Physical Therapist (PT) Hours]],NonNurse[[#This Row],[PT Assistant Hours]],NonNurse[[#This Row],[PT Aide Hours]])/NonNurse[[#This Row],[MDS Census]]</f>
        <v>0.24800512966657165</v>
      </c>
      <c r="AA297" s="6">
        <v>0</v>
      </c>
      <c r="AB297" s="6">
        <v>0</v>
      </c>
      <c r="AC297" s="6">
        <v>0</v>
      </c>
      <c r="AD297" s="6">
        <v>44.54597826086956</v>
      </c>
      <c r="AE297" s="6">
        <v>0</v>
      </c>
      <c r="AF297" s="6">
        <v>0</v>
      </c>
      <c r="AG297" s="6">
        <v>0.21195652173913043</v>
      </c>
      <c r="AH297" s="1">
        <v>366266</v>
      </c>
      <c r="AI297">
        <v>5</v>
      </c>
    </row>
    <row r="298" spans="1:35" x14ac:dyDescent="0.25">
      <c r="A298" t="s">
        <v>964</v>
      </c>
      <c r="B298" t="s">
        <v>285</v>
      </c>
      <c r="C298" t="s">
        <v>1129</v>
      </c>
      <c r="D298" t="s">
        <v>1032</v>
      </c>
      <c r="E298" s="6">
        <v>64.423913043478265</v>
      </c>
      <c r="F298" s="6">
        <v>5.5652173913043477</v>
      </c>
      <c r="G298" s="6">
        <v>4.3478260869565216E-2</v>
      </c>
      <c r="H298" s="6">
        <v>0</v>
      </c>
      <c r="I298" s="6">
        <v>0.69565217391304346</v>
      </c>
      <c r="J298" s="6">
        <v>0</v>
      </c>
      <c r="K298" s="6">
        <v>0</v>
      </c>
      <c r="L298" s="6">
        <v>2.839239130434783</v>
      </c>
      <c r="M298" s="6">
        <v>0</v>
      </c>
      <c r="N298" s="6">
        <v>0</v>
      </c>
      <c r="O298" s="6">
        <f>SUM(NonNurse[[#This Row],[Qualified Social Work Staff Hours]],NonNurse[[#This Row],[Other Social Work Staff Hours]])/NonNurse[[#This Row],[MDS Census]]</f>
        <v>0</v>
      </c>
      <c r="P298" s="6">
        <v>10.748043478260872</v>
      </c>
      <c r="Q298" s="6">
        <v>0</v>
      </c>
      <c r="R298" s="6">
        <f>SUM(NonNurse[[#This Row],[Qualified Activities Professional Hours]],NonNurse[[#This Row],[Other Activities Professional Hours]])/NonNurse[[#This Row],[MDS Census]]</f>
        <v>0.16683313649401049</v>
      </c>
      <c r="S298" s="6">
        <v>0.53619565217391307</v>
      </c>
      <c r="T298" s="6">
        <v>6.4041304347826093</v>
      </c>
      <c r="U298" s="6">
        <v>0</v>
      </c>
      <c r="V298" s="6">
        <f>SUM(NonNurse[[#This Row],[Occupational Therapist Hours]],NonNurse[[#This Row],[OT Assistant Hours]],NonNurse[[#This Row],[OT Aide Hours]])/NonNurse[[#This Row],[MDS Census]]</f>
        <v>0.10772903661211407</v>
      </c>
      <c r="W298" s="6">
        <v>1.0425</v>
      </c>
      <c r="X298" s="6">
        <v>4.1828260869565232</v>
      </c>
      <c r="Y298" s="6">
        <v>0</v>
      </c>
      <c r="Z298" s="6">
        <f>SUM(NonNurse[[#This Row],[Physical Therapist (PT) Hours]],NonNurse[[#This Row],[PT Assistant Hours]],NonNurse[[#This Row],[PT Aide Hours]])/NonNurse[[#This Row],[MDS Census]]</f>
        <v>8.1108486586806153E-2</v>
      </c>
      <c r="AA298" s="6">
        <v>0</v>
      </c>
      <c r="AB298" s="6">
        <v>0</v>
      </c>
      <c r="AC298" s="6">
        <v>0</v>
      </c>
      <c r="AD298" s="6">
        <v>0</v>
      </c>
      <c r="AE298" s="6">
        <v>0</v>
      </c>
      <c r="AF298" s="6">
        <v>0</v>
      </c>
      <c r="AG298" s="6">
        <v>0</v>
      </c>
      <c r="AH298" s="1">
        <v>365594</v>
      </c>
      <c r="AI298">
        <v>5</v>
      </c>
    </row>
    <row r="299" spans="1:35" x14ac:dyDescent="0.25">
      <c r="A299" t="s">
        <v>964</v>
      </c>
      <c r="B299" t="s">
        <v>514</v>
      </c>
      <c r="C299" t="s">
        <v>1278</v>
      </c>
      <c r="D299" t="s">
        <v>1032</v>
      </c>
      <c r="E299" s="6">
        <v>17.978260869565219</v>
      </c>
      <c r="F299" s="6">
        <v>0</v>
      </c>
      <c r="G299" s="6">
        <v>0.77173913043478259</v>
      </c>
      <c r="H299" s="6">
        <v>0</v>
      </c>
      <c r="I299" s="6">
        <v>1.6521739130434783</v>
      </c>
      <c r="J299" s="6">
        <v>0</v>
      </c>
      <c r="K299" s="6">
        <v>0</v>
      </c>
      <c r="L299" s="6">
        <v>0.44021739130434784</v>
      </c>
      <c r="M299" s="6">
        <v>10</v>
      </c>
      <c r="N299" s="6">
        <v>0</v>
      </c>
      <c r="O299" s="6">
        <f>SUM(NonNurse[[#This Row],[Qualified Social Work Staff Hours]],NonNurse[[#This Row],[Other Social Work Staff Hours]])/NonNurse[[#This Row],[MDS Census]]</f>
        <v>0.55622732769044736</v>
      </c>
      <c r="P299" s="6">
        <v>0</v>
      </c>
      <c r="Q299" s="6">
        <v>0</v>
      </c>
      <c r="R299" s="6">
        <f>SUM(NonNurse[[#This Row],[Qualified Activities Professional Hours]],NonNurse[[#This Row],[Other Activities Professional Hours]])/NonNurse[[#This Row],[MDS Census]]</f>
        <v>0</v>
      </c>
      <c r="S299" s="6">
        <v>10.241847826086957</v>
      </c>
      <c r="T299" s="6">
        <v>4.9347826086956523</v>
      </c>
      <c r="U299" s="6">
        <v>0</v>
      </c>
      <c r="V299" s="6">
        <f>SUM(NonNurse[[#This Row],[Occupational Therapist Hours]],NonNurse[[#This Row],[OT Assistant Hours]],NonNurse[[#This Row],[OT Aide Hours]])/NonNurse[[#This Row],[MDS Census]]</f>
        <v>0.8441656590084643</v>
      </c>
      <c r="W299" s="6">
        <v>12.179347826086957</v>
      </c>
      <c r="X299" s="6">
        <v>8.9647826086956517</v>
      </c>
      <c r="Y299" s="6">
        <v>0</v>
      </c>
      <c r="Z299" s="6">
        <f>SUM(NonNurse[[#This Row],[Physical Therapist (PT) Hours]],NonNurse[[#This Row],[PT Assistant Hours]],NonNurse[[#This Row],[PT Aide Hours]])/NonNurse[[#This Row],[MDS Census]]</f>
        <v>1.1760943168077389</v>
      </c>
      <c r="AA299" s="6">
        <v>0</v>
      </c>
      <c r="AB299" s="6">
        <v>6.7934782608695654</v>
      </c>
      <c r="AC299" s="6">
        <v>0</v>
      </c>
      <c r="AD299" s="6">
        <v>0</v>
      </c>
      <c r="AE299" s="6">
        <v>0</v>
      </c>
      <c r="AF299" s="6">
        <v>0</v>
      </c>
      <c r="AG299" s="6">
        <v>0</v>
      </c>
      <c r="AH299" s="1">
        <v>365943</v>
      </c>
      <c r="AI299">
        <v>5</v>
      </c>
    </row>
    <row r="300" spans="1:35" x14ac:dyDescent="0.25">
      <c r="A300" t="s">
        <v>964</v>
      </c>
      <c r="B300" t="s">
        <v>223</v>
      </c>
      <c r="C300" t="s">
        <v>1147</v>
      </c>
      <c r="D300" t="s">
        <v>1031</v>
      </c>
      <c r="E300" s="6">
        <v>48.695652173913047</v>
      </c>
      <c r="F300" s="6">
        <v>10.869565217391305</v>
      </c>
      <c r="G300" s="6">
        <v>0.39130434782608697</v>
      </c>
      <c r="H300" s="6">
        <v>0.16304347826086957</v>
      </c>
      <c r="I300" s="6">
        <v>0.91304347826086951</v>
      </c>
      <c r="J300" s="6">
        <v>0</v>
      </c>
      <c r="K300" s="6">
        <v>0</v>
      </c>
      <c r="L300" s="6">
        <v>1.0951086956521738</v>
      </c>
      <c r="M300" s="6">
        <v>0</v>
      </c>
      <c r="N300" s="6">
        <v>0</v>
      </c>
      <c r="O300" s="6">
        <f>SUM(NonNurse[[#This Row],[Qualified Social Work Staff Hours]],NonNurse[[#This Row],[Other Social Work Staff Hours]])/NonNurse[[#This Row],[MDS Census]]</f>
        <v>0</v>
      </c>
      <c r="P300" s="6">
        <v>3.2880434782608696</v>
      </c>
      <c r="Q300" s="6">
        <v>5.0489130434782608</v>
      </c>
      <c r="R300" s="6">
        <f>SUM(NonNurse[[#This Row],[Qualified Activities Professional Hours]],NonNurse[[#This Row],[Other Activities Professional Hours]])/NonNurse[[#This Row],[MDS Census]]</f>
        <v>0.17120535714285715</v>
      </c>
      <c r="S300" s="6">
        <v>1.2038043478260869</v>
      </c>
      <c r="T300" s="6">
        <v>10.010217391304348</v>
      </c>
      <c r="U300" s="6">
        <v>0</v>
      </c>
      <c r="V300" s="6">
        <f>SUM(NonNurse[[#This Row],[Occupational Therapist Hours]],NonNurse[[#This Row],[OT Assistant Hours]],NonNurse[[#This Row],[OT Aide Hours]])/NonNurse[[#This Row],[MDS Census]]</f>
        <v>0.23028794642857139</v>
      </c>
      <c r="W300" s="6">
        <v>1.0706521739130435</v>
      </c>
      <c r="X300" s="6">
        <v>8.8152173913043477</v>
      </c>
      <c r="Y300" s="6">
        <v>0</v>
      </c>
      <c r="Z300" s="6">
        <f>SUM(NonNurse[[#This Row],[Physical Therapist (PT) Hours]],NonNurse[[#This Row],[PT Assistant Hours]],NonNurse[[#This Row],[PT Aide Hours]])/NonNurse[[#This Row],[MDS Census]]</f>
        <v>0.20301339285714284</v>
      </c>
      <c r="AA300" s="6">
        <v>0</v>
      </c>
      <c r="AB300" s="6">
        <v>0</v>
      </c>
      <c r="AC300" s="6">
        <v>0</v>
      </c>
      <c r="AD300" s="6">
        <v>0</v>
      </c>
      <c r="AE300" s="6">
        <v>0</v>
      </c>
      <c r="AF300" s="6">
        <v>0</v>
      </c>
      <c r="AG300" s="6">
        <v>0</v>
      </c>
      <c r="AH300" s="1">
        <v>365495</v>
      </c>
      <c r="AI300">
        <v>5</v>
      </c>
    </row>
    <row r="301" spans="1:35" x14ac:dyDescent="0.25">
      <c r="A301" t="s">
        <v>964</v>
      </c>
      <c r="B301" t="s">
        <v>713</v>
      </c>
      <c r="C301" t="s">
        <v>1141</v>
      </c>
      <c r="D301" t="s">
        <v>988</v>
      </c>
      <c r="E301" s="6">
        <v>70.206521739130437</v>
      </c>
      <c r="F301" s="6">
        <v>6.2597826086956516</v>
      </c>
      <c r="G301" s="6">
        <v>0.56195652173913047</v>
      </c>
      <c r="H301" s="6">
        <v>0.279891304347826</v>
      </c>
      <c r="I301" s="6">
        <v>0.70652173913043481</v>
      </c>
      <c r="J301" s="6">
        <v>0</v>
      </c>
      <c r="K301" s="6">
        <v>0</v>
      </c>
      <c r="L301" s="6">
        <v>1.8657608695652177</v>
      </c>
      <c r="M301" s="6">
        <v>3.4793478260869568</v>
      </c>
      <c r="N301" s="6">
        <v>0</v>
      </c>
      <c r="O301" s="6">
        <f>SUM(NonNurse[[#This Row],[Qualified Social Work Staff Hours]],NonNurse[[#This Row],[Other Social Work Staff Hours]])/NonNurse[[#This Row],[MDS Census]]</f>
        <v>4.9558755225267072E-2</v>
      </c>
      <c r="P301" s="6">
        <v>4.1467391304347823</v>
      </c>
      <c r="Q301" s="6">
        <v>5.591304347826088</v>
      </c>
      <c r="R301" s="6">
        <f>SUM(NonNurse[[#This Row],[Qualified Activities Professional Hours]],NonNurse[[#This Row],[Other Activities Professional Hours]])/NonNurse[[#This Row],[MDS Census]]</f>
        <v>0.13870568199411673</v>
      </c>
      <c r="S301" s="6">
        <v>1.4630434782608692</v>
      </c>
      <c r="T301" s="6">
        <v>6.0486956521739108</v>
      </c>
      <c r="U301" s="6">
        <v>0</v>
      </c>
      <c r="V301" s="6">
        <f>SUM(NonNurse[[#This Row],[Occupational Therapist Hours]],NonNurse[[#This Row],[OT Assistant Hours]],NonNurse[[#This Row],[OT Aide Hours]])/NonNurse[[#This Row],[MDS Census]]</f>
        <v>0.10699489084997674</v>
      </c>
      <c r="W301" s="6">
        <v>3.0392391304347832</v>
      </c>
      <c r="X301" s="6">
        <v>10.108369565217391</v>
      </c>
      <c r="Y301" s="6">
        <v>0</v>
      </c>
      <c r="Z301" s="6">
        <f>SUM(NonNurse[[#This Row],[Physical Therapist (PT) Hours]],NonNurse[[#This Row],[PT Assistant Hours]],NonNurse[[#This Row],[PT Aide Hours]])/NonNurse[[#This Row],[MDS Census]]</f>
        <v>0.18727047530577487</v>
      </c>
      <c r="AA301" s="6">
        <v>0</v>
      </c>
      <c r="AB301" s="6">
        <v>0</v>
      </c>
      <c r="AC301" s="6">
        <v>0</v>
      </c>
      <c r="AD301" s="6">
        <v>1.5217391304347827</v>
      </c>
      <c r="AE301" s="6">
        <v>0</v>
      </c>
      <c r="AF301" s="6">
        <v>0</v>
      </c>
      <c r="AG301" s="6">
        <v>3.8043478260869568E-2</v>
      </c>
      <c r="AH301" s="1">
        <v>366235</v>
      </c>
      <c r="AI301">
        <v>5</v>
      </c>
    </row>
    <row r="302" spans="1:35" x14ac:dyDescent="0.25">
      <c r="A302" t="s">
        <v>964</v>
      </c>
      <c r="B302" t="s">
        <v>620</v>
      </c>
      <c r="C302" t="s">
        <v>1129</v>
      </c>
      <c r="D302" t="s">
        <v>1032</v>
      </c>
      <c r="E302" s="6">
        <v>46.641304347826086</v>
      </c>
      <c r="F302" s="6">
        <v>0</v>
      </c>
      <c r="G302" s="6">
        <v>0.13043478260869565</v>
      </c>
      <c r="H302" s="6">
        <v>0.2608695652173913</v>
      </c>
      <c r="I302" s="6">
        <v>0.78260869565217395</v>
      </c>
      <c r="J302" s="6">
        <v>0</v>
      </c>
      <c r="K302" s="6">
        <v>0</v>
      </c>
      <c r="L302" s="6">
        <v>3.2608695652173912E-2</v>
      </c>
      <c r="M302" s="6">
        <v>0</v>
      </c>
      <c r="N302" s="6">
        <v>0</v>
      </c>
      <c r="O302" s="6">
        <f>SUM(NonNurse[[#This Row],[Qualified Social Work Staff Hours]],NonNurse[[#This Row],[Other Social Work Staff Hours]])/NonNurse[[#This Row],[MDS Census]]</f>
        <v>0</v>
      </c>
      <c r="P302" s="6">
        <v>0</v>
      </c>
      <c r="Q302" s="6">
        <v>4.0081521739130439</v>
      </c>
      <c r="R302" s="6">
        <f>SUM(NonNurse[[#This Row],[Qualified Activities Professional Hours]],NonNurse[[#This Row],[Other Activities Professional Hours]])/NonNurse[[#This Row],[MDS Census]]</f>
        <v>8.5935679328827785E-2</v>
      </c>
      <c r="S302" s="6">
        <v>0.27532608695652172</v>
      </c>
      <c r="T302" s="6">
        <v>0</v>
      </c>
      <c r="U302" s="6">
        <v>0.97826086956521741</v>
      </c>
      <c r="V302" s="6">
        <f>SUM(NonNurse[[#This Row],[Occupational Therapist Hours]],NonNurse[[#This Row],[OT Assistant Hours]],NonNurse[[#This Row],[OT Aide Hours]])/NonNurse[[#This Row],[MDS Census]]</f>
        <v>2.6877184805406663E-2</v>
      </c>
      <c r="W302" s="6">
        <v>0.31173913043478263</v>
      </c>
      <c r="X302" s="6">
        <v>2.6031521739130428</v>
      </c>
      <c r="Y302" s="6">
        <v>0</v>
      </c>
      <c r="Z302" s="6">
        <f>SUM(NonNurse[[#This Row],[Physical Therapist (PT) Hours]],NonNurse[[#This Row],[PT Assistant Hours]],NonNurse[[#This Row],[PT Aide Hours]])/NonNurse[[#This Row],[MDS Census]]</f>
        <v>6.2495921696574211E-2</v>
      </c>
      <c r="AA302" s="6">
        <v>0</v>
      </c>
      <c r="AB302" s="6">
        <v>0</v>
      </c>
      <c r="AC302" s="6">
        <v>0</v>
      </c>
      <c r="AD302" s="6">
        <v>0</v>
      </c>
      <c r="AE302" s="6">
        <v>0</v>
      </c>
      <c r="AF302" s="6">
        <v>0</v>
      </c>
      <c r="AG302" s="6">
        <v>0</v>
      </c>
      <c r="AH302" s="1">
        <v>366106</v>
      </c>
      <c r="AI302">
        <v>5</v>
      </c>
    </row>
    <row r="303" spans="1:35" x14ac:dyDescent="0.25">
      <c r="A303" t="s">
        <v>964</v>
      </c>
      <c r="B303" t="s">
        <v>211</v>
      </c>
      <c r="C303" t="s">
        <v>1276</v>
      </c>
      <c r="D303" t="s">
        <v>1058</v>
      </c>
      <c r="E303" s="6">
        <v>105.5</v>
      </c>
      <c r="F303" s="6">
        <v>5.1739130434782608</v>
      </c>
      <c r="G303" s="6">
        <v>1.3586956521739131</v>
      </c>
      <c r="H303" s="6">
        <v>0</v>
      </c>
      <c r="I303" s="6">
        <v>2.2608695652173911</v>
      </c>
      <c r="J303" s="6">
        <v>0</v>
      </c>
      <c r="K303" s="6">
        <v>3.3913043478260869</v>
      </c>
      <c r="L303" s="6">
        <v>2.1973913043478257</v>
      </c>
      <c r="M303" s="6">
        <v>0</v>
      </c>
      <c r="N303" s="6">
        <v>4.9130434782608692</v>
      </c>
      <c r="O303" s="6">
        <f>SUM(NonNurse[[#This Row],[Qualified Social Work Staff Hours]],NonNurse[[#This Row],[Other Social Work Staff Hours]])/NonNurse[[#This Row],[MDS Census]]</f>
        <v>4.6569132495363687E-2</v>
      </c>
      <c r="P303" s="6">
        <v>4.6956521739130439</v>
      </c>
      <c r="Q303" s="6">
        <v>15.467173913043483</v>
      </c>
      <c r="R303" s="6">
        <f>SUM(NonNurse[[#This Row],[Qualified Activities Professional Hours]],NonNurse[[#This Row],[Other Activities Professional Hours]])/NonNurse[[#This Row],[MDS Census]]</f>
        <v>0.19111683494745524</v>
      </c>
      <c r="S303" s="6">
        <v>3.033695652173912</v>
      </c>
      <c r="T303" s="6">
        <v>4.9471739130434784</v>
      </c>
      <c r="U303" s="6">
        <v>0</v>
      </c>
      <c r="V303" s="6">
        <f>SUM(NonNurse[[#This Row],[Occupational Therapist Hours]],NonNurse[[#This Row],[OT Assistant Hours]],NonNurse[[#This Row],[OT Aide Hours]])/NonNurse[[#This Row],[MDS Census]]</f>
        <v>7.5648052750875744E-2</v>
      </c>
      <c r="W303" s="6">
        <v>3.4667391304347825</v>
      </c>
      <c r="X303" s="6">
        <v>13.628260869565212</v>
      </c>
      <c r="Y303" s="6">
        <v>0</v>
      </c>
      <c r="Z303" s="6">
        <f>SUM(NonNurse[[#This Row],[Physical Therapist (PT) Hours]],NonNurse[[#This Row],[PT Assistant Hours]],NonNurse[[#This Row],[PT Aide Hours]])/NonNurse[[#This Row],[MDS Census]]</f>
        <v>0.16203791469194309</v>
      </c>
      <c r="AA303" s="6">
        <v>0</v>
      </c>
      <c r="AB303" s="6">
        <v>0</v>
      </c>
      <c r="AC303" s="6">
        <v>0</v>
      </c>
      <c r="AD303" s="6">
        <v>0</v>
      </c>
      <c r="AE303" s="6">
        <v>0</v>
      </c>
      <c r="AF303" s="6">
        <v>0</v>
      </c>
      <c r="AG303" s="6">
        <v>0</v>
      </c>
      <c r="AH303" s="1">
        <v>365478</v>
      </c>
      <c r="AI303">
        <v>5</v>
      </c>
    </row>
    <row r="304" spans="1:35" x14ac:dyDescent="0.25">
      <c r="A304" t="s">
        <v>964</v>
      </c>
      <c r="B304" t="s">
        <v>758</v>
      </c>
      <c r="C304" t="s">
        <v>1400</v>
      </c>
      <c r="D304" t="s">
        <v>1001</v>
      </c>
      <c r="E304" s="6">
        <v>73.760869565217391</v>
      </c>
      <c r="F304" s="6">
        <v>4.3559782608695654</v>
      </c>
      <c r="G304" s="6">
        <v>0.77989130434782605</v>
      </c>
      <c r="H304" s="6">
        <v>0</v>
      </c>
      <c r="I304" s="6">
        <v>1.2608695652173914</v>
      </c>
      <c r="J304" s="6">
        <v>0</v>
      </c>
      <c r="K304" s="6">
        <v>0</v>
      </c>
      <c r="L304" s="6">
        <v>3.1471739130434773</v>
      </c>
      <c r="M304" s="6">
        <v>5.6456521739130423</v>
      </c>
      <c r="N304" s="6">
        <v>6.3304347826086964</v>
      </c>
      <c r="O304" s="6">
        <f>SUM(NonNurse[[#This Row],[Qualified Social Work Staff Hours]],NonNurse[[#This Row],[Other Social Work Staff Hours]])/NonNurse[[#This Row],[MDS Census]]</f>
        <v>0.16236368994989683</v>
      </c>
      <c r="P304" s="6">
        <v>0</v>
      </c>
      <c r="Q304" s="6">
        <v>0</v>
      </c>
      <c r="R304" s="6">
        <f>SUM(NonNurse[[#This Row],[Qualified Activities Professional Hours]],NonNurse[[#This Row],[Other Activities Professional Hours]])/NonNurse[[#This Row],[MDS Census]]</f>
        <v>0</v>
      </c>
      <c r="S304" s="6">
        <v>4.9185869565217386</v>
      </c>
      <c r="T304" s="6">
        <v>14.693586956521738</v>
      </c>
      <c r="U304" s="6">
        <v>0</v>
      </c>
      <c r="V304" s="6">
        <f>SUM(NonNurse[[#This Row],[Occupational Therapist Hours]],NonNurse[[#This Row],[OT Assistant Hours]],NonNurse[[#This Row],[OT Aide Hours]])/NonNurse[[#This Row],[MDS Census]]</f>
        <v>0.2658885941644562</v>
      </c>
      <c r="W304" s="6">
        <v>3.7283695652173914</v>
      </c>
      <c r="X304" s="6">
        <v>13.025869565217389</v>
      </c>
      <c r="Y304" s="6">
        <v>0</v>
      </c>
      <c r="Z304" s="6">
        <f>SUM(NonNurse[[#This Row],[Physical Therapist (PT) Hours]],NonNurse[[#This Row],[PT Assistant Hours]],NonNurse[[#This Row],[PT Aide Hours]])/NonNurse[[#This Row],[MDS Census]]</f>
        <v>0.2271426466254052</v>
      </c>
      <c r="AA304" s="6">
        <v>0</v>
      </c>
      <c r="AB304" s="6">
        <v>0</v>
      </c>
      <c r="AC304" s="6">
        <v>0</v>
      </c>
      <c r="AD304" s="6">
        <v>0</v>
      </c>
      <c r="AE304" s="6">
        <v>0</v>
      </c>
      <c r="AF304" s="6">
        <v>0</v>
      </c>
      <c r="AG304" s="6">
        <v>0</v>
      </c>
      <c r="AH304" s="1">
        <v>366290</v>
      </c>
      <c r="AI304">
        <v>5</v>
      </c>
    </row>
    <row r="305" spans="1:35" x14ac:dyDescent="0.25">
      <c r="A305" t="s">
        <v>964</v>
      </c>
      <c r="B305" t="s">
        <v>625</v>
      </c>
      <c r="C305" t="s">
        <v>1221</v>
      </c>
      <c r="D305" t="s">
        <v>1032</v>
      </c>
      <c r="E305" s="6">
        <v>103.95652173913044</v>
      </c>
      <c r="F305" s="6">
        <v>5.4782608695652177</v>
      </c>
      <c r="G305" s="6">
        <v>0.42391304347826086</v>
      </c>
      <c r="H305" s="6">
        <v>0.52173913043478259</v>
      </c>
      <c r="I305" s="6">
        <v>4.6956521739130439</v>
      </c>
      <c r="J305" s="6">
        <v>0</v>
      </c>
      <c r="K305" s="6">
        <v>0</v>
      </c>
      <c r="L305" s="6">
        <v>4.3729347826086951</v>
      </c>
      <c r="M305" s="6">
        <v>5.0434782608695654</v>
      </c>
      <c r="N305" s="6">
        <v>0</v>
      </c>
      <c r="O305" s="6">
        <f>SUM(NonNurse[[#This Row],[Qualified Social Work Staff Hours]],NonNurse[[#This Row],[Other Social Work Staff Hours]])/NonNurse[[#This Row],[MDS Census]]</f>
        <v>4.8515265579255541E-2</v>
      </c>
      <c r="P305" s="6">
        <v>5.4782608695652177</v>
      </c>
      <c r="Q305" s="6">
        <v>10.157608695652174</v>
      </c>
      <c r="R305" s="6">
        <f>SUM(NonNurse[[#This Row],[Qualified Activities Professional Hours]],NonNurse[[#This Row],[Other Activities Professional Hours]])/NonNurse[[#This Row],[MDS Census]]</f>
        <v>0.1504077791718946</v>
      </c>
      <c r="S305" s="6">
        <v>5.4399999999999995</v>
      </c>
      <c r="T305" s="6">
        <v>10.256630434782606</v>
      </c>
      <c r="U305" s="6">
        <v>0</v>
      </c>
      <c r="V305" s="6">
        <f>SUM(NonNurse[[#This Row],[Occupational Therapist Hours]],NonNurse[[#This Row],[OT Assistant Hours]],NonNurse[[#This Row],[OT Aide Hours]])/NonNurse[[#This Row],[MDS Census]]</f>
        <v>0.15099226265161017</v>
      </c>
      <c r="W305" s="6">
        <v>5.1426086956521733</v>
      </c>
      <c r="X305" s="6">
        <v>14.663695652173917</v>
      </c>
      <c r="Y305" s="6">
        <v>0</v>
      </c>
      <c r="Z305" s="6">
        <f>SUM(NonNurse[[#This Row],[Physical Therapist (PT) Hours]],NonNurse[[#This Row],[PT Assistant Hours]],NonNurse[[#This Row],[PT Aide Hours]])/NonNurse[[#This Row],[MDS Census]]</f>
        <v>0.19052488498536183</v>
      </c>
      <c r="AA305" s="6">
        <v>0</v>
      </c>
      <c r="AB305" s="6">
        <v>0</v>
      </c>
      <c r="AC305" s="6">
        <v>0</v>
      </c>
      <c r="AD305" s="6">
        <v>0</v>
      </c>
      <c r="AE305" s="6">
        <v>2.1739130434782608E-2</v>
      </c>
      <c r="AF305" s="6">
        <v>0</v>
      </c>
      <c r="AG305" s="6">
        <v>0</v>
      </c>
      <c r="AH305" s="1">
        <v>366111</v>
      </c>
      <c r="AI305">
        <v>5</v>
      </c>
    </row>
    <row r="306" spans="1:35" x14ac:dyDescent="0.25">
      <c r="A306" t="s">
        <v>964</v>
      </c>
      <c r="B306" t="s">
        <v>703</v>
      </c>
      <c r="C306" t="s">
        <v>1237</v>
      </c>
      <c r="D306" t="s">
        <v>1034</v>
      </c>
      <c r="E306" s="6">
        <v>75.239130434782609</v>
      </c>
      <c r="F306" s="6">
        <v>4.8913043478260869</v>
      </c>
      <c r="G306" s="6">
        <v>0.55978260869565222</v>
      </c>
      <c r="H306" s="6">
        <v>0.35869565217391303</v>
      </c>
      <c r="I306" s="6">
        <v>3.0869565217391304</v>
      </c>
      <c r="J306" s="6">
        <v>0</v>
      </c>
      <c r="K306" s="6">
        <v>0.83695652173913049</v>
      </c>
      <c r="L306" s="6">
        <v>5.5458695652173899</v>
      </c>
      <c r="M306" s="6">
        <v>7.3668478260869561</v>
      </c>
      <c r="N306" s="6">
        <v>0</v>
      </c>
      <c r="O306" s="6">
        <f>SUM(NonNurse[[#This Row],[Qualified Social Work Staff Hours]],NonNurse[[#This Row],[Other Social Work Staff Hours]])/NonNurse[[#This Row],[MDS Census]]</f>
        <v>9.7912453048251941E-2</v>
      </c>
      <c r="P306" s="6">
        <v>0</v>
      </c>
      <c r="Q306" s="6">
        <v>7.4320652173913047</v>
      </c>
      <c r="R306" s="6">
        <f>SUM(NonNurse[[#This Row],[Qualified Activities Professional Hours]],NonNurse[[#This Row],[Other Activities Professional Hours]])/NonNurse[[#This Row],[MDS Census]]</f>
        <v>9.8779254550707893E-2</v>
      </c>
      <c r="S306" s="6">
        <v>4.10728260869565</v>
      </c>
      <c r="T306" s="6">
        <v>8.8202173913043485</v>
      </c>
      <c r="U306" s="6">
        <v>0</v>
      </c>
      <c r="V306" s="6">
        <f>SUM(NonNurse[[#This Row],[Occupational Therapist Hours]],NonNurse[[#This Row],[OT Assistant Hours]],NonNurse[[#This Row],[OT Aide Hours]])/NonNurse[[#This Row],[MDS Census]]</f>
        <v>0.1718188384859867</v>
      </c>
      <c r="W306" s="6">
        <v>3.7489130434782618</v>
      </c>
      <c r="X306" s="6">
        <v>14.501195652173912</v>
      </c>
      <c r="Y306" s="6">
        <v>0</v>
      </c>
      <c r="Z306" s="6">
        <f>SUM(NonNurse[[#This Row],[Physical Therapist (PT) Hours]],NonNurse[[#This Row],[PT Assistant Hours]],NonNurse[[#This Row],[PT Aide Hours]])/NonNurse[[#This Row],[MDS Census]]</f>
        <v>0.2425613984397573</v>
      </c>
      <c r="AA306" s="6">
        <v>0</v>
      </c>
      <c r="AB306" s="6">
        <v>0</v>
      </c>
      <c r="AC306" s="6">
        <v>0</v>
      </c>
      <c r="AD306" s="6">
        <v>0</v>
      </c>
      <c r="AE306" s="6">
        <v>18.25</v>
      </c>
      <c r="AF306" s="6">
        <v>0</v>
      </c>
      <c r="AG306" s="6">
        <v>0</v>
      </c>
      <c r="AH306" s="1">
        <v>366222</v>
      </c>
      <c r="AI306">
        <v>5</v>
      </c>
    </row>
    <row r="307" spans="1:35" x14ac:dyDescent="0.25">
      <c r="A307" t="s">
        <v>964</v>
      </c>
      <c r="B307" t="s">
        <v>28</v>
      </c>
      <c r="C307" t="s">
        <v>1116</v>
      </c>
      <c r="D307" t="s">
        <v>980</v>
      </c>
      <c r="E307" s="6">
        <v>39.434782608695649</v>
      </c>
      <c r="F307" s="6">
        <v>11.280434782608697</v>
      </c>
      <c r="G307" s="6">
        <v>0</v>
      </c>
      <c r="H307" s="6">
        <v>0</v>
      </c>
      <c r="I307" s="6">
        <v>0.86956521739130432</v>
      </c>
      <c r="J307" s="6">
        <v>0</v>
      </c>
      <c r="K307" s="6">
        <v>0</v>
      </c>
      <c r="L307" s="6">
        <v>0.95108695652173914</v>
      </c>
      <c r="M307" s="6">
        <v>0</v>
      </c>
      <c r="N307" s="6">
        <v>4.1222826086956523</v>
      </c>
      <c r="O307" s="6">
        <f>SUM(NonNurse[[#This Row],[Qualified Social Work Staff Hours]],NonNurse[[#This Row],[Other Social Work Staff Hours]])/NonNurse[[#This Row],[MDS Census]]</f>
        <v>0.10453417861080487</v>
      </c>
      <c r="P307" s="6">
        <v>0</v>
      </c>
      <c r="Q307" s="6">
        <v>3.9510869565217392</v>
      </c>
      <c r="R307" s="6">
        <f>SUM(NonNurse[[#This Row],[Qualified Activities Professional Hours]],NonNurse[[#This Row],[Other Activities Professional Hours]])/NonNurse[[#This Row],[MDS Census]]</f>
        <v>0.10019294377067256</v>
      </c>
      <c r="S307" s="6">
        <v>1.3211956521739132</v>
      </c>
      <c r="T307" s="6">
        <v>7.7581521739130439</v>
      </c>
      <c r="U307" s="6">
        <v>0</v>
      </c>
      <c r="V307" s="6">
        <f>SUM(NonNurse[[#This Row],[Occupational Therapist Hours]],NonNurse[[#This Row],[OT Assistant Hours]],NonNurse[[#This Row],[OT Aide Hours]])/NonNurse[[#This Row],[MDS Census]]</f>
        <v>0.23023704520396918</v>
      </c>
      <c r="W307" s="6">
        <v>4.7228260869565215</v>
      </c>
      <c r="X307" s="6">
        <v>12.854347826086956</v>
      </c>
      <c r="Y307" s="6">
        <v>0</v>
      </c>
      <c r="Z307" s="6">
        <f>SUM(NonNurse[[#This Row],[Physical Therapist (PT) Hours]],NonNurse[[#This Row],[PT Assistant Hours]],NonNurse[[#This Row],[PT Aide Hours]])/NonNurse[[#This Row],[MDS Census]]</f>
        <v>0.44572767364939364</v>
      </c>
      <c r="AA307" s="6">
        <v>0</v>
      </c>
      <c r="AB307" s="6">
        <v>0</v>
      </c>
      <c r="AC307" s="6">
        <v>0</v>
      </c>
      <c r="AD307" s="6">
        <v>0</v>
      </c>
      <c r="AE307" s="6">
        <v>0</v>
      </c>
      <c r="AF307" s="6">
        <v>0</v>
      </c>
      <c r="AG307" s="6">
        <v>2.2608695652173911</v>
      </c>
      <c r="AH307" s="1">
        <v>365047</v>
      </c>
      <c r="AI307">
        <v>5</v>
      </c>
    </row>
    <row r="308" spans="1:35" x14ac:dyDescent="0.25">
      <c r="A308" t="s">
        <v>964</v>
      </c>
      <c r="B308" t="s">
        <v>216</v>
      </c>
      <c r="C308" t="s">
        <v>1109</v>
      </c>
      <c r="D308" t="s">
        <v>1055</v>
      </c>
      <c r="E308" s="6">
        <v>57.641304347826086</v>
      </c>
      <c r="F308" s="6">
        <v>5.1304347826086953</v>
      </c>
      <c r="G308" s="6">
        <v>0.60869565217391308</v>
      </c>
      <c r="H308" s="6">
        <v>0</v>
      </c>
      <c r="I308" s="6">
        <v>0</v>
      </c>
      <c r="J308" s="6">
        <v>0.45652173913043476</v>
      </c>
      <c r="K308" s="6">
        <v>0</v>
      </c>
      <c r="L308" s="6">
        <v>6.7366304347826071</v>
      </c>
      <c r="M308" s="6">
        <v>5.3913043478260869</v>
      </c>
      <c r="N308" s="6">
        <v>0</v>
      </c>
      <c r="O308" s="6">
        <f>SUM(NonNurse[[#This Row],[Qualified Social Work Staff Hours]],NonNurse[[#This Row],[Other Social Work Staff Hours]])/NonNurse[[#This Row],[MDS Census]]</f>
        <v>9.3531963039788793E-2</v>
      </c>
      <c r="P308" s="6">
        <v>5.5923913043478262</v>
      </c>
      <c r="Q308" s="6">
        <v>5.6494565217391308</v>
      </c>
      <c r="R308" s="6">
        <f>SUM(NonNurse[[#This Row],[Qualified Activities Professional Hours]],NonNurse[[#This Row],[Other Activities Professional Hours]])/NonNurse[[#This Row],[MDS Census]]</f>
        <v>0.19503111446351123</v>
      </c>
      <c r="S308" s="6">
        <v>2.3543478260869568</v>
      </c>
      <c r="T308" s="6">
        <v>8.3372826086956522</v>
      </c>
      <c r="U308" s="6">
        <v>0</v>
      </c>
      <c r="V308" s="6">
        <f>SUM(NonNurse[[#This Row],[Occupational Therapist Hours]],NonNurse[[#This Row],[OT Assistant Hours]],NonNurse[[#This Row],[OT Aide Hours]])/NonNurse[[#This Row],[MDS Census]]</f>
        <v>0.18548557420328118</v>
      </c>
      <c r="W308" s="6">
        <v>2.0986956521739133</v>
      </c>
      <c r="X308" s="6">
        <v>6.8980434782608713</v>
      </c>
      <c r="Y308" s="6">
        <v>0</v>
      </c>
      <c r="Z308" s="6">
        <f>SUM(NonNurse[[#This Row],[Physical Therapist (PT) Hours]],NonNurse[[#This Row],[PT Assistant Hours]],NonNurse[[#This Row],[PT Aide Hours]])/NonNurse[[#This Row],[MDS Census]]</f>
        <v>0.15608146332264761</v>
      </c>
      <c r="AA308" s="6">
        <v>0</v>
      </c>
      <c r="AB308" s="6">
        <v>0</v>
      </c>
      <c r="AC308" s="6">
        <v>0</v>
      </c>
      <c r="AD308" s="6">
        <v>0</v>
      </c>
      <c r="AE308" s="6">
        <v>0</v>
      </c>
      <c r="AF308" s="6">
        <v>0</v>
      </c>
      <c r="AG308" s="6">
        <v>0</v>
      </c>
      <c r="AH308" s="1">
        <v>365485</v>
      </c>
      <c r="AI308">
        <v>5</v>
      </c>
    </row>
    <row r="309" spans="1:35" x14ac:dyDescent="0.25">
      <c r="A309" t="s">
        <v>964</v>
      </c>
      <c r="B309" t="s">
        <v>863</v>
      </c>
      <c r="C309" t="s">
        <v>1095</v>
      </c>
      <c r="D309" t="s">
        <v>1056</v>
      </c>
      <c r="E309" s="6">
        <v>67.804347826086953</v>
      </c>
      <c r="F309" s="6">
        <v>5.3043478260869561</v>
      </c>
      <c r="G309" s="6">
        <v>0.13043478260869565</v>
      </c>
      <c r="H309" s="6">
        <v>0.27173913043478259</v>
      </c>
      <c r="I309" s="6">
        <v>8.6956521739130432E-2</v>
      </c>
      <c r="J309" s="6">
        <v>0</v>
      </c>
      <c r="K309" s="6">
        <v>0</v>
      </c>
      <c r="L309" s="6">
        <v>2.5244565217391295</v>
      </c>
      <c r="M309" s="6">
        <v>5.2173913043478262</v>
      </c>
      <c r="N309" s="6">
        <v>0</v>
      </c>
      <c r="O309" s="6">
        <f>SUM(NonNurse[[#This Row],[Qualified Social Work Staff Hours]],NonNurse[[#This Row],[Other Social Work Staff Hours]])/NonNurse[[#This Row],[MDS Census]]</f>
        <v>7.6947739660147493E-2</v>
      </c>
      <c r="P309" s="6">
        <v>6.1684782608695654</v>
      </c>
      <c r="Q309" s="6">
        <v>6.8342391304347823</v>
      </c>
      <c r="R309" s="6">
        <f>SUM(NonNurse[[#This Row],[Qualified Activities Professional Hours]],NonNurse[[#This Row],[Other Activities Professional Hours]])/NonNurse[[#This Row],[MDS Census]]</f>
        <v>0.1917681949342738</v>
      </c>
      <c r="S309" s="6">
        <v>3.6977173913043484</v>
      </c>
      <c r="T309" s="6">
        <v>8.5323913043478257</v>
      </c>
      <c r="U309" s="6">
        <v>0</v>
      </c>
      <c r="V309" s="6">
        <f>SUM(NonNurse[[#This Row],[Occupational Therapist Hours]],NonNurse[[#This Row],[OT Assistant Hours]],NonNurse[[#This Row],[OT Aide Hours]])/NonNurse[[#This Row],[MDS Census]]</f>
        <v>0.18037351715293365</v>
      </c>
      <c r="W309" s="6">
        <v>4.3640217391304352</v>
      </c>
      <c r="X309" s="6">
        <v>4.3707608695652169</v>
      </c>
      <c r="Y309" s="6">
        <v>0</v>
      </c>
      <c r="Z309" s="6">
        <f>SUM(NonNurse[[#This Row],[Physical Therapist (PT) Hours]],NonNurse[[#This Row],[PT Assistant Hours]],NonNurse[[#This Row],[PT Aide Hours]])/NonNurse[[#This Row],[MDS Census]]</f>
        <v>0.12882334081436358</v>
      </c>
      <c r="AA309" s="6">
        <v>0</v>
      </c>
      <c r="AB309" s="6">
        <v>0</v>
      </c>
      <c r="AC309" s="6">
        <v>0</v>
      </c>
      <c r="AD309" s="6">
        <v>0</v>
      </c>
      <c r="AE309" s="6">
        <v>0</v>
      </c>
      <c r="AF309" s="6">
        <v>0</v>
      </c>
      <c r="AG309" s="6">
        <v>0</v>
      </c>
      <c r="AH309" s="1">
        <v>366421</v>
      </c>
      <c r="AI309">
        <v>5</v>
      </c>
    </row>
    <row r="310" spans="1:35" x14ac:dyDescent="0.25">
      <c r="A310" t="s">
        <v>964</v>
      </c>
      <c r="B310" t="s">
        <v>722</v>
      </c>
      <c r="C310" t="s">
        <v>1098</v>
      </c>
      <c r="D310" t="s">
        <v>999</v>
      </c>
      <c r="E310" s="6">
        <v>58.608695652173914</v>
      </c>
      <c r="F310" s="6">
        <v>33.056195652173926</v>
      </c>
      <c r="G310" s="6">
        <v>0.89673913043478259</v>
      </c>
      <c r="H310" s="6">
        <v>0</v>
      </c>
      <c r="I310" s="6">
        <v>7.6086956521739135E-2</v>
      </c>
      <c r="J310" s="6">
        <v>0</v>
      </c>
      <c r="K310" s="6">
        <v>0</v>
      </c>
      <c r="L310" s="6">
        <v>0.13739130434782609</v>
      </c>
      <c r="M310" s="6">
        <v>1.6195652173913044</v>
      </c>
      <c r="N310" s="6">
        <v>0</v>
      </c>
      <c r="O310" s="6">
        <f>SUM(NonNurse[[#This Row],[Qualified Social Work Staff Hours]],NonNurse[[#This Row],[Other Social Work Staff Hours]])/NonNurse[[#This Row],[MDS Census]]</f>
        <v>2.763353115727003E-2</v>
      </c>
      <c r="P310" s="6">
        <v>4.8768478260869559</v>
      </c>
      <c r="Q310" s="6">
        <v>23.845760869565222</v>
      </c>
      <c r="R310" s="6">
        <f>SUM(NonNurse[[#This Row],[Qualified Activities Professional Hours]],NonNurse[[#This Row],[Other Activities Professional Hours]])/NonNurse[[#This Row],[MDS Census]]</f>
        <v>0.49007418397626118</v>
      </c>
      <c r="S310" s="6">
        <v>0.66043478260869581</v>
      </c>
      <c r="T310" s="6">
        <v>7.0252173913043485</v>
      </c>
      <c r="U310" s="6">
        <v>0</v>
      </c>
      <c r="V310" s="6">
        <f>SUM(NonNurse[[#This Row],[Occupational Therapist Hours]],NonNurse[[#This Row],[OT Assistant Hours]],NonNurse[[#This Row],[OT Aide Hours]])/NonNurse[[#This Row],[MDS Census]]</f>
        <v>0.13113501483679527</v>
      </c>
      <c r="W310" s="6">
        <v>8.152173913043478E-3</v>
      </c>
      <c r="X310" s="6">
        <v>3.8681521739130424</v>
      </c>
      <c r="Y310" s="6">
        <v>0</v>
      </c>
      <c r="Z310" s="6">
        <f>SUM(NonNurse[[#This Row],[Physical Therapist (PT) Hours]],NonNurse[[#This Row],[PT Assistant Hours]],NonNurse[[#This Row],[PT Aide Hours]])/NonNurse[[#This Row],[MDS Census]]</f>
        <v>6.613872403560829E-2</v>
      </c>
      <c r="AA310" s="6">
        <v>0</v>
      </c>
      <c r="AB310" s="6">
        <v>0</v>
      </c>
      <c r="AC310" s="6">
        <v>0</v>
      </c>
      <c r="AD310" s="6">
        <v>66.792282608695658</v>
      </c>
      <c r="AE310" s="6">
        <v>0</v>
      </c>
      <c r="AF310" s="6">
        <v>0</v>
      </c>
      <c r="AG310" s="6">
        <v>0</v>
      </c>
      <c r="AH310" s="1">
        <v>366245</v>
      </c>
      <c r="AI310">
        <v>5</v>
      </c>
    </row>
    <row r="311" spans="1:35" x14ac:dyDescent="0.25">
      <c r="A311" t="s">
        <v>964</v>
      </c>
      <c r="B311" t="s">
        <v>536</v>
      </c>
      <c r="C311" t="s">
        <v>1116</v>
      </c>
      <c r="D311" t="s">
        <v>980</v>
      </c>
      <c r="E311" s="6">
        <v>68.478260869565219</v>
      </c>
      <c r="F311" s="6">
        <v>3.652173913043478</v>
      </c>
      <c r="G311" s="6">
        <v>0.13043478260869565</v>
      </c>
      <c r="H311" s="6">
        <v>0.15760869565217392</v>
      </c>
      <c r="I311" s="6">
        <v>0.95652173913043481</v>
      </c>
      <c r="J311" s="6">
        <v>0</v>
      </c>
      <c r="K311" s="6">
        <v>0</v>
      </c>
      <c r="L311" s="6">
        <v>5.0846739130434777</v>
      </c>
      <c r="M311" s="6">
        <v>5.7391304347826084</v>
      </c>
      <c r="N311" s="6">
        <v>0</v>
      </c>
      <c r="O311" s="6">
        <f>SUM(NonNurse[[#This Row],[Qualified Social Work Staff Hours]],NonNurse[[#This Row],[Other Social Work Staff Hours]])/NonNurse[[#This Row],[MDS Census]]</f>
        <v>8.3809523809523806E-2</v>
      </c>
      <c r="P311" s="6">
        <v>10.956521739130435</v>
      </c>
      <c r="Q311" s="6">
        <v>9.6222826086956523</v>
      </c>
      <c r="R311" s="6">
        <f>SUM(NonNurse[[#This Row],[Qualified Activities Professional Hours]],NonNurse[[#This Row],[Other Activities Professional Hours]])/NonNurse[[#This Row],[MDS Census]]</f>
        <v>0.30051587301587301</v>
      </c>
      <c r="S311" s="6">
        <v>5.3735869565217387</v>
      </c>
      <c r="T311" s="6">
        <v>3.3595652173913035</v>
      </c>
      <c r="U311" s="6">
        <v>0</v>
      </c>
      <c r="V311" s="6">
        <f>SUM(NonNurse[[#This Row],[Occupational Therapist Hours]],NonNurse[[#This Row],[OT Assistant Hours]],NonNurse[[#This Row],[OT Aide Hours]])/NonNurse[[#This Row],[MDS Census]]</f>
        <v>0.12753174603174602</v>
      </c>
      <c r="W311" s="6">
        <v>1.8514130434782607</v>
      </c>
      <c r="X311" s="6">
        <v>5.2460869565217392</v>
      </c>
      <c r="Y311" s="6">
        <v>0</v>
      </c>
      <c r="Z311" s="6">
        <f>SUM(NonNurse[[#This Row],[Physical Therapist (PT) Hours]],NonNurse[[#This Row],[PT Assistant Hours]],NonNurse[[#This Row],[PT Aide Hours]])/NonNurse[[#This Row],[MDS Census]]</f>
        <v>0.10364603174603175</v>
      </c>
      <c r="AA311" s="6">
        <v>0</v>
      </c>
      <c r="AB311" s="6">
        <v>0</v>
      </c>
      <c r="AC311" s="6">
        <v>0</v>
      </c>
      <c r="AD311" s="6">
        <v>0</v>
      </c>
      <c r="AE311" s="6">
        <v>0</v>
      </c>
      <c r="AF311" s="6">
        <v>0</v>
      </c>
      <c r="AG311" s="6">
        <v>0</v>
      </c>
      <c r="AH311" s="1">
        <v>365980</v>
      </c>
      <c r="AI311">
        <v>5</v>
      </c>
    </row>
    <row r="312" spans="1:35" x14ac:dyDescent="0.25">
      <c r="A312" t="s">
        <v>964</v>
      </c>
      <c r="B312" t="s">
        <v>836</v>
      </c>
      <c r="C312" t="s">
        <v>1213</v>
      </c>
      <c r="D312" t="s">
        <v>1008</v>
      </c>
      <c r="E312" s="6">
        <v>99.673913043478265</v>
      </c>
      <c r="F312" s="6">
        <v>4.7826086956521738</v>
      </c>
      <c r="G312" s="6">
        <v>1.0434782608695652</v>
      </c>
      <c r="H312" s="6">
        <v>0.81521739130434778</v>
      </c>
      <c r="I312" s="6">
        <v>4.0217391304347823</v>
      </c>
      <c r="J312" s="6">
        <v>0</v>
      </c>
      <c r="K312" s="6">
        <v>0</v>
      </c>
      <c r="L312" s="6">
        <v>12.132934782608693</v>
      </c>
      <c r="M312" s="6">
        <v>5.5652173913043477</v>
      </c>
      <c r="N312" s="6">
        <v>0</v>
      </c>
      <c r="O312" s="6">
        <f>SUM(NonNurse[[#This Row],[Qualified Social Work Staff Hours]],NonNurse[[#This Row],[Other Social Work Staff Hours]])/NonNurse[[#This Row],[MDS Census]]</f>
        <v>5.5834242093784077E-2</v>
      </c>
      <c r="P312" s="6">
        <v>6.4972826086956523</v>
      </c>
      <c r="Q312" s="6">
        <v>12.576086956521738</v>
      </c>
      <c r="R312" s="6">
        <f>SUM(NonNurse[[#This Row],[Qualified Activities Professional Hours]],NonNurse[[#This Row],[Other Activities Professional Hours]])/NonNurse[[#This Row],[MDS Census]]</f>
        <v>0.19135768811341328</v>
      </c>
      <c r="S312" s="6">
        <v>12.493913043478257</v>
      </c>
      <c r="T312" s="6">
        <v>10.324565217391307</v>
      </c>
      <c r="U312" s="6">
        <v>0</v>
      </c>
      <c r="V312" s="6">
        <f>SUM(NonNurse[[#This Row],[Occupational Therapist Hours]],NonNurse[[#This Row],[OT Assistant Hours]],NonNurse[[#This Row],[OT Aide Hours]])/NonNurse[[#This Row],[MDS Census]]</f>
        <v>0.22893129770992363</v>
      </c>
      <c r="W312" s="6">
        <v>10.448804347826087</v>
      </c>
      <c r="X312" s="6">
        <v>12.147282608695654</v>
      </c>
      <c r="Y312" s="6">
        <v>0</v>
      </c>
      <c r="Z312" s="6">
        <f>SUM(NonNurse[[#This Row],[Physical Therapist (PT) Hours]],NonNurse[[#This Row],[PT Assistant Hours]],NonNurse[[#This Row],[PT Aide Hours]])/NonNurse[[#This Row],[MDS Census]]</f>
        <v>0.2267001090512541</v>
      </c>
      <c r="AA312" s="6">
        <v>0</v>
      </c>
      <c r="AB312" s="6">
        <v>0</v>
      </c>
      <c r="AC312" s="6">
        <v>0</v>
      </c>
      <c r="AD312" s="6">
        <v>0</v>
      </c>
      <c r="AE312" s="6">
        <v>2.1739130434782608E-2</v>
      </c>
      <c r="AF312" s="6">
        <v>0</v>
      </c>
      <c r="AG312" s="6">
        <v>0</v>
      </c>
      <c r="AH312" s="1">
        <v>366389</v>
      </c>
      <c r="AI312">
        <v>5</v>
      </c>
    </row>
    <row r="313" spans="1:35" x14ac:dyDescent="0.25">
      <c r="A313" t="s">
        <v>964</v>
      </c>
      <c r="B313" t="s">
        <v>394</v>
      </c>
      <c r="C313" t="s">
        <v>1140</v>
      </c>
      <c r="D313" t="s">
        <v>1026</v>
      </c>
      <c r="E313" s="6">
        <v>73.225352112676063</v>
      </c>
      <c r="F313" s="6">
        <v>0</v>
      </c>
      <c r="G313" s="6">
        <v>0.56338028169014087</v>
      </c>
      <c r="H313" s="6">
        <v>7.3943661971830985E-2</v>
      </c>
      <c r="I313" s="6">
        <v>0</v>
      </c>
      <c r="J313" s="6">
        <v>8.4507042253521125E-2</v>
      </c>
      <c r="K313" s="6">
        <v>0</v>
      </c>
      <c r="L313" s="6">
        <v>3.1104225352112671</v>
      </c>
      <c r="M313" s="6">
        <v>9.8661971830985919</v>
      </c>
      <c r="N313" s="6">
        <v>0</v>
      </c>
      <c r="O313" s="6">
        <f>SUM(NonNurse[[#This Row],[Qualified Social Work Staff Hours]],NonNurse[[#This Row],[Other Social Work Staff Hours]])/NonNurse[[#This Row],[MDS Census]]</f>
        <v>0.13473744950952105</v>
      </c>
      <c r="P313" s="6">
        <v>0</v>
      </c>
      <c r="Q313" s="6">
        <v>36.616197183098592</v>
      </c>
      <c r="R313" s="6">
        <f>SUM(NonNurse[[#This Row],[Qualified Activities Professional Hours]],NonNurse[[#This Row],[Other Activities Professional Hours]])/NonNurse[[#This Row],[MDS Census]]</f>
        <v>0.50004808617041729</v>
      </c>
      <c r="S313" s="6">
        <v>0.96295774647887356</v>
      </c>
      <c r="T313" s="6">
        <v>3.4150704225352118</v>
      </c>
      <c r="U313" s="6">
        <v>0</v>
      </c>
      <c r="V313" s="6">
        <f>SUM(NonNurse[[#This Row],[Occupational Therapist Hours]],NonNurse[[#This Row],[OT Assistant Hours]],NonNurse[[#This Row],[OT Aide Hours]])/NonNurse[[#This Row],[MDS Census]]</f>
        <v>5.9788420850163497E-2</v>
      </c>
      <c r="W313" s="6">
        <v>0.91154929577464805</v>
      </c>
      <c r="X313" s="6">
        <v>6.5759154929577459</v>
      </c>
      <c r="Y313" s="6">
        <v>0</v>
      </c>
      <c r="Z313" s="6">
        <f>SUM(NonNurse[[#This Row],[Physical Therapist (PT) Hours]],NonNurse[[#This Row],[PT Assistant Hours]],NonNurse[[#This Row],[PT Aide Hours]])/NonNurse[[#This Row],[MDS Census]]</f>
        <v>0.10225235622235045</v>
      </c>
      <c r="AA313" s="6">
        <v>0</v>
      </c>
      <c r="AB313" s="6">
        <v>0</v>
      </c>
      <c r="AC313" s="6">
        <v>0</v>
      </c>
      <c r="AD313" s="6">
        <v>0</v>
      </c>
      <c r="AE313" s="6">
        <v>0</v>
      </c>
      <c r="AF313" s="6">
        <v>0</v>
      </c>
      <c r="AG313" s="6">
        <v>0.10563380281690141</v>
      </c>
      <c r="AH313" s="1">
        <v>365752</v>
      </c>
      <c r="AI313">
        <v>5</v>
      </c>
    </row>
    <row r="314" spans="1:35" x14ac:dyDescent="0.25">
      <c r="A314" t="s">
        <v>964</v>
      </c>
      <c r="B314" t="s">
        <v>908</v>
      </c>
      <c r="C314" t="s">
        <v>1213</v>
      </c>
      <c r="D314" t="s">
        <v>1008</v>
      </c>
      <c r="E314" s="6">
        <v>44.880434782608695</v>
      </c>
      <c r="F314" s="6">
        <v>2.6086956521739131</v>
      </c>
      <c r="G314" s="6">
        <v>1.1304347826086956</v>
      </c>
      <c r="H314" s="6">
        <v>0</v>
      </c>
      <c r="I314" s="6">
        <v>7.5978260869565215</v>
      </c>
      <c r="J314" s="6">
        <v>0</v>
      </c>
      <c r="K314" s="6">
        <v>1.1304347826086956</v>
      </c>
      <c r="L314" s="6">
        <v>5.759673913043482</v>
      </c>
      <c r="M314" s="6">
        <v>5.4782608695652177</v>
      </c>
      <c r="N314" s="6">
        <v>0</v>
      </c>
      <c r="O314" s="6">
        <f>SUM(NonNurse[[#This Row],[Qualified Social Work Staff Hours]],NonNurse[[#This Row],[Other Social Work Staff Hours]])/NonNurse[[#This Row],[MDS Census]]</f>
        <v>0.12206345362073143</v>
      </c>
      <c r="P314" s="6">
        <v>3.9376086956521745</v>
      </c>
      <c r="Q314" s="6">
        <v>0</v>
      </c>
      <c r="R314" s="6">
        <f>SUM(NonNurse[[#This Row],[Qualified Activities Professional Hours]],NonNurse[[#This Row],[Other Activities Professional Hours]])/NonNurse[[#This Row],[MDS Census]]</f>
        <v>8.7735529183821756E-2</v>
      </c>
      <c r="S314" s="6">
        <v>14.28913043478261</v>
      </c>
      <c r="T314" s="6">
        <v>0</v>
      </c>
      <c r="U314" s="6">
        <v>0</v>
      </c>
      <c r="V314" s="6">
        <f>SUM(NonNurse[[#This Row],[Occupational Therapist Hours]],NonNurse[[#This Row],[OT Assistant Hours]],NonNurse[[#This Row],[OT Aide Hours]])/NonNurse[[#This Row],[MDS Census]]</f>
        <v>0.31838217486074111</v>
      </c>
      <c r="W314" s="6">
        <v>11.325978260869567</v>
      </c>
      <c r="X314" s="6">
        <v>0</v>
      </c>
      <c r="Y314" s="6">
        <v>0</v>
      </c>
      <c r="Z314" s="6">
        <f>SUM(NonNurse[[#This Row],[Physical Therapist (PT) Hours]],NonNurse[[#This Row],[PT Assistant Hours]],NonNurse[[#This Row],[PT Aide Hours]])/NonNurse[[#This Row],[MDS Census]]</f>
        <v>0.25235892467909909</v>
      </c>
      <c r="AA314" s="6">
        <v>0</v>
      </c>
      <c r="AB314" s="6">
        <v>0</v>
      </c>
      <c r="AC314" s="6">
        <v>0</v>
      </c>
      <c r="AD314" s="6">
        <v>0</v>
      </c>
      <c r="AE314" s="6">
        <v>0</v>
      </c>
      <c r="AF314" s="6">
        <v>0</v>
      </c>
      <c r="AG314" s="6">
        <v>0</v>
      </c>
      <c r="AH314" s="1">
        <v>366467</v>
      </c>
      <c r="AI314">
        <v>5</v>
      </c>
    </row>
    <row r="315" spans="1:35" x14ac:dyDescent="0.25">
      <c r="A315" t="s">
        <v>964</v>
      </c>
      <c r="B315" t="s">
        <v>860</v>
      </c>
      <c r="C315" t="s">
        <v>1416</v>
      </c>
      <c r="D315" t="s">
        <v>990</v>
      </c>
      <c r="E315" s="6">
        <v>50.521739130434781</v>
      </c>
      <c r="F315" s="6">
        <v>2.1739130434782608</v>
      </c>
      <c r="G315" s="6">
        <v>0</v>
      </c>
      <c r="H315" s="6">
        <v>0</v>
      </c>
      <c r="I315" s="6">
        <v>0</v>
      </c>
      <c r="J315" s="6">
        <v>0</v>
      </c>
      <c r="K315" s="6">
        <v>0</v>
      </c>
      <c r="L315" s="6">
        <v>0</v>
      </c>
      <c r="M315" s="6">
        <v>0</v>
      </c>
      <c r="N315" s="6">
        <v>0</v>
      </c>
      <c r="O315" s="6">
        <f>SUM(NonNurse[[#This Row],[Qualified Social Work Staff Hours]],NonNurse[[#This Row],[Other Social Work Staff Hours]])/NonNurse[[#This Row],[MDS Census]]</f>
        <v>0</v>
      </c>
      <c r="P315" s="6">
        <v>0</v>
      </c>
      <c r="Q315" s="6">
        <v>0</v>
      </c>
      <c r="R315" s="6">
        <f>SUM(NonNurse[[#This Row],[Qualified Activities Professional Hours]],NonNurse[[#This Row],[Other Activities Professional Hours]])/NonNurse[[#This Row],[MDS Census]]</f>
        <v>0</v>
      </c>
      <c r="S315" s="6">
        <v>0</v>
      </c>
      <c r="T315" s="6">
        <v>0</v>
      </c>
      <c r="U315" s="6">
        <v>0</v>
      </c>
      <c r="V315" s="6">
        <f>SUM(NonNurse[[#This Row],[Occupational Therapist Hours]],NonNurse[[#This Row],[OT Assistant Hours]],NonNurse[[#This Row],[OT Aide Hours]])/NonNurse[[#This Row],[MDS Census]]</f>
        <v>0</v>
      </c>
      <c r="W315" s="6">
        <v>0</v>
      </c>
      <c r="X315" s="6">
        <v>0</v>
      </c>
      <c r="Y315" s="6">
        <v>0</v>
      </c>
      <c r="Z315" s="6">
        <f>SUM(NonNurse[[#This Row],[Physical Therapist (PT) Hours]],NonNurse[[#This Row],[PT Assistant Hours]],NonNurse[[#This Row],[PT Aide Hours]])/NonNurse[[#This Row],[MDS Census]]</f>
        <v>0</v>
      </c>
      <c r="AA315" s="6">
        <v>0</v>
      </c>
      <c r="AB315" s="6">
        <v>0</v>
      </c>
      <c r="AC315" s="6">
        <v>0</v>
      </c>
      <c r="AD315" s="6">
        <v>0</v>
      </c>
      <c r="AE315" s="6">
        <v>0</v>
      </c>
      <c r="AF315" s="6">
        <v>0</v>
      </c>
      <c r="AG315" s="6">
        <v>0</v>
      </c>
      <c r="AH315" s="1">
        <v>366417</v>
      </c>
      <c r="AI315">
        <v>5</v>
      </c>
    </row>
    <row r="316" spans="1:35" x14ac:dyDescent="0.25">
      <c r="A316" t="s">
        <v>964</v>
      </c>
      <c r="B316" t="s">
        <v>335</v>
      </c>
      <c r="C316" t="s">
        <v>1074</v>
      </c>
      <c r="D316" t="s">
        <v>992</v>
      </c>
      <c r="E316" s="6">
        <v>77.782608695652172</v>
      </c>
      <c r="F316" s="6">
        <v>4.7826086956521738</v>
      </c>
      <c r="G316" s="6">
        <v>0</v>
      </c>
      <c r="H316" s="6">
        <v>0</v>
      </c>
      <c r="I316" s="6">
        <v>0</v>
      </c>
      <c r="J316" s="6">
        <v>0</v>
      </c>
      <c r="K316" s="6">
        <v>0</v>
      </c>
      <c r="L316" s="6">
        <v>4.0198913043478255</v>
      </c>
      <c r="M316" s="6">
        <v>0</v>
      </c>
      <c r="N316" s="6">
        <v>5.2173913043478262</v>
      </c>
      <c r="O316" s="6">
        <f>SUM(NonNurse[[#This Row],[Qualified Social Work Staff Hours]],NonNurse[[#This Row],[Other Social Work Staff Hours]])/NonNurse[[#This Row],[MDS Census]]</f>
        <v>6.7076579094466182E-2</v>
      </c>
      <c r="P316" s="6">
        <v>4.7770652173913035</v>
      </c>
      <c r="Q316" s="6">
        <v>6.1581521739130407</v>
      </c>
      <c r="R316" s="6">
        <f>SUM(NonNurse[[#This Row],[Qualified Activities Professional Hours]],NonNurse[[#This Row],[Other Activities Professional Hours]])/NonNurse[[#This Row],[MDS Census]]</f>
        <v>0.14058692006707654</v>
      </c>
      <c r="S316" s="6">
        <v>4.5610869565217387</v>
      </c>
      <c r="T316" s="6">
        <v>8.7174999999999994</v>
      </c>
      <c r="U316" s="6">
        <v>0</v>
      </c>
      <c r="V316" s="6">
        <f>SUM(NonNurse[[#This Row],[Occupational Therapist Hours]],NonNurse[[#This Row],[OT Assistant Hours]],NonNurse[[#This Row],[OT Aide Hours]])/NonNurse[[#This Row],[MDS Census]]</f>
        <v>0.17071408608160984</v>
      </c>
      <c r="W316" s="6">
        <v>3.6964130434782594</v>
      </c>
      <c r="X316" s="6">
        <v>10.374891304347825</v>
      </c>
      <c r="Y316" s="6">
        <v>0</v>
      </c>
      <c r="Z316" s="6">
        <f>SUM(NonNurse[[#This Row],[Physical Therapist (PT) Hours]],NonNurse[[#This Row],[PT Assistant Hours]],NonNurse[[#This Row],[PT Aide Hours]])/NonNurse[[#This Row],[MDS Census]]</f>
        <v>0.18090553381777527</v>
      </c>
      <c r="AA316" s="6">
        <v>0</v>
      </c>
      <c r="AB316" s="6">
        <v>0</v>
      </c>
      <c r="AC316" s="6">
        <v>0</v>
      </c>
      <c r="AD316" s="6">
        <v>0</v>
      </c>
      <c r="AE316" s="6">
        <v>0</v>
      </c>
      <c r="AF316" s="6">
        <v>0</v>
      </c>
      <c r="AG316" s="6">
        <v>0</v>
      </c>
      <c r="AH316" s="1">
        <v>365669</v>
      </c>
      <c r="AI316">
        <v>5</v>
      </c>
    </row>
    <row r="317" spans="1:35" x14ac:dyDescent="0.25">
      <c r="A317" t="s">
        <v>964</v>
      </c>
      <c r="B317" t="s">
        <v>490</v>
      </c>
      <c r="C317" t="s">
        <v>1249</v>
      </c>
      <c r="D317" t="s">
        <v>1011</v>
      </c>
      <c r="E317" s="6">
        <v>81.760563380281695</v>
      </c>
      <c r="F317" s="6">
        <v>1.1267605633802817</v>
      </c>
      <c r="G317" s="6">
        <v>0.15492957746478872</v>
      </c>
      <c r="H317" s="6">
        <v>0.47183098591549294</v>
      </c>
      <c r="I317" s="6">
        <v>0.18309859154929578</v>
      </c>
      <c r="J317" s="6">
        <v>0</v>
      </c>
      <c r="K317" s="6">
        <v>0</v>
      </c>
      <c r="L317" s="6">
        <v>4.17676056338028</v>
      </c>
      <c r="M317" s="6">
        <v>4.507042253521127</v>
      </c>
      <c r="N317" s="6">
        <v>0.54647887323943667</v>
      </c>
      <c r="O317" s="6">
        <f>SUM(NonNurse[[#This Row],[Qualified Social Work Staff Hours]],NonNurse[[#This Row],[Other Social Work Staff Hours]])/NonNurse[[#This Row],[MDS Census]]</f>
        <v>6.1808785529715762E-2</v>
      </c>
      <c r="P317" s="6">
        <v>2.2535211267605635</v>
      </c>
      <c r="Q317" s="6">
        <v>9.5309859154929608</v>
      </c>
      <c r="R317" s="6">
        <f>SUM(NonNurse[[#This Row],[Qualified Activities Professional Hours]],NonNurse[[#This Row],[Other Activities Professional Hours]])/NonNurse[[#This Row],[MDS Census]]</f>
        <v>0.14413436692506462</v>
      </c>
      <c r="S317" s="6">
        <v>6.2471830985915497</v>
      </c>
      <c r="T317" s="6">
        <v>12.455915492957743</v>
      </c>
      <c r="U317" s="6">
        <v>0</v>
      </c>
      <c r="V317" s="6">
        <f>SUM(NonNurse[[#This Row],[Occupational Therapist Hours]],NonNurse[[#This Row],[OT Assistant Hours]],NonNurse[[#This Row],[OT Aide Hours]])/NonNurse[[#This Row],[MDS Census]]</f>
        <v>0.22875452196382423</v>
      </c>
      <c r="W317" s="6">
        <v>7.896619718309859</v>
      </c>
      <c r="X317" s="6">
        <v>8.3726760563380278</v>
      </c>
      <c r="Y317" s="6">
        <v>0</v>
      </c>
      <c r="Z317" s="6">
        <f>SUM(NonNurse[[#This Row],[Physical Therapist (PT) Hours]],NonNurse[[#This Row],[PT Assistant Hours]],NonNurse[[#This Row],[PT Aide Hours]])/NonNurse[[#This Row],[MDS Census]]</f>
        <v>0.19898708010335917</v>
      </c>
      <c r="AA317" s="6">
        <v>0</v>
      </c>
      <c r="AB317" s="6">
        <v>0</v>
      </c>
      <c r="AC317" s="6">
        <v>0</v>
      </c>
      <c r="AD317" s="6">
        <v>0</v>
      </c>
      <c r="AE317" s="6">
        <v>0</v>
      </c>
      <c r="AF317" s="6">
        <v>0</v>
      </c>
      <c r="AG317" s="6">
        <v>0</v>
      </c>
      <c r="AH317" s="1">
        <v>365896</v>
      </c>
      <c r="AI317">
        <v>5</v>
      </c>
    </row>
    <row r="318" spans="1:35" x14ac:dyDescent="0.25">
      <c r="A318" t="s">
        <v>964</v>
      </c>
      <c r="B318" t="s">
        <v>497</v>
      </c>
      <c r="C318" t="s">
        <v>1140</v>
      </c>
      <c r="D318" t="s">
        <v>1026</v>
      </c>
      <c r="E318" s="6">
        <v>71.902173913043484</v>
      </c>
      <c r="F318" s="6">
        <v>0</v>
      </c>
      <c r="G318" s="6">
        <v>0.36956521739130432</v>
      </c>
      <c r="H318" s="6">
        <v>0.56749999999999989</v>
      </c>
      <c r="I318" s="6">
        <v>1.3043478260869565</v>
      </c>
      <c r="J318" s="6">
        <v>0</v>
      </c>
      <c r="K318" s="6">
        <v>0</v>
      </c>
      <c r="L318" s="6">
        <v>1.6278260869565222</v>
      </c>
      <c r="M318" s="6">
        <v>0</v>
      </c>
      <c r="N318" s="6">
        <v>0</v>
      </c>
      <c r="O318" s="6">
        <f>SUM(NonNurse[[#This Row],[Qualified Social Work Staff Hours]],NonNurse[[#This Row],[Other Social Work Staff Hours]])/NonNurse[[#This Row],[MDS Census]]</f>
        <v>0</v>
      </c>
      <c r="P318" s="6">
        <v>0</v>
      </c>
      <c r="Q318" s="6">
        <v>7.4864130434782608</v>
      </c>
      <c r="R318" s="6">
        <f>SUM(NonNurse[[#This Row],[Qualified Activities Professional Hours]],NonNurse[[#This Row],[Other Activities Professional Hours]])/NonNurse[[#This Row],[MDS Census]]</f>
        <v>0.10411942554799697</v>
      </c>
      <c r="S318" s="6">
        <v>3.950760869565217</v>
      </c>
      <c r="T318" s="6">
        <v>6.4707608695652192</v>
      </c>
      <c r="U318" s="6">
        <v>0</v>
      </c>
      <c r="V318" s="6">
        <f>SUM(NonNurse[[#This Row],[Occupational Therapist Hours]],NonNurse[[#This Row],[OT Assistant Hours]],NonNurse[[#This Row],[OT Aide Hours]])/NonNurse[[#This Row],[MDS Census]]</f>
        <v>0.14494028722600152</v>
      </c>
      <c r="W318" s="6">
        <v>1.4478260869565214</v>
      </c>
      <c r="X318" s="6">
        <v>9.2331521739130444</v>
      </c>
      <c r="Y318" s="6">
        <v>0</v>
      </c>
      <c r="Z318" s="6">
        <f>SUM(NonNurse[[#This Row],[Physical Therapist (PT) Hours]],NonNurse[[#This Row],[PT Assistant Hours]],NonNurse[[#This Row],[PT Aide Hours]])/NonNurse[[#This Row],[MDS Census]]</f>
        <v>0.14854875283446711</v>
      </c>
      <c r="AA318" s="6">
        <v>0</v>
      </c>
      <c r="AB318" s="6">
        <v>0</v>
      </c>
      <c r="AC318" s="6">
        <v>0</v>
      </c>
      <c r="AD318" s="6">
        <v>0</v>
      </c>
      <c r="AE318" s="6">
        <v>0</v>
      </c>
      <c r="AF318" s="6">
        <v>0</v>
      </c>
      <c r="AG318" s="6">
        <v>0</v>
      </c>
      <c r="AH318" s="1">
        <v>365907</v>
      </c>
      <c r="AI318">
        <v>5</v>
      </c>
    </row>
    <row r="319" spans="1:35" x14ac:dyDescent="0.25">
      <c r="A319" t="s">
        <v>964</v>
      </c>
      <c r="B319" t="s">
        <v>152</v>
      </c>
      <c r="C319" t="s">
        <v>1129</v>
      </c>
      <c r="D319" t="s">
        <v>1032</v>
      </c>
      <c r="E319" s="6">
        <v>160.22826086956522</v>
      </c>
      <c r="F319" s="6">
        <v>5.584782608695658</v>
      </c>
      <c r="G319" s="6">
        <v>0</v>
      </c>
      <c r="H319" s="6">
        <v>0</v>
      </c>
      <c r="I319" s="6">
        <v>8.2282608695652169</v>
      </c>
      <c r="J319" s="6">
        <v>0</v>
      </c>
      <c r="K319" s="6">
        <v>0</v>
      </c>
      <c r="L319" s="6">
        <v>3.7472826086956523</v>
      </c>
      <c r="M319" s="6">
        <v>4.8695652173913047</v>
      </c>
      <c r="N319" s="6">
        <v>0</v>
      </c>
      <c r="O319" s="6">
        <f>SUM(NonNurse[[#This Row],[Qualified Social Work Staff Hours]],NonNurse[[#This Row],[Other Social Work Staff Hours]])/NonNurse[[#This Row],[MDS Census]]</f>
        <v>3.0391425276439864E-2</v>
      </c>
      <c r="P319" s="6">
        <v>5.1358695652173916</v>
      </c>
      <c r="Q319" s="6">
        <v>21.861413043478262</v>
      </c>
      <c r="R319" s="6">
        <f>SUM(NonNurse[[#This Row],[Qualified Activities Professional Hours]],NonNurse[[#This Row],[Other Activities Professional Hours]])/NonNurse[[#This Row],[MDS Census]]</f>
        <v>0.16849263957669086</v>
      </c>
      <c r="S319" s="6">
        <v>5.7961956521739131</v>
      </c>
      <c r="T319" s="6">
        <v>5.3940217391304346</v>
      </c>
      <c r="U319" s="6">
        <v>0</v>
      </c>
      <c r="V319" s="6">
        <f>SUM(NonNurse[[#This Row],[Occupational Therapist Hours]],NonNurse[[#This Row],[OT Assistant Hours]],NonNurse[[#This Row],[OT Aide Hours]])/NonNurse[[#This Row],[MDS Census]]</f>
        <v>6.9839223933247402E-2</v>
      </c>
      <c r="W319" s="6">
        <v>5.3515217391304342</v>
      </c>
      <c r="X319" s="6">
        <v>5.0461956521739131</v>
      </c>
      <c r="Y319" s="6">
        <v>0</v>
      </c>
      <c r="Z319" s="6">
        <f>SUM(NonNurse[[#This Row],[Physical Therapist (PT) Hours]],NonNurse[[#This Row],[PT Assistant Hours]],NonNurse[[#This Row],[PT Aide Hours]])/NonNurse[[#This Row],[MDS Census]]</f>
        <v>6.4893155145512513E-2</v>
      </c>
      <c r="AA319" s="6">
        <v>0</v>
      </c>
      <c r="AB319" s="6">
        <v>0</v>
      </c>
      <c r="AC319" s="6">
        <v>0</v>
      </c>
      <c r="AD319" s="6">
        <v>0</v>
      </c>
      <c r="AE319" s="6">
        <v>0</v>
      </c>
      <c r="AF319" s="6">
        <v>0</v>
      </c>
      <c r="AG319" s="6">
        <v>0</v>
      </c>
      <c r="AH319" s="1">
        <v>365388</v>
      </c>
      <c r="AI319">
        <v>5</v>
      </c>
    </row>
    <row r="320" spans="1:35" x14ac:dyDescent="0.25">
      <c r="A320" t="s">
        <v>964</v>
      </c>
      <c r="B320" t="s">
        <v>286</v>
      </c>
      <c r="C320" t="s">
        <v>1161</v>
      </c>
      <c r="D320" t="s">
        <v>1010</v>
      </c>
      <c r="E320" s="6">
        <v>42.663043478260867</v>
      </c>
      <c r="F320" s="6">
        <v>10.577934782608697</v>
      </c>
      <c r="G320" s="6">
        <v>0</v>
      </c>
      <c r="H320" s="6">
        <v>0.15760869565217392</v>
      </c>
      <c r="I320" s="6">
        <v>0.82608695652173914</v>
      </c>
      <c r="J320" s="6">
        <v>0</v>
      </c>
      <c r="K320" s="6">
        <v>0</v>
      </c>
      <c r="L320" s="6">
        <v>0.60293478260869582</v>
      </c>
      <c r="M320" s="6">
        <v>0</v>
      </c>
      <c r="N320" s="6">
        <v>5.7391304347826084</v>
      </c>
      <c r="O320" s="6">
        <f>SUM(NonNurse[[#This Row],[Qualified Social Work Staff Hours]],NonNurse[[#This Row],[Other Social Work Staff Hours]])/NonNurse[[#This Row],[MDS Census]]</f>
        <v>0.13452229299363058</v>
      </c>
      <c r="P320" s="6">
        <v>0</v>
      </c>
      <c r="Q320" s="6">
        <v>10.17608695652174</v>
      </c>
      <c r="R320" s="6">
        <f>SUM(NonNurse[[#This Row],[Qualified Activities Professional Hours]],NonNurse[[#This Row],[Other Activities Professional Hours]])/NonNurse[[#This Row],[MDS Census]]</f>
        <v>0.23852229299363059</v>
      </c>
      <c r="S320" s="6">
        <v>0.57826086956521738</v>
      </c>
      <c r="T320" s="6">
        <v>2.1104347826086958</v>
      </c>
      <c r="U320" s="6">
        <v>0</v>
      </c>
      <c r="V320" s="6">
        <f>SUM(NonNurse[[#This Row],[Occupational Therapist Hours]],NonNurse[[#This Row],[OT Assistant Hours]],NonNurse[[#This Row],[OT Aide Hours]])/NonNurse[[#This Row],[MDS Census]]</f>
        <v>6.3021656050955416E-2</v>
      </c>
      <c r="W320" s="6">
        <v>0.44652173913043475</v>
      </c>
      <c r="X320" s="6">
        <v>2.3622826086956517</v>
      </c>
      <c r="Y320" s="6">
        <v>0</v>
      </c>
      <c r="Z320" s="6">
        <f>SUM(NonNurse[[#This Row],[Physical Therapist (PT) Hours]],NonNurse[[#This Row],[PT Assistant Hours]],NonNurse[[#This Row],[PT Aide Hours]])/NonNurse[[#This Row],[MDS Census]]</f>
        <v>6.583694267515923E-2</v>
      </c>
      <c r="AA320" s="6">
        <v>0</v>
      </c>
      <c r="AB320" s="6">
        <v>0</v>
      </c>
      <c r="AC320" s="6">
        <v>0</v>
      </c>
      <c r="AD320" s="6">
        <v>0</v>
      </c>
      <c r="AE320" s="6">
        <v>0</v>
      </c>
      <c r="AF320" s="6">
        <v>0</v>
      </c>
      <c r="AG320" s="6">
        <v>0</v>
      </c>
      <c r="AH320" s="1">
        <v>365595</v>
      </c>
      <c r="AI320">
        <v>5</v>
      </c>
    </row>
    <row r="321" spans="1:35" x14ac:dyDescent="0.25">
      <c r="A321" t="s">
        <v>964</v>
      </c>
      <c r="B321" t="s">
        <v>12</v>
      </c>
      <c r="C321" t="s">
        <v>1131</v>
      </c>
      <c r="D321" t="s">
        <v>982</v>
      </c>
      <c r="E321" s="6">
        <v>77.086956521739125</v>
      </c>
      <c r="F321" s="6">
        <v>5.0380434782608692</v>
      </c>
      <c r="G321" s="6">
        <v>1.1304347826086956</v>
      </c>
      <c r="H321" s="6">
        <v>0.39130434782608697</v>
      </c>
      <c r="I321" s="6">
        <v>4.3586956521739131</v>
      </c>
      <c r="J321" s="6">
        <v>0</v>
      </c>
      <c r="K321" s="6">
        <v>1.7826086956521738</v>
      </c>
      <c r="L321" s="6">
        <v>4.5152173913043478</v>
      </c>
      <c r="M321" s="6">
        <v>5.1304347826086953</v>
      </c>
      <c r="N321" s="6">
        <v>0</v>
      </c>
      <c r="O321" s="6">
        <f>SUM(NonNurse[[#This Row],[Qualified Social Work Staff Hours]],NonNurse[[#This Row],[Other Social Work Staff Hours]])/NonNurse[[#This Row],[MDS Census]]</f>
        <v>6.6553863508178226E-2</v>
      </c>
      <c r="P321" s="6">
        <v>29.072282608695645</v>
      </c>
      <c r="Q321" s="6">
        <v>0</v>
      </c>
      <c r="R321" s="6">
        <f>SUM(NonNurse[[#This Row],[Qualified Activities Professional Hours]],NonNurse[[#This Row],[Other Activities Professional Hours]])/NonNurse[[#This Row],[MDS Census]]</f>
        <v>0.37713620981387469</v>
      </c>
      <c r="S321" s="6">
        <v>1.7301086956521741</v>
      </c>
      <c r="T321" s="6">
        <v>7.4581521739130423</v>
      </c>
      <c r="U321" s="6">
        <v>0</v>
      </c>
      <c r="V321" s="6">
        <f>SUM(NonNurse[[#This Row],[Occupational Therapist Hours]],NonNurse[[#This Row],[OT Assistant Hours]],NonNurse[[#This Row],[OT Aide Hours]])/NonNurse[[#This Row],[MDS Census]]</f>
        <v>0.11919345741680766</v>
      </c>
      <c r="W321" s="6">
        <v>1.2967391304347822</v>
      </c>
      <c r="X321" s="6">
        <v>6.4722826086956529</v>
      </c>
      <c r="Y321" s="6">
        <v>0</v>
      </c>
      <c r="Z321" s="6">
        <f>SUM(NonNurse[[#This Row],[Physical Therapist (PT) Hours]],NonNurse[[#This Row],[PT Assistant Hours]],NonNurse[[#This Row],[PT Aide Hours]])/NonNurse[[#This Row],[MDS Census]]</f>
        <v>0.10078257191201355</v>
      </c>
      <c r="AA321" s="6">
        <v>0</v>
      </c>
      <c r="AB321" s="6">
        <v>0</v>
      </c>
      <c r="AC321" s="6">
        <v>0</v>
      </c>
      <c r="AD321" s="6">
        <v>0</v>
      </c>
      <c r="AE321" s="6">
        <v>0</v>
      </c>
      <c r="AF321" s="6">
        <v>0</v>
      </c>
      <c r="AG321" s="6">
        <v>0</v>
      </c>
      <c r="AH321" s="1">
        <v>365309</v>
      </c>
      <c r="AI321">
        <v>5</v>
      </c>
    </row>
    <row r="322" spans="1:35" x14ac:dyDescent="0.25">
      <c r="A322" t="s">
        <v>964</v>
      </c>
      <c r="B322" t="s">
        <v>260</v>
      </c>
      <c r="C322" t="s">
        <v>1121</v>
      </c>
      <c r="D322" t="s">
        <v>980</v>
      </c>
      <c r="E322" s="6">
        <v>42.739130434782609</v>
      </c>
      <c r="F322" s="6">
        <v>5.7391304347826084</v>
      </c>
      <c r="G322" s="6">
        <v>0</v>
      </c>
      <c r="H322" s="6">
        <v>0</v>
      </c>
      <c r="I322" s="6">
        <v>5.7391304347826084</v>
      </c>
      <c r="J322" s="6">
        <v>0</v>
      </c>
      <c r="K322" s="6">
        <v>0</v>
      </c>
      <c r="L322" s="6">
        <v>1.2867391304347824</v>
      </c>
      <c r="M322" s="6">
        <v>0</v>
      </c>
      <c r="N322" s="6">
        <v>6.6086956521739131</v>
      </c>
      <c r="O322" s="6">
        <f>SUM(NonNurse[[#This Row],[Qualified Social Work Staff Hours]],NonNurse[[#This Row],[Other Social Work Staff Hours]])/NonNurse[[#This Row],[MDS Census]]</f>
        <v>0.15462868769074262</v>
      </c>
      <c r="P322" s="6">
        <v>0</v>
      </c>
      <c r="Q322" s="6">
        <v>15.061086956521736</v>
      </c>
      <c r="R322" s="6">
        <f>SUM(NonNurse[[#This Row],[Qualified Activities Professional Hours]],NonNurse[[#This Row],[Other Activities Professional Hours]])/NonNurse[[#This Row],[MDS Census]]</f>
        <v>0.35239572736520847</v>
      </c>
      <c r="S322" s="6">
        <v>3.8328260869565223</v>
      </c>
      <c r="T322" s="6">
        <v>1.3780434782608699</v>
      </c>
      <c r="U322" s="6">
        <v>0</v>
      </c>
      <c r="V322" s="6">
        <f>SUM(NonNurse[[#This Row],[Occupational Therapist Hours]],NonNurse[[#This Row],[OT Assistant Hours]],NonNurse[[#This Row],[OT Aide Hours]])/NonNurse[[#This Row],[MDS Census]]</f>
        <v>0.12192268565615463</v>
      </c>
      <c r="W322" s="6">
        <v>3.5611956521739132</v>
      </c>
      <c r="X322" s="6">
        <v>2.3168478260869567</v>
      </c>
      <c r="Y322" s="6">
        <v>0</v>
      </c>
      <c r="Z322" s="6">
        <f>SUM(NonNurse[[#This Row],[Physical Therapist (PT) Hours]],NonNurse[[#This Row],[PT Assistant Hours]],NonNurse[[#This Row],[PT Aide Hours]])/NonNurse[[#This Row],[MDS Census]]</f>
        <v>0.13753306205493387</v>
      </c>
      <c r="AA322" s="6">
        <v>0</v>
      </c>
      <c r="AB322" s="6">
        <v>0</v>
      </c>
      <c r="AC322" s="6">
        <v>0</v>
      </c>
      <c r="AD322" s="6">
        <v>0</v>
      </c>
      <c r="AE322" s="6">
        <v>0</v>
      </c>
      <c r="AF322" s="6">
        <v>0</v>
      </c>
      <c r="AG322" s="6">
        <v>0</v>
      </c>
      <c r="AH322" s="1">
        <v>365560</v>
      </c>
      <c r="AI322">
        <v>5</v>
      </c>
    </row>
    <row r="323" spans="1:35" x14ac:dyDescent="0.25">
      <c r="A323" t="s">
        <v>964</v>
      </c>
      <c r="B323" t="s">
        <v>612</v>
      </c>
      <c r="C323" t="s">
        <v>1248</v>
      </c>
      <c r="D323" t="s">
        <v>1001</v>
      </c>
      <c r="E323" s="6">
        <v>40.554347826086953</v>
      </c>
      <c r="F323" s="6">
        <v>4.2608695652173916</v>
      </c>
      <c r="G323" s="6">
        <v>0.23641304347826086</v>
      </c>
      <c r="H323" s="6">
        <v>0.10869565217391304</v>
      </c>
      <c r="I323" s="6">
        <v>6.5326086956521738</v>
      </c>
      <c r="J323" s="6">
        <v>0</v>
      </c>
      <c r="K323" s="6">
        <v>0</v>
      </c>
      <c r="L323" s="6">
        <v>0.45380434782608697</v>
      </c>
      <c r="M323" s="6">
        <v>2.8127173913043468</v>
      </c>
      <c r="N323" s="6">
        <v>0</v>
      </c>
      <c r="O323" s="6">
        <f>SUM(NonNurse[[#This Row],[Qualified Social Work Staff Hours]],NonNurse[[#This Row],[Other Social Work Staff Hours]])/NonNurse[[#This Row],[MDS Census]]</f>
        <v>6.935674082015543E-2</v>
      </c>
      <c r="P323" s="6">
        <v>0</v>
      </c>
      <c r="Q323" s="6">
        <v>4.1468478260869572</v>
      </c>
      <c r="R323" s="6">
        <f>SUM(NonNurse[[#This Row],[Qualified Activities Professional Hours]],NonNurse[[#This Row],[Other Activities Professional Hours]])/NonNurse[[#This Row],[MDS Census]]</f>
        <v>0.10225408737603862</v>
      </c>
      <c r="S323" s="6">
        <v>0.50543478260869568</v>
      </c>
      <c r="T323" s="6">
        <v>2.6168478260869565</v>
      </c>
      <c r="U323" s="6">
        <v>0</v>
      </c>
      <c r="V323" s="6">
        <f>SUM(NonNurse[[#This Row],[Occupational Therapist Hours]],NonNurse[[#This Row],[OT Assistant Hours]],NonNurse[[#This Row],[OT Aide Hours]])/NonNurse[[#This Row],[MDS Census]]</f>
        <v>7.6990083087644073E-2</v>
      </c>
      <c r="W323" s="6">
        <v>0.73913043478260865</v>
      </c>
      <c r="X323" s="6">
        <v>4.1684782608695654</v>
      </c>
      <c r="Y323" s="6">
        <v>0</v>
      </c>
      <c r="Z323" s="6">
        <f>SUM(NonNurse[[#This Row],[Physical Therapist (PT) Hours]],NonNurse[[#This Row],[PT Assistant Hours]],NonNurse[[#This Row],[PT Aide Hours]])/NonNurse[[#This Row],[MDS Census]]</f>
        <v>0.12101313320825517</v>
      </c>
      <c r="AA323" s="6">
        <v>0</v>
      </c>
      <c r="AB323" s="6">
        <v>0</v>
      </c>
      <c r="AC323" s="6">
        <v>0</v>
      </c>
      <c r="AD323" s="6">
        <v>0</v>
      </c>
      <c r="AE323" s="6">
        <v>0</v>
      </c>
      <c r="AF323" s="6">
        <v>0</v>
      </c>
      <c r="AG323" s="6">
        <v>0</v>
      </c>
      <c r="AH323" s="1">
        <v>366097</v>
      </c>
      <c r="AI323">
        <v>5</v>
      </c>
    </row>
    <row r="324" spans="1:35" x14ac:dyDescent="0.25">
      <c r="A324" t="s">
        <v>964</v>
      </c>
      <c r="B324" t="s">
        <v>586</v>
      </c>
      <c r="C324" t="s">
        <v>1370</v>
      </c>
      <c r="D324" t="s">
        <v>1025</v>
      </c>
      <c r="E324" s="6">
        <v>80.086956521739125</v>
      </c>
      <c r="F324" s="6">
        <v>5.5652173913043477</v>
      </c>
      <c r="G324" s="6">
        <v>0.19510869565217395</v>
      </c>
      <c r="H324" s="6">
        <v>0.38858695652173914</v>
      </c>
      <c r="I324" s="6">
        <v>1.0434782608695652</v>
      </c>
      <c r="J324" s="6">
        <v>0</v>
      </c>
      <c r="K324" s="6">
        <v>0</v>
      </c>
      <c r="L324" s="6">
        <v>5.2908695652173918</v>
      </c>
      <c r="M324" s="6">
        <v>5.7391304347826084</v>
      </c>
      <c r="N324" s="6">
        <v>1.4923913043478265</v>
      </c>
      <c r="O324" s="6">
        <f>SUM(NonNurse[[#This Row],[Qualified Social Work Staff Hours]],NonNurse[[#This Row],[Other Social Work Staff Hours]])/NonNurse[[#This Row],[MDS Census]]</f>
        <v>9.0295874049945712E-2</v>
      </c>
      <c r="P324" s="6">
        <v>6.6553260869565198</v>
      </c>
      <c r="Q324" s="6">
        <v>14.144673913043482</v>
      </c>
      <c r="R324" s="6">
        <f>SUM(NonNurse[[#This Row],[Qualified Activities Professional Hours]],NonNurse[[#This Row],[Other Activities Professional Hours]])/NonNurse[[#This Row],[MDS Census]]</f>
        <v>0.25971769815418028</v>
      </c>
      <c r="S324" s="6">
        <v>5.754130434782609</v>
      </c>
      <c r="T324" s="6">
        <v>10.856304347826086</v>
      </c>
      <c r="U324" s="6">
        <v>0</v>
      </c>
      <c r="V324" s="6">
        <f>SUM(NonNurse[[#This Row],[Occupational Therapist Hours]],NonNurse[[#This Row],[OT Assistant Hours]],NonNurse[[#This Row],[OT Aide Hours]])/NonNurse[[#This Row],[MDS Census]]</f>
        <v>0.20740499457111836</v>
      </c>
      <c r="W324" s="6">
        <v>5.3593478260869549</v>
      </c>
      <c r="X324" s="6">
        <v>11.014673913043479</v>
      </c>
      <c r="Y324" s="6">
        <v>0</v>
      </c>
      <c r="Z324" s="6">
        <f>SUM(NonNurse[[#This Row],[Physical Therapist (PT) Hours]],NonNurse[[#This Row],[PT Assistant Hours]],NonNurse[[#This Row],[PT Aide Hours]])/NonNurse[[#This Row],[MDS Census]]</f>
        <v>0.2044530401737242</v>
      </c>
      <c r="AA324" s="6">
        <v>0</v>
      </c>
      <c r="AB324" s="6">
        <v>0</v>
      </c>
      <c r="AC324" s="6">
        <v>0</v>
      </c>
      <c r="AD324" s="6">
        <v>0</v>
      </c>
      <c r="AE324" s="6">
        <v>0</v>
      </c>
      <c r="AF324" s="6">
        <v>0</v>
      </c>
      <c r="AG324" s="6">
        <v>0</v>
      </c>
      <c r="AH324" s="1">
        <v>366052</v>
      </c>
      <c r="AI324">
        <v>5</v>
      </c>
    </row>
    <row r="325" spans="1:35" x14ac:dyDescent="0.25">
      <c r="A325" t="s">
        <v>964</v>
      </c>
      <c r="B325" t="s">
        <v>150</v>
      </c>
      <c r="C325" t="s">
        <v>1252</v>
      </c>
      <c r="D325" t="s">
        <v>996</v>
      </c>
      <c r="E325" s="6">
        <v>28.717391304347824</v>
      </c>
      <c r="F325" s="6">
        <v>2.9130434782608696</v>
      </c>
      <c r="G325" s="6">
        <v>0.2608695652173913</v>
      </c>
      <c r="H325" s="6">
        <v>0.28152173913043482</v>
      </c>
      <c r="I325" s="6">
        <v>2.1739130434782608E-2</v>
      </c>
      <c r="J325" s="6">
        <v>0</v>
      </c>
      <c r="K325" s="6">
        <v>0.2608695652173913</v>
      </c>
      <c r="L325" s="6">
        <v>0</v>
      </c>
      <c r="M325" s="6">
        <v>0</v>
      </c>
      <c r="N325" s="6">
        <v>4.4347826086956523</v>
      </c>
      <c r="O325" s="6">
        <f>SUM(NonNurse[[#This Row],[Qualified Social Work Staff Hours]],NonNurse[[#This Row],[Other Social Work Staff Hours]])/NonNurse[[#This Row],[MDS Census]]</f>
        <v>0.15442846328538987</v>
      </c>
      <c r="P325" s="6">
        <v>5.125</v>
      </c>
      <c r="Q325" s="6">
        <v>0</v>
      </c>
      <c r="R325" s="6">
        <f>SUM(NonNurse[[#This Row],[Qualified Activities Professional Hours]],NonNurse[[#This Row],[Other Activities Professional Hours]])/NonNurse[[#This Row],[MDS Census]]</f>
        <v>0.17846328538985617</v>
      </c>
      <c r="S325" s="6">
        <v>4.9786956521739132</v>
      </c>
      <c r="T325" s="6">
        <v>3.2173913043478262</v>
      </c>
      <c r="U325" s="6">
        <v>0</v>
      </c>
      <c r="V325" s="6">
        <f>SUM(NonNurse[[#This Row],[Occupational Therapist Hours]],NonNurse[[#This Row],[OT Assistant Hours]],NonNurse[[#This Row],[OT Aide Hours]])/NonNurse[[#This Row],[MDS Census]]</f>
        <v>0.28540499621498866</v>
      </c>
      <c r="W325" s="6">
        <v>4.9782608695652177</v>
      </c>
      <c r="X325" s="6">
        <v>0.28804347826086957</v>
      </c>
      <c r="Y325" s="6">
        <v>0</v>
      </c>
      <c r="Z325" s="6">
        <f>SUM(NonNurse[[#This Row],[Physical Therapist (PT) Hours]],NonNurse[[#This Row],[PT Assistant Hours]],NonNurse[[#This Row],[PT Aide Hours]])/NonNurse[[#This Row],[MDS Census]]</f>
        <v>0.18338380015140046</v>
      </c>
      <c r="AA325" s="6">
        <v>0</v>
      </c>
      <c r="AB325" s="6">
        <v>0</v>
      </c>
      <c r="AC325" s="6">
        <v>0</v>
      </c>
      <c r="AD325" s="6">
        <v>0</v>
      </c>
      <c r="AE325" s="6">
        <v>0</v>
      </c>
      <c r="AF325" s="6">
        <v>0</v>
      </c>
      <c r="AG325" s="6">
        <v>0</v>
      </c>
      <c r="AH325" s="1">
        <v>365385</v>
      </c>
      <c r="AI325">
        <v>5</v>
      </c>
    </row>
    <row r="326" spans="1:35" x14ac:dyDescent="0.25">
      <c r="A326" t="s">
        <v>964</v>
      </c>
      <c r="B326" t="s">
        <v>140</v>
      </c>
      <c r="C326" t="s">
        <v>1131</v>
      </c>
      <c r="D326" t="s">
        <v>982</v>
      </c>
      <c r="E326" s="6">
        <v>57.891304347826086</v>
      </c>
      <c r="F326" s="6">
        <v>4.6956521739130439</v>
      </c>
      <c r="G326" s="6">
        <v>0</v>
      </c>
      <c r="H326" s="6">
        <v>0</v>
      </c>
      <c r="I326" s="6">
        <v>0</v>
      </c>
      <c r="J326" s="6">
        <v>0</v>
      </c>
      <c r="K326" s="6">
        <v>0</v>
      </c>
      <c r="L326" s="6">
        <v>0</v>
      </c>
      <c r="M326" s="6">
        <v>0</v>
      </c>
      <c r="N326" s="6">
        <v>5.4836956521739131</v>
      </c>
      <c r="O326" s="6">
        <f>SUM(NonNurse[[#This Row],[Qualified Social Work Staff Hours]],NonNurse[[#This Row],[Other Social Work Staff Hours]])/NonNurse[[#This Row],[MDS Census]]</f>
        <v>9.4723995493803989E-2</v>
      </c>
      <c r="P326" s="6">
        <v>0</v>
      </c>
      <c r="Q326" s="6">
        <v>6.2832608695652157</v>
      </c>
      <c r="R326" s="6">
        <f>SUM(NonNurse[[#This Row],[Qualified Activities Professional Hours]],NonNurse[[#This Row],[Other Activities Professional Hours]])/NonNurse[[#This Row],[MDS Census]]</f>
        <v>0.10853548629365374</v>
      </c>
      <c r="S326" s="6">
        <v>1.9877173913043473</v>
      </c>
      <c r="T326" s="6">
        <v>2.1607608695652178</v>
      </c>
      <c r="U326" s="6">
        <v>0</v>
      </c>
      <c r="V326" s="6">
        <f>SUM(NonNurse[[#This Row],[Occupational Therapist Hours]],NonNurse[[#This Row],[OT Assistant Hours]],NonNurse[[#This Row],[OT Aide Hours]])/NonNurse[[#This Row],[MDS Census]]</f>
        <v>7.1659782200525726E-2</v>
      </c>
      <c r="W326" s="6">
        <v>1.1351086956521741</v>
      </c>
      <c r="X326" s="6">
        <v>7.4978260869565192</v>
      </c>
      <c r="Y326" s="6">
        <v>0</v>
      </c>
      <c r="Z326" s="6">
        <f>SUM(NonNurse[[#This Row],[Physical Therapist (PT) Hours]],NonNurse[[#This Row],[PT Assistant Hours]],NonNurse[[#This Row],[PT Aide Hours]])/NonNurse[[#This Row],[MDS Census]]</f>
        <v>0.14912316935786701</v>
      </c>
      <c r="AA326" s="6">
        <v>0</v>
      </c>
      <c r="AB326" s="6">
        <v>0</v>
      </c>
      <c r="AC326" s="6">
        <v>0</v>
      </c>
      <c r="AD326" s="6">
        <v>0</v>
      </c>
      <c r="AE326" s="6">
        <v>0</v>
      </c>
      <c r="AF326" s="6">
        <v>0</v>
      </c>
      <c r="AG326" s="6">
        <v>0</v>
      </c>
      <c r="AH326" s="1">
        <v>365364</v>
      </c>
      <c r="AI326">
        <v>5</v>
      </c>
    </row>
    <row r="327" spans="1:35" x14ac:dyDescent="0.25">
      <c r="A327" t="s">
        <v>964</v>
      </c>
      <c r="B327" t="s">
        <v>242</v>
      </c>
      <c r="C327" t="s">
        <v>1213</v>
      </c>
      <c r="D327" t="s">
        <v>1008</v>
      </c>
      <c r="E327" s="6">
        <v>51.771739130434781</v>
      </c>
      <c r="F327" s="6">
        <v>0</v>
      </c>
      <c r="G327" s="6">
        <v>0.2608695652173913</v>
      </c>
      <c r="H327" s="6">
        <v>0.2608695652173913</v>
      </c>
      <c r="I327" s="6">
        <v>11.369565217391305</v>
      </c>
      <c r="J327" s="6">
        <v>0</v>
      </c>
      <c r="K327" s="6">
        <v>0</v>
      </c>
      <c r="L327" s="6">
        <v>0.23097826086956522</v>
      </c>
      <c r="M327" s="6">
        <v>0</v>
      </c>
      <c r="N327" s="6">
        <v>4.4891304347826084</v>
      </c>
      <c r="O327" s="6">
        <f>SUM(NonNurse[[#This Row],[Qualified Social Work Staff Hours]],NonNurse[[#This Row],[Other Social Work Staff Hours]])/NonNurse[[#This Row],[MDS Census]]</f>
        <v>8.6710056686961995E-2</v>
      </c>
      <c r="P327" s="6">
        <v>4.4347826086956523</v>
      </c>
      <c r="Q327" s="6">
        <v>13.959239130434783</v>
      </c>
      <c r="R327" s="6">
        <f>SUM(NonNurse[[#This Row],[Qualified Activities Professional Hours]],NonNurse[[#This Row],[Other Activities Professional Hours]])/NonNurse[[#This Row],[MDS Census]]</f>
        <v>0.35529078311988249</v>
      </c>
      <c r="S327" s="6">
        <v>0.9558695652173913</v>
      </c>
      <c r="T327" s="6">
        <v>0.66402173913043461</v>
      </c>
      <c r="U327" s="6">
        <v>0</v>
      </c>
      <c r="V327" s="6">
        <f>SUM(NonNurse[[#This Row],[Occupational Therapist Hours]],NonNurse[[#This Row],[OT Assistant Hours]],NonNurse[[#This Row],[OT Aide Hours]])/NonNurse[[#This Row],[MDS Census]]</f>
        <v>3.1289103506193572E-2</v>
      </c>
      <c r="W327" s="6">
        <v>1.1209782608695651</v>
      </c>
      <c r="X327" s="6">
        <v>0</v>
      </c>
      <c r="Y327" s="6">
        <v>0</v>
      </c>
      <c r="Z327" s="6">
        <f>SUM(NonNurse[[#This Row],[Physical Therapist (PT) Hours]],NonNurse[[#This Row],[PT Assistant Hours]],NonNurse[[#This Row],[PT Aide Hours]])/NonNurse[[#This Row],[MDS Census]]</f>
        <v>2.1652319966407724E-2</v>
      </c>
      <c r="AA327" s="6">
        <v>0</v>
      </c>
      <c r="AB327" s="6">
        <v>0</v>
      </c>
      <c r="AC327" s="6">
        <v>0</v>
      </c>
      <c r="AD327" s="6">
        <v>0</v>
      </c>
      <c r="AE327" s="6">
        <v>0</v>
      </c>
      <c r="AF327" s="6">
        <v>0</v>
      </c>
      <c r="AG327" s="6">
        <v>0</v>
      </c>
      <c r="AH327" s="1">
        <v>365529</v>
      </c>
      <c r="AI327">
        <v>5</v>
      </c>
    </row>
    <row r="328" spans="1:35" x14ac:dyDescent="0.25">
      <c r="A328" t="s">
        <v>964</v>
      </c>
      <c r="B328" t="s">
        <v>705</v>
      </c>
      <c r="C328" t="s">
        <v>1256</v>
      </c>
      <c r="D328" t="s">
        <v>1020</v>
      </c>
      <c r="E328" s="6">
        <v>19.576086956521738</v>
      </c>
      <c r="F328" s="6">
        <v>2.9565217391304346</v>
      </c>
      <c r="G328" s="6">
        <v>0.28260869565217389</v>
      </c>
      <c r="H328" s="6">
        <v>0.19565217391304349</v>
      </c>
      <c r="I328" s="6">
        <v>7.6086956521739135E-2</v>
      </c>
      <c r="J328" s="6">
        <v>0</v>
      </c>
      <c r="K328" s="6">
        <v>0</v>
      </c>
      <c r="L328" s="6">
        <v>2.0115217391304343</v>
      </c>
      <c r="M328" s="6">
        <v>5.1684782608695654</v>
      </c>
      <c r="N328" s="6">
        <v>0</v>
      </c>
      <c r="O328" s="6">
        <f>SUM(NonNurse[[#This Row],[Qualified Social Work Staff Hours]],NonNurse[[#This Row],[Other Social Work Staff Hours]])/NonNurse[[#This Row],[MDS Census]]</f>
        <v>0.26401998889505834</v>
      </c>
      <c r="P328" s="6">
        <v>4.5081521739130439</v>
      </c>
      <c r="Q328" s="6">
        <v>3.125</v>
      </c>
      <c r="R328" s="6">
        <f>SUM(NonNurse[[#This Row],[Qualified Activities Professional Hours]],NonNurse[[#This Row],[Other Activities Professional Hours]])/NonNurse[[#This Row],[MDS Census]]</f>
        <v>0.38992226540810665</v>
      </c>
      <c r="S328" s="6">
        <v>0.75434782608695661</v>
      </c>
      <c r="T328" s="6">
        <v>3.4505434782608706</v>
      </c>
      <c r="U328" s="6">
        <v>0</v>
      </c>
      <c r="V328" s="6">
        <f>SUM(NonNurse[[#This Row],[Occupational Therapist Hours]],NonNurse[[#This Row],[OT Assistant Hours]],NonNurse[[#This Row],[OT Aide Hours]])/NonNurse[[#This Row],[MDS Census]]</f>
        <v>0.21479733481399227</v>
      </c>
      <c r="W328" s="6">
        <v>0.97989130434782579</v>
      </c>
      <c r="X328" s="6">
        <v>4.3672826086956515</v>
      </c>
      <c r="Y328" s="6">
        <v>0</v>
      </c>
      <c r="Z328" s="6">
        <f>SUM(NonNurse[[#This Row],[Physical Therapist (PT) Hours]],NonNurse[[#This Row],[PT Assistant Hours]],NonNurse[[#This Row],[PT Aide Hours]])/NonNurse[[#This Row],[MDS Census]]</f>
        <v>0.27314825097168233</v>
      </c>
      <c r="AA328" s="6">
        <v>0</v>
      </c>
      <c r="AB328" s="6">
        <v>0</v>
      </c>
      <c r="AC328" s="6">
        <v>0</v>
      </c>
      <c r="AD328" s="6">
        <v>0</v>
      </c>
      <c r="AE328" s="6">
        <v>0</v>
      </c>
      <c r="AF328" s="6">
        <v>0</v>
      </c>
      <c r="AG328" s="6">
        <v>0</v>
      </c>
      <c r="AH328" s="1">
        <v>366224</v>
      </c>
      <c r="AI328">
        <v>5</v>
      </c>
    </row>
    <row r="329" spans="1:35" x14ac:dyDescent="0.25">
      <c r="A329" t="s">
        <v>964</v>
      </c>
      <c r="B329" t="s">
        <v>687</v>
      </c>
      <c r="C329" t="s">
        <v>1386</v>
      </c>
      <c r="D329" t="s">
        <v>1020</v>
      </c>
      <c r="E329" s="6">
        <v>24.130434782608695</v>
      </c>
      <c r="F329" s="6">
        <v>5.2989130434782608</v>
      </c>
      <c r="G329" s="6">
        <v>0.28260869565217389</v>
      </c>
      <c r="H329" s="6">
        <v>0.19565217391304349</v>
      </c>
      <c r="I329" s="6">
        <v>5.434782608695652E-2</v>
      </c>
      <c r="J329" s="6">
        <v>0</v>
      </c>
      <c r="K329" s="6">
        <v>0</v>
      </c>
      <c r="L329" s="6">
        <v>1.943152173913044</v>
      </c>
      <c r="M329" s="6">
        <v>5.1413043478260869</v>
      </c>
      <c r="N329" s="6">
        <v>0</v>
      </c>
      <c r="O329" s="6">
        <f>SUM(NonNurse[[#This Row],[Qualified Social Work Staff Hours]],NonNurse[[#This Row],[Other Social Work Staff Hours]])/NonNurse[[#This Row],[MDS Census]]</f>
        <v>0.21306306306306305</v>
      </c>
      <c r="P329" s="6">
        <v>4.8288043478260869</v>
      </c>
      <c r="Q329" s="6">
        <v>3.6711956521739131</v>
      </c>
      <c r="R329" s="6">
        <f>SUM(NonNurse[[#This Row],[Qualified Activities Professional Hours]],NonNurse[[#This Row],[Other Activities Professional Hours]])/NonNurse[[#This Row],[MDS Census]]</f>
        <v>0.35225225225225226</v>
      </c>
      <c r="S329" s="6">
        <v>0.5815217391304347</v>
      </c>
      <c r="T329" s="6">
        <v>4.0559782608695638</v>
      </c>
      <c r="U329" s="6">
        <v>0</v>
      </c>
      <c r="V329" s="6">
        <f>SUM(NonNurse[[#This Row],[Occupational Therapist Hours]],NonNurse[[#This Row],[OT Assistant Hours]],NonNurse[[#This Row],[OT Aide Hours]])/NonNurse[[#This Row],[MDS Census]]</f>
        <v>0.19218468468468461</v>
      </c>
      <c r="W329" s="6">
        <v>0.72934782608695659</v>
      </c>
      <c r="X329" s="6">
        <v>3.4646739130434803</v>
      </c>
      <c r="Y329" s="6">
        <v>0</v>
      </c>
      <c r="Z329" s="6">
        <f>SUM(NonNurse[[#This Row],[Physical Therapist (PT) Hours]],NonNurse[[#This Row],[PT Assistant Hours]],NonNurse[[#This Row],[PT Aide Hours]])/NonNurse[[#This Row],[MDS Census]]</f>
        <v>0.17380630630630639</v>
      </c>
      <c r="AA329" s="6">
        <v>0</v>
      </c>
      <c r="AB329" s="6">
        <v>0</v>
      </c>
      <c r="AC329" s="6">
        <v>0</v>
      </c>
      <c r="AD329" s="6">
        <v>0</v>
      </c>
      <c r="AE329" s="6">
        <v>0</v>
      </c>
      <c r="AF329" s="6">
        <v>0</v>
      </c>
      <c r="AG329" s="6">
        <v>0</v>
      </c>
      <c r="AH329" s="1">
        <v>366197</v>
      </c>
      <c r="AI329">
        <v>5</v>
      </c>
    </row>
    <row r="330" spans="1:35" x14ac:dyDescent="0.25">
      <c r="A330" t="s">
        <v>964</v>
      </c>
      <c r="B330" t="s">
        <v>801</v>
      </c>
      <c r="C330" t="s">
        <v>1253</v>
      </c>
      <c r="D330" t="s">
        <v>1032</v>
      </c>
      <c r="E330" s="6">
        <v>135.19565217391303</v>
      </c>
      <c r="F330" s="6">
        <v>9.0978260869565215</v>
      </c>
      <c r="G330" s="6">
        <v>0.39130434782608697</v>
      </c>
      <c r="H330" s="6">
        <v>0.77173913043478259</v>
      </c>
      <c r="I330" s="6">
        <v>8.1304347826086953</v>
      </c>
      <c r="J330" s="6">
        <v>0</v>
      </c>
      <c r="K330" s="6">
        <v>0</v>
      </c>
      <c r="L330" s="6">
        <v>6.9628260869565199</v>
      </c>
      <c r="M330" s="6">
        <v>9.1304347826086953</v>
      </c>
      <c r="N330" s="6">
        <v>7.0434782608695654</v>
      </c>
      <c r="O330" s="6">
        <f>SUM(NonNurse[[#This Row],[Qualified Social Work Staff Hours]],NonNurse[[#This Row],[Other Social Work Staff Hours]])/NonNurse[[#This Row],[MDS Census]]</f>
        <v>0.11963338157260012</v>
      </c>
      <c r="P330" s="6">
        <v>19.896739130434781</v>
      </c>
      <c r="Q330" s="6">
        <v>7.8913043478260869</v>
      </c>
      <c r="R330" s="6">
        <f>SUM(NonNurse[[#This Row],[Qualified Activities Professional Hours]],NonNurse[[#This Row],[Other Activities Professional Hours]])/NonNurse[[#This Row],[MDS Census]]</f>
        <v>0.20553947579996784</v>
      </c>
      <c r="S330" s="6">
        <v>4.3518478260869573</v>
      </c>
      <c r="T330" s="6">
        <v>13.768586956521737</v>
      </c>
      <c r="U330" s="6">
        <v>0</v>
      </c>
      <c r="V330" s="6">
        <f>SUM(NonNurse[[#This Row],[Occupational Therapist Hours]],NonNurse[[#This Row],[OT Assistant Hours]],NonNurse[[#This Row],[OT Aide Hours]])/NonNurse[[#This Row],[MDS Census]]</f>
        <v>0.13403119472584016</v>
      </c>
      <c r="W330" s="6">
        <v>7.2646739130434801</v>
      </c>
      <c r="X330" s="6">
        <v>13.831847826086953</v>
      </c>
      <c r="Y330" s="6">
        <v>0</v>
      </c>
      <c r="Z330" s="6">
        <f>SUM(NonNurse[[#This Row],[Physical Therapist (PT) Hours]],NonNurse[[#This Row],[PT Assistant Hours]],NonNurse[[#This Row],[PT Aide Hours]])/NonNurse[[#This Row],[MDS Census]]</f>
        <v>0.1560443801254221</v>
      </c>
      <c r="AA330" s="6">
        <v>0</v>
      </c>
      <c r="AB330" s="6">
        <v>0</v>
      </c>
      <c r="AC330" s="6">
        <v>0</v>
      </c>
      <c r="AD330" s="6">
        <v>0</v>
      </c>
      <c r="AE330" s="6">
        <v>0</v>
      </c>
      <c r="AF330" s="6">
        <v>0</v>
      </c>
      <c r="AG330" s="6">
        <v>0</v>
      </c>
      <c r="AH330" s="1">
        <v>366350</v>
      </c>
      <c r="AI330">
        <v>5</v>
      </c>
    </row>
    <row r="331" spans="1:35" x14ac:dyDescent="0.25">
      <c r="A331" t="s">
        <v>964</v>
      </c>
      <c r="B331" t="s">
        <v>580</v>
      </c>
      <c r="C331" t="s">
        <v>1367</v>
      </c>
      <c r="D331" t="s">
        <v>1009</v>
      </c>
      <c r="E331" s="6">
        <v>43.141304347826086</v>
      </c>
      <c r="F331" s="6">
        <v>0</v>
      </c>
      <c r="G331" s="6">
        <v>0.28260869565217389</v>
      </c>
      <c r="H331" s="6">
        <v>0.19565217391304349</v>
      </c>
      <c r="I331" s="6">
        <v>8.6956521739130432E-2</v>
      </c>
      <c r="J331" s="6">
        <v>0</v>
      </c>
      <c r="K331" s="6">
        <v>0</v>
      </c>
      <c r="L331" s="6">
        <v>1.8528260869565216</v>
      </c>
      <c r="M331" s="6">
        <v>5.9891304347826084</v>
      </c>
      <c r="N331" s="6">
        <v>0</v>
      </c>
      <c r="O331" s="6">
        <f>SUM(NonNurse[[#This Row],[Qualified Social Work Staff Hours]],NonNurse[[#This Row],[Other Social Work Staff Hours]])/NonNurse[[#This Row],[MDS Census]]</f>
        <v>0.13882590073066264</v>
      </c>
      <c r="P331" s="6">
        <v>4.5217391304347823</v>
      </c>
      <c r="Q331" s="6">
        <v>4.8423913043478262</v>
      </c>
      <c r="R331" s="6">
        <f>SUM(NonNurse[[#This Row],[Qualified Activities Professional Hours]],NonNurse[[#This Row],[Other Activities Professional Hours]])/NonNurse[[#This Row],[MDS Census]]</f>
        <v>0.21705719324766945</v>
      </c>
      <c r="S331" s="6">
        <v>4.1997826086956511</v>
      </c>
      <c r="T331" s="6">
        <v>4.0678260869565221</v>
      </c>
      <c r="U331" s="6">
        <v>0</v>
      </c>
      <c r="V331" s="6">
        <f>SUM(NonNurse[[#This Row],[Occupational Therapist Hours]],NonNurse[[#This Row],[OT Assistant Hours]],NonNurse[[#This Row],[OT Aide Hours]])/NonNurse[[#This Row],[MDS Census]]</f>
        <v>0.19164021164021164</v>
      </c>
      <c r="W331" s="6">
        <v>3.3083695652173915</v>
      </c>
      <c r="X331" s="6">
        <v>4.4127173913043478</v>
      </c>
      <c r="Y331" s="6">
        <v>0</v>
      </c>
      <c r="Z331" s="6">
        <f>SUM(NonNurse[[#This Row],[Physical Therapist (PT) Hours]],NonNurse[[#This Row],[PT Assistant Hours]],NonNurse[[#This Row],[PT Aide Hours]])/NonNurse[[#This Row],[MDS Census]]</f>
        <v>0.17897203325774755</v>
      </c>
      <c r="AA331" s="6">
        <v>0</v>
      </c>
      <c r="AB331" s="6">
        <v>0</v>
      </c>
      <c r="AC331" s="6">
        <v>0</v>
      </c>
      <c r="AD331" s="6">
        <v>0</v>
      </c>
      <c r="AE331" s="6">
        <v>0</v>
      </c>
      <c r="AF331" s="6">
        <v>0</v>
      </c>
      <c r="AG331" s="6">
        <v>0</v>
      </c>
      <c r="AH331" s="1">
        <v>366044</v>
      </c>
      <c r="AI331">
        <v>5</v>
      </c>
    </row>
    <row r="332" spans="1:35" x14ac:dyDescent="0.25">
      <c r="A332" t="s">
        <v>964</v>
      </c>
      <c r="B332" t="s">
        <v>922</v>
      </c>
      <c r="C332" t="s">
        <v>1073</v>
      </c>
      <c r="D332" t="s">
        <v>991</v>
      </c>
      <c r="E332" s="6">
        <v>37.5</v>
      </c>
      <c r="F332" s="6">
        <v>26.173043478260876</v>
      </c>
      <c r="G332" s="6">
        <v>0</v>
      </c>
      <c r="H332" s="6">
        <v>0.10206521739130435</v>
      </c>
      <c r="I332" s="6">
        <v>0</v>
      </c>
      <c r="J332" s="6">
        <v>0</v>
      </c>
      <c r="K332" s="6">
        <v>0</v>
      </c>
      <c r="L332" s="6">
        <v>0</v>
      </c>
      <c r="M332" s="6">
        <v>6.5668478260869563</v>
      </c>
      <c r="N332" s="6">
        <v>0</v>
      </c>
      <c r="O332" s="6">
        <f>SUM(NonNurse[[#This Row],[Qualified Social Work Staff Hours]],NonNurse[[#This Row],[Other Social Work Staff Hours]])/NonNurse[[#This Row],[MDS Census]]</f>
        <v>0.17511594202898551</v>
      </c>
      <c r="P332" s="6">
        <v>3.4729347826086951</v>
      </c>
      <c r="Q332" s="6">
        <v>9.578913043478261</v>
      </c>
      <c r="R332" s="6">
        <f>SUM(NonNurse[[#This Row],[Qualified Activities Professional Hours]],NonNurse[[#This Row],[Other Activities Professional Hours]])/NonNurse[[#This Row],[MDS Census]]</f>
        <v>0.34804927536231883</v>
      </c>
      <c r="S332" s="6">
        <v>0</v>
      </c>
      <c r="T332" s="6">
        <v>0</v>
      </c>
      <c r="U332" s="6">
        <v>0</v>
      </c>
      <c r="V332" s="6">
        <f>SUM(NonNurse[[#This Row],[Occupational Therapist Hours]],NonNurse[[#This Row],[OT Assistant Hours]],NonNurse[[#This Row],[OT Aide Hours]])/NonNurse[[#This Row],[MDS Census]]</f>
        <v>0</v>
      </c>
      <c r="W332" s="6">
        <v>0</v>
      </c>
      <c r="X332" s="6">
        <v>0</v>
      </c>
      <c r="Y332" s="6">
        <v>0</v>
      </c>
      <c r="Z332" s="6">
        <f>SUM(NonNurse[[#This Row],[Physical Therapist (PT) Hours]],NonNurse[[#This Row],[PT Assistant Hours]],NonNurse[[#This Row],[PT Aide Hours]])/NonNurse[[#This Row],[MDS Census]]</f>
        <v>0</v>
      </c>
      <c r="AA332" s="6">
        <v>0</v>
      </c>
      <c r="AB332" s="6">
        <v>0</v>
      </c>
      <c r="AC332" s="6">
        <v>0</v>
      </c>
      <c r="AD332" s="6">
        <v>42.2513043478261</v>
      </c>
      <c r="AE332" s="6">
        <v>0</v>
      </c>
      <c r="AF332" s="6">
        <v>0</v>
      </c>
      <c r="AG332" s="6">
        <v>0</v>
      </c>
      <c r="AH332" s="1">
        <v>366482</v>
      </c>
      <c r="AI332">
        <v>5</v>
      </c>
    </row>
    <row r="333" spans="1:35" x14ac:dyDescent="0.25">
      <c r="A333" t="s">
        <v>964</v>
      </c>
      <c r="B333" t="s">
        <v>180</v>
      </c>
      <c r="C333" t="s">
        <v>1086</v>
      </c>
      <c r="D333" t="s">
        <v>1028</v>
      </c>
      <c r="E333" s="6">
        <v>68.641304347826093</v>
      </c>
      <c r="F333" s="6">
        <v>4.7282608695652177</v>
      </c>
      <c r="G333" s="6">
        <v>0</v>
      </c>
      <c r="H333" s="6">
        <v>0</v>
      </c>
      <c r="I333" s="6">
        <v>0</v>
      </c>
      <c r="J333" s="6">
        <v>0</v>
      </c>
      <c r="K333" s="6">
        <v>0</v>
      </c>
      <c r="L333" s="6">
        <v>1.7309782608695652</v>
      </c>
      <c r="M333" s="6">
        <v>6.1521739130434785</v>
      </c>
      <c r="N333" s="6">
        <v>0</v>
      </c>
      <c r="O333" s="6">
        <f>SUM(NonNurse[[#This Row],[Qualified Social Work Staff Hours]],NonNurse[[#This Row],[Other Social Work Staff Hours]])/NonNurse[[#This Row],[MDS Census]]</f>
        <v>8.9627870150435468E-2</v>
      </c>
      <c r="P333" s="6">
        <v>0</v>
      </c>
      <c r="Q333" s="6">
        <v>10.407608695652174</v>
      </c>
      <c r="R333" s="6">
        <f>SUM(NonNurse[[#This Row],[Qualified Activities Professional Hours]],NonNurse[[#This Row],[Other Activities Professional Hours]])/NonNurse[[#This Row],[MDS Census]]</f>
        <v>0.15162311955661123</v>
      </c>
      <c r="S333" s="6">
        <v>3.6253260869565209</v>
      </c>
      <c r="T333" s="6">
        <v>7.3436956521739116</v>
      </c>
      <c r="U333" s="6">
        <v>0</v>
      </c>
      <c r="V333" s="6">
        <f>SUM(NonNurse[[#This Row],[Occupational Therapist Hours]],NonNurse[[#This Row],[OT Assistant Hours]],NonNurse[[#This Row],[OT Aide Hours]])/NonNurse[[#This Row],[MDS Census]]</f>
        <v>0.15980205859065713</v>
      </c>
      <c r="W333" s="6">
        <v>0.9719565217391305</v>
      </c>
      <c r="X333" s="6">
        <v>6.9507608695652179</v>
      </c>
      <c r="Y333" s="6">
        <v>0</v>
      </c>
      <c r="Z333" s="6">
        <f>SUM(NonNurse[[#This Row],[Physical Therapist (PT) Hours]],NonNurse[[#This Row],[PT Assistant Hours]],NonNurse[[#This Row],[PT Aide Hours]])/NonNurse[[#This Row],[MDS Census]]</f>
        <v>0.11542201108471892</v>
      </c>
      <c r="AA333" s="6">
        <v>0</v>
      </c>
      <c r="AB333" s="6">
        <v>0</v>
      </c>
      <c r="AC333" s="6">
        <v>0</v>
      </c>
      <c r="AD333" s="6">
        <v>0</v>
      </c>
      <c r="AE333" s="6">
        <v>0</v>
      </c>
      <c r="AF333" s="6">
        <v>0</v>
      </c>
      <c r="AG333" s="6">
        <v>0</v>
      </c>
      <c r="AH333" s="1">
        <v>365430</v>
      </c>
      <c r="AI333">
        <v>5</v>
      </c>
    </row>
    <row r="334" spans="1:35" x14ac:dyDescent="0.25">
      <c r="A334" t="s">
        <v>964</v>
      </c>
      <c r="B334" t="s">
        <v>537</v>
      </c>
      <c r="C334" t="s">
        <v>1131</v>
      </c>
      <c r="D334" t="s">
        <v>982</v>
      </c>
      <c r="E334" s="6">
        <v>48.923913043478258</v>
      </c>
      <c r="F334" s="6">
        <v>5.7391304347826084</v>
      </c>
      <c r="G334" s="6">
        <v>0</v>
      </c>
      <c r="H334" s="6">
        <v>0</v>
      </c>
      <c r="I334" s="6">
        <v>0</v>
      </c>
      <c r="J334" s="6">
        <v>0</v>
      </c>
      <c r="K334" s="6">
        <v>0</v>
      </c>
      <c r="L334" s="6">
        <v>0.4375</v>
      </c>
      <c r="M334" s="6">
        <v>5.3804347826086953</v>
      </c>
      <c r="N334" s="6">
        <v>0</v>
      </c>
      <c r="O334" s="6">
        <f>SUM(NonNurse[[#This Row],[Qualified Social Work Staff Hours]],NonNurse[[#This Row],[Other Social Work Staff Hours]])/NonNurse[[#This Row],[MDS Census]]</f>
        <v>0.10997556098644745</v>
      </c>
      <c r="P334" s="6">
        <v>0</v>
      </c>
      <c r="Q334" s="6">
        <v>3.8369565217391304</v>
      </c>
      <c r="R334" s="6">
        <f>SUM(NonNurse[[#This Row],[Qualified Activities Professional Hours]],NonNurse[[#This Row],[Other Activities Professional Hours]])/NonNurse[[#This Row],[MDS Census]]</f>
        <v>7.8427016218618084E-2</v>
      </c>
      <c r="S334" s="6">
        <v>0.96739130434782605</v>
      </c>
      <c r="T334" s="6">
        <v>0</v>
      </c>
      <c r="U334" s="6">
        <v>4.7608695652173916</v>
      </c>
      <c r="V334" s="6">
        <f>SUM(NonNurse[[#This Row],[Occupational Therapist Hours]],NonNurse[[#This Row],[OT Assistant Hours]],NonNurse[[#This Row],[OT Aide Hours]])/NonNurse[[#This Row],[MDS Census]]</f>
        <v>0.11708509220173297</v>
      </c>
      <c r="W334" s="6">
        <v>2.1277173913043477</v>
      </c>
      <c r="X334" s="6">
        <v>0</v>
      </c>
      <c r="Y334" s="6">
        <v>6.8586956521739131</v>
      </c>
      <c r="Z334" s="6">
        <f>SUM(NonNurse[[#This Row],[Physical Therapist (PT) Hours]],NonNurse[[#This Row],[PT Assistant Hours]],NonNurse[[#This Row],[PT Aide Hours]])/NonNurse[[#This Row],[MDS Census]]</f>
        <v>0.18368140413241504</v>
      </c>
      <c r="AA334" s="6">
        <v>0</v>
      </c>
      <c r="AB334" s="6">
        <v>5.7391304347826084</v>
      </c>
      <c r="AC334" s="6">
        <v>5.7391304347826084</v>
      </c>
      <c r="AD334" s="6">
        <v>0</v>
      </c>
      <c r="AE334" s="6">
        <v>0</v>
      </c>
      <c r="AF334" s="6">
        <v>0</v>
      </c>
      <c r="AG334" s="6">
        <v>0</v>
      </c>
      <c r="AH334" s="1">
        <v>365981</v>
      </c>
      <c r="AI334">
        <v>5</v>
      </c>
    </row>
    <row r="335" spans="1:35" x14ac:dyDescent="0.25">
      <c r="A335" t="s">
        <v>964</v>
      </c>
      <c r="B335" t="s">
        <v>784</v>
      </c>
      <c r="C335" t="s">
        <v>1072</v>
      </c>
      <c r="D335" t="s">
        <v>1045</v>
      </c>
      <c r="E335" s="6">
        <v>34.608695652173914</v>
      </c>
      <c r="F335" s="6">
        <v>4.8695652173913047</v>
      </c>
      <c r="G335" s="6">
        <v>0.32608695652173914</v>
      </c>
      <c r="H335" s="6">
        <v>0</v>
      </c>
      <c r="I335" s="6">
        <v>0.67391304347826086</v>
      </c>
      <c r="J335" s="6">
        <v>0</v>
      </c>
      <c r="K335" s="6">
        <v>0</v>
      </c>
      <c r="L335" s="6">
        <v>1.2047826086956521</v>
      </c>
      <c r="M335" s="6">
        <v>4.547065217391304</v>
      </c>
      <c r="N335" s="6">
        <v>0</v>
      </c>
      <c r="O335" s="6">
        <f>SUM(NonNurse[[#This Row],[Qualified Social Work Staff Hours]],NonNurse[[#This Row],[Other Social Work Staff Hours]])/NonNurse[[#This Row],[MDS Census]]</f>
        <v>0.13138505025125627</v>
      </c>
      <c r="P335" s="6">
        <v>1.5964130434782609</v>
      </c>
      <c r="Q335" s="6">
        <v>0</v>
      </c>
      <c r="R335" s="6">
        <f>SUM(NonNurse[[#This Row],[Qualified Activities Professional Hours]],NonNurse[[#This Row],[Other Activities Professional Hours]])/NonNurse[[#This Row],[MDS Census]]</f>
        <v>4.6127512562814069E-2</v>
      </c>
      <c r="S335" s="6">
        <v>1.1791304347826086</v>
      </c>
      <c r="T335" s="6">
        <v>5.4248913043478257</v>
      </c>
      <c r="U335" s="6">
        <v>0</v>
      </c>
      <c r="V335" s="6">
        <f>SUM(NonNurse[[#This Row],[Occupational Therapist Hours]],NonNurse[[#This Row],[OT Assistant Hours]],NonNurse[[#This Row],[OT Aide Hours]])/NonNurse[[#This Row],[MDS Census]]</f>
        <v>0.19081972361809044</v>
      </c>
      <c r="W335" s="6">
        <v>1.2172826086956521</v>
      </c>
      <c r="X335" s="6">
        <v>8.449021739130437</v>
      </c>
      <c r="Y335" s="6">
        <v>0</v>
      </c>
      <c r="Z335" s="6">
        <f>SUM(NonNurse[[#This Row],[Physical Therapist (PT) Hours]],NonNurse[[#This Row],[PT Assistant Hours]],NonNurse[[#This Row],[PT Aide Hours]])/NonNurse[[#This Row],[MDS Census]]</f>
        <v>0.27930276381909552</v>
      </c>
      <c r="AA335" s="6">
        <v>0</v>
      </c>
      <c r="AB335" s="6">
        <v>0</v>
      </c>
      <c r="AC335" s="6">
        <v>0</v>
      </c>
      <c r="AD335" s="6">
        <v>0</v>
      </c>
      <c r="AE335" s="6">
        <v>0</v>
      </c>
      <c r="AF335" s="6">
        <v>0</v>
      </c>
      <c r="AG335" s="6">
        <v>0</v>
      </c>
      <c r="AH335" s="1">
        <v>366326</v>
      </c>
      <c r="AI335">
        <v>5</v>
      </c>
    </row>
    <row r="336" spans="1:35" x14ac:dyDescent="0.25">
      <c r="A336" t="s">
        <v>964</v>
      </c>
      <c r="B336" t="s">
        <v>523</v>
      </c>
      <c r="C336" t="s">
        <v>1072</v>
      </c>
      <c r="D336" t="s">
        <v>1045</v>
      </c>
      <c r="E336" s="6">
        <v>31.358695652173914</v>
      </c>
      <c r="F336" s="6">
        <v>5.3043478260869561</v>
      </c>
      <c r="G336" s="6">
        <v>0</v>
      </c>
      <c r="H336" s="6">
        <v>0</v>
      </c>
      <c r="I336" s="6">
        <v>0</v>
      </c>
      <c r="J336" s="6">
        <v>0</v>
      </c>
      <c r="K336" s="6">
        <v>0</v>
      </c>
      <c r="L336" s="6">
        <v>0.54586956521739138</v>
      </c>
      <c r="M336" s="6">
        <v>0</v>
      </c>
      <c r="N336" s="6">
        <v>0</v>
      </c>
      <c r="O336" s="6">
        <f>SUM(NonNurse[[#This Row],[Qualified Social Work Staff Hours]],NonNurse[[#This Row],[Other Social Work Staff Hours]])/NonNurse[[#This Row],[MDS Census]]</f>
        <v>0</v>
      </c>
      <c r="P336" s="6">
        <v>5.4464130434782607</v>
      </c>
      <c r="Q336" s="6">
        <v>2.2560869565217381</v>
      </c>
      <c r="R336" s="6">
        <f>SUM(NonNurse[[#This Row],[Qualified Activities Professional Hours]],NonNurse[[#This Row],[Other Activities Professional Hours]])/NonNurse[[#This Row],[MDS Census]]</f>
        <v>0.24562564991334485</v>
      </c>
      <c r="S336" s="6">
        <v>0.5665217391304348</v>
      </c>
      <c r="T336" s="6">
        <v>2.4370652173913037</v>
      </c>
      <c r="U336" s="6">
        <v>0</v>
      </c>
      <c r="V336" s="6">
        <f>SUM(NonNurse[[#This Row],[Occupational Therapist Hours]],NonNurse[[#This Row],[OT Assistant Hours]],NonNurse[[#This Row],[OT Aide Hours]])/NonNurse[[#This Row],[MDS Census]]</f>
        <v>9.5781629116117831E-2</v>
      </c>
      <c r="W336" s="6">
        <v>0.62043478260869567</v>
      </c>
      <c r="X336" s="6">
        <v>4.0679347826086953</v>
      </c>
      <c r="Y336" s="6">
        <v>0</v>
      </c>
      <c r="Z336" s="6">
        <f>SUM(NonNurse[[#This Row],[Physical Therapist (PT) Hours]],NonNurse[[#This Row],[PT Assistant Hours]],NonNurse[[#This Row],[PT Aide Hours]])/NonNurse[[#This Row],[MDS Census]]</f>
        <v>0.14950779896013863</v>
      </c>
      <c r="AA336" s="6">
        <v>0</v>
      </c>
      <c r="AB336" s="6">
        <v>0</v>
      </c>
      <c r="AC336" s="6">
        <v>0</v>
      </c>
      <c r="AD336" s="6">
        <v>0</v>
      </c>
      <c r="AE336" s="6">
        <v>0</v>
      </c>
      <c r="AF336" s="6">
        <v>0</v>
      </c>
      <c r="AG336" s="6">
        <v>0</v>
      </c>
      <c r="AH336" s="1">
        <v>365962</v>
      </c>
      <c r="AI336">
        <v>5</v>
      </c>
    </row>
    <row r="337" spans="1:35" x14ac:dyDescent="0.25">
      <c r="A337" t="s">
        <v>964</v>
      </c>
      <c r="B337" t="s">
        <v>330</v>
      </c>
      <c r="C337" t="s">
        <v>1205</v>
      </c>
      <c r="D337" t="s">
        <v>1027</v>
      </c>
      <c r="E337" s="6">
        <v>47.021739130434781</v>
      </c>
      <c r="F337" s="6">
        <v>26.744673913043471</v>
      </c>
      <c r="G337" s="6">
        <v>0</v>
      </c>
      <c r="H337" s="6">
        <v>5.9782608695652176E-2</v>
      </c>
      <c r="I337" s="6">
        <v>0</v>
      </c>
      <c r="J337" s="6">
        <v>0</v>
      </c>
      <c r="K337" s="6">
        <v>0</v>
      </c>
      <c r="L337" s="6">
        <v>2.4007608695652185</v>
      </c>
      <c r="M337" s="6">
        <v>5.0217391304347823</v>
      </c>
      <c r="N337" s="6">
        <v>0</v>
      </c>
      <c r="O337" s="6">
        <f>SUM(NonNurse[[#This Row],[Qualified Social Work Staff Hours]],NonNurse[[#This Row],[Other Social Work Staff Hours]])/NonNurse[[#This Row],[MDS Census]]</f>
        <v>0.10679611650485436</v>
      </c>
      <c r="P337" s="6">
        <v>5.6951086956521744</v>
      </c>
      <c r="Q337" s="6">
        <v>16.954239130434779</v>
      </c>
      <c r="R337" s="6">
        <f>SUM(NonNurse[[#This Row],[Qualified Activities Professional Hours]],NonNurse[[#This Row],[Other Activities Professional Hours]])/NonNurse[[#This Row],[MDS Census]]</f>
        <v>0.48167822468793337</v>
      </c>
      <c r="S337" s="6">
        <v>1.216521739130435</v>
      </c>
      <c r="T337" s="6">
        <v>5.2102173913043472</v>
      </c>
      <c r="U337" s="6">
        <v>0</v>
      </c>
      <c r="V337" s="6">
        <f>SUM(NonNurse[[#This Row],[Occupational Therapist Hours]],NonNurse[[#This Row],[OT Assistant Hours]],NonNurse[[#This Row],[OT Aide Hours]])/NonNurse[[#This Row],[MDS Census]]</f>
        <v>0.13667591308368007</v>
      </c>
      <c r="W337" s="6">
        <v>1.2452173913043478</v>
      </c>
      <c r="X337" s="6">
        <v>8.8128260869565214</v>
      </c>
      <c r="Y337" s="6">
        <v>0</v>
      </c>
      <c r="Z337" s="6">
        <f>SUM(NonNurse[[#This Row],[Physical Therapist (PT) Hours]],NonNurse[[#This Row],[PT Assistant Hours]],NonNurse[[#This Row],[PT Aide Hours]])/NonNurse[[#This Row],[MDS Census]]</f>
        <v>0.21390198797965787</v>
      </c>
      <c r="AA337" s="6">
        <v>0</v>
      </c>
      <c r="AB337" s="6">
        <v>0</v>
      </c>
      <c r="AC337" s="6">
        <v>0</v>
      </c>
      <c r="AD337" s="6">
        <v>49.553478260869568</v>
      </c>
      <c r="AE337" s="6">
        <v>0</v>
      </c>
      <c r="AF337" s="6">
        <v>0</v>
      </c>
      <c r="AG337" s="6">
        <v>0.84782608695652173</v>
      </c>
      <c r="AH337" s="1">
        <v>365663</v>
      </c>
      <c r="AI337">
        <v>5</v>
      </c>
    </row>
    <row r="338" spans="1:35" x14ac:dyDescent="0.25">
      <c r="A338" t="s">
        <v>964</v>
      </c>
      <c r="B338" t="s">
        <v>45</v>
      </c>
      <c r="C338" t="s">
        <v>1106</v>
      </c>
      <c r="D338" t="s">
        <v>1014</v>
      </c>
      <c r="E338" s="6">
        <v>42.478260869565219</v>
      </c>
      <c r="F338" s="6">
        <v>5.7391304347826084</v>
      </c>
      <c r="G338" s="6">
        <v>0</v>
      </c>
      <c r="H338" s="6">
        <v>0.22826086956521738</v>
      </c>
      <c r="I338" s="6">
        <v>1.3804347826086956</v>
      </c>
      <c r="J338" s="6">
        <v>0</v>
      </c>
      <c r="K338" s="6">
        <v>0</v>
      </c>
      <c r="L338" s="6">
        <v>0.22489130434782614</v>
      </c>
      <c r="M338" s="6">
        <v>0</v>
      </c>
      <c r="N338" s="6">
        <v>4.9041304347826067</v>
      </c>
      <c r="O338" s="6">
        <f>SUM(NonNurse[[#This Row],[Qualified Social Work Staff Hours]],NonNurse[[#This Row],[Other Social Work Staff Hours]])/NonNurse[[#This Row],[MDS Census]]</f>
        <v>0.11545035823950865</v>
      </c>
      <c r="P338" s="6">
        <v>4.0556521739130424</v>
      </c>
      <c r="Q338" s="6">
        <v>0</v>
      </c>
      <c r="R338" s="6">
        <f>SUM(NonNurse[[#This Row],[Qualified Activities Professional Hours]],NonNurse[[#This Row],[Other Activities Professional Hours]])/NonNurse[[#This Row],[MDS Census]]</f>
        <v>9.5475946775844395E-2</v>
      </c>
      <c r="S338" s="6">
        <v>0.44152173913043491</v>
      </c>
      <c r="T338" s="6">
        <v>1.5211956521739132</v>
      </c>
      <c r="U338" s="6">
        <v>0</v>
      </c>
      <c r="V338" s="6">
        <f>SUM(NonNurse[[#This Row],[Occupational Therapist Hours]],NonNurse[[#This Row],[OT Assistant Hours]],NonNurse[[#This Row],[OT Aide Hours]])/NonNurse[[#This Row],[MDS Census]]</f>
        <v>4.6205220061412491E-2</v>
      </c>
      <c r="W338" s="6">
        <v>1.2416304347826086</v>
      </c>
      <c r="X338" s="6">
        <v>2.9241304347826085</v>
      </c>
      <c r="Y338" s="6">
        <v>0</v>
      </c>
      <c r="Z338" s="6">
        <f>SUM(NonNurse[[#This Row],[Physical Therapist (PT) Hours]],NonNurse[[#This Row],[PT Assistant Hours]],NonNurse[[#This Row],[PT Aide Hours]])/NonNurse[[#This Row],[MDS Census]]</f>
        <v>9.8068065506653007E-2</v>
      </c>
      <c r="AA338" s="6">
        <v>0</v>
      </c>
      <c r="AB338" s="6">
        <v>0</v>
      </c>
      <c r="AC338" s="6">
        <v>0</v>
      </c>
      <c r="AD338" s="6">
        <v>0</v>
      </c>
      <c r="AE338" s="6">
        <v>0</v>
      </c>
      <c r="AF338" s="6">
        <v>0</v>
      </c>
      <c r="AG338" s="6">
        <v>0</v>
      </c>
      <c r="AH338" s="1">
        <v>365118</v>
      </c>
      <c r="AI338">
        <v>5</v>
      </c>
    </row>
    <row r="339" spans="1:35" x14ac:dyDescent="0.25">
      <c r="A339" t="s">
        <v>964</v>
      </c>
      <c r="B339" t="s">
        <v>638</v>
      </c>
      <c r="C339" t="s">
        <v>1080</v>
      </c>
      <c r="D339" t="s">
        <v>1047</v>
      </c>
      <c r="E339" s="6">
        <v>79.282608695652172</v>
      </c>
      <c r="F339" s="6">
        <v>11.565217391304348</v>
      </c>
      <c r="G339" s="6">
        <v>1.1304347826086956</v>
      </c>
      <c r="H339" s="6">
        <v>0.39130434782608697</v>
      </c>
      <c r="I339" s="6">
        <v>2.1739130434782608</v>
      </c>
      <c r="J339" s="6">
        <v>0</v>
      </c>
      <c r="K339" s="6">
        <v>0</v>
      </c>
      <c r="L339" s="6">
        <v>2.511304347826087</v>
      </c>
      <c r="M339" s="6">
        <v>5.7391304347826084</v>
      </c>
      <c r="N339" s="6">
        <v>5.7391304347826084</v>
      </c>
      <c r="O339" s="6">
        <f>SUM(NonNurse[[#This Row],[Qualified Social Work Staff Hours]],NonNurse[[#This Row],[Other Social Work Staff Hours]])/NonNurse[[#This Row],[MDS Census]]</f>
        <v>0.14477652865368795</v>
      </c>
      <c r="P339" s="6">
        <v>9.9945652173913047</v>
      </c>
      <c r="Q339" s="6">
        <v>4.0407608695652177</v>
      </c>
      <c r="R339" s="6">
        <f>SUM(NonNurse[[#This Row],[Qualified Activities Professional Hours]],NonNurse[[#This Row],[Other Activities Professional Hours]])/NonNurse[[#This Row],[MDS Census]]</f>
        <v>0.17702906498491913</v>
      </c>
      <c r="S339" s="6">
        <v>1.1896739130434784</v>
      </c>
      <c r="T339" s="6">
        <v>4.5782608695652156</v>
      </c>
      <c r="U339" s="6">
        <v>0</v>
      </c>
      <c r="V339" s="6">
        <f>SUM(NonNurse[[#This Row],[Occupational Therapist Hours]],NonNurse[[#This Row],[OT Assistant Hours]],NonNurse[[#This Row],[OT Aide Hours]])/NonNurse[[#This Row],[MDS Census]]</f>
        <v>7.2751576638332857E-2</v>
      </c>
      <c r="W339" s="6">
        <v>2.4149999999999991</v>
      </c>
      <c r="X339" s="6">
        <v>7.3382608695652163</v>
      </c>
      <c r="Y339" s="6">
        <v>0</v>
      </c>
      <c r="Z339" s="6">
        <f>SUM(NonNurse[[#This Row],[Physical Therapist (PT) Hours]],NonNurse[[#This Row],[PT Assistant Hours]],NonNurse[[#This Row],[PT Aide Hours]])/NonNurse[[#This Row],[MDS Census]]</f>
        <v>0.12301891965999449</v>
      </c>
      <c r="AA339" s="6">
        <v>0</v>
      </c>
      <c r="AB339" s="6">
        <v>0</v>
      </c>
      <c r="AC339" s="6">
        <v>0</v>
      </c>
      <c r="AD339" s="6">
        <v>0</v>
      </c>
      <c r="AE339" s="6">
        <v>0</v>
      </c>
      <c r="AF339" s="6">
        <v>0</v>
      </c>
      <c r="AG339" s="6">
        <v>0</v>
      </c>
      <c r="AH339" s="1">
        <v>366129</v>
      </c>
      <c r="AI339">
        <v>5</v>
      </c>
    </row>
    <row r="340" spans="1:35" x14ac:dyDescent="0.25">
      <c r="A340" t="s">
        <v>964</v>
      </c>
      <c r="B340" t="s">
        <v>254</v>
      </c>
      <c r="C340" t="s">
        <v>1073</v>
      </c>
      <c r="D340" t="s">
        <v>991</v>
      </c>
      <c r="E340" s="6">
        <v>71.641304347826093</v>
      </c>
      <c r="F340" s="6">
        <v>5.3913043478260869</v>
      </c>
      <c r="G340" s="6">
        <v>0</v>
      </c>
      <c r="H340" s="6">
        <v>0.26902173913043476</v>
      </c>
      <c r="I340" s="6">
        <v>2</v>
      </c>
      <c r="J340" s="6">
        <v>0</v>
      </c>
      <c r="K340" s="6">
        <v>0</v>
      </c>
      <c r="L340" s="6">
        <v>3.7743478260869572</v>
      </c>
      <c r="M340" s="6">
        <v>0</v>
      </c>
      <c r="N340" s="6">
        <v>5.3410869565217389</v>
      </c>
      <c r="O340" s="6">
        <f>SUM(NonNurse[[#This Row],[Qualified Social Work Staff Hours]],NonNurse[[#This Row],[Other Social Work Staff Hours]])/NonNurse[[#This Row],[MDS Census]]</f>
        <v>7.4553178576847207E-2</v>
      </c>
      <c r="P340" s="6">
        <v>5.4782608695652177</v>
      </c>
      <c r="Q340" s="6">
        <v>4.9266304347826084</v>
      </c>
      <c r="R340" s="6">
        <f>SUM(NonNurse[[#This Row],[Qualified Activities Professional Hours]],NonNurse[[#This Row],[Other Activities Professional Hours]])/NonNurse[[#This Row],[MDS Census]]</f>
        <v>0.14523592778030647</v>
      </c>
      <c r="S340" s="6">
        <v>1.2422826086956524</v>
      </c>
      <c r="T340" s="6">
        <v>2.8128260869565223</v>
      </c>
      <c r="U340" s="6">
        <v>0</v>
      </c>
      <c r="V340" s="6">
        <f>SUM(NonNurse[[#This Row],[Occupational Therapist Hours]],NonNurse[[#This Row],[OT Assistant Hours]],NonNurse[[#This Row],[OT Aide Hours]])/NonNurse[[#This Row],[MDS Census]]</f>
        <v>5.6602943407677145E-2</v>
      </c>
      <c r="W340" s="6">
        <v>2.5294565217391303</v>
      </c>
      <c r="X340" s="6">
        <v>4.0339130434782611</v>
      </c>
      <c r="Y340" s="6">
        <v>0</v>
      </c>
      <c r="Z340" s="6">
        <f>SUM(NonNurse[[#This Row],[Physical Therapist (PT) Hours]],NonNurse[[#This Row],[PT Assistant Hours]],NonNurse[[#This Row],[PT Aide Hours]])/NonNurse[[#This Row],[MDS Census]]</f>
        <v>9.1614322561068107E-2</v>
      </c>
      <c r="AA340" s="6">
        <v>0</v>
      </c>
      <c r="AB340" s="6">
        <v>0</v>
      </c>
      <c r="AC340" s="6">
        <v>0</v>
      </c>
      <c r="AD340" s="6">
        <v>0</v>
      </c>
      <c r="AE340" s="6">
        <v>0</v>
      </c>
      <c r="AF340" s="6">
        <v>0</v>
      </c>
      <c r="AG340" s="6">
        <v>0</v>
      </c>
      <c r="AH340" s="1">
        <v>365554</v>
      </c>
      <c r="AI340">
        <v>5</v>
      </c>
    </row>
    <row r="341" spans="1:35" x14ac:dyDescent="0.25">
      <c r="A341" t="s">
        <v>964</v>
      </c>
      <c r="B341" t="s">
        <v>906</v>
      </c>
      <c r="C341" t="s">
        <v>1213</v>
      </c>
      <c r="D341" t="s">
        <v>1056</v>
      </c>
      <c r="E341" s="6">
        <v>48.456521739130437</v>
      </c>
      <c r="F341" s="6">
        <v>28.688152173913039</v>
      </c>
      <c r="G341" s="6">
        <v>0.70652173913043481</v>
      </c>
      <c r="H341" s="6">
        <v>4.619565217391304E-2</v>
      </c>
      <c r="I341" s="6">
        <v>0.14130434782608695</v>
      </c>
      <c r="J341" s="6">
        <v>0</v>
      </c>
      <c r="K341" s="6">
        <v>0</v>
      </c>
      <c r="L341" s="6">
        <v>0</v>
      </c>
      <c r="M341" s="6">
        <v>5.4638043478260867</v>
      </c>
      <c r="N341" s="6">
        <v>0</v>
      </c>
      <c r="O341" s="6">
        <f>SUM(NonNurse[[#This Row],[Qualified Social Work Staff Hours]],NonNurse[[#This Row],[Other Social Work Staff Hours]])/NonNurse[[#This Row],[MDS Census]]</f>
        <v>0.11275684163301929</v>
      </c>
      <c r="P341" s="6">
        <v>5.4505434782608706</v>
      </c>
      <c r="Q341" s="6">
        <v>13.072282608695655</v>
      </c>
      <c r="R341" s="6">
        <f>SUM(NonNurse[[#This Row],[Qualified Activities Professional Hours]],NonNurse[[#This Row],[Other Activities Professional Hours]])/NonNurse[[#This Row],[MDS Census]]</f>
        <v>0.38225661731718269</v>
      </c>
      <c r="S341" s="6">
        <v>0</v>
      </c>
      <c r="T341" s="6">
        <v>0</v>
      </c>
      <c r="U341" s="6">
        <v>0</v>
      </c>
      <c r="V341" s="6">
        <f>SUM(NonNurse[[#This Row],[Occupational Therapist Hours]],NonNurse[[#This Row],[OT Assistant Hours]],NonNurse[[#This Row],[OT Aide Hours]])/NonNurse[[#This Row],[MDS Census]]</f>
        <v>0</v>
      </c>
      <c r="W341" s="6">
        <v>0</v>
      </c>
      <c r="X341" s="6">
        <v>0</v>
      </c>
      <c r="Y341" s="6">
        <v>0</v>
      </c>
      <c r="Z341" s="6">
        <f>SUM(NonNurse[[#This Row],[Physical Therapist (PT) Hours]],NonNurse[[#This Row],[PT Assistant Hours]],NonNurse[[#This Row],[PT Aide Hours]])/NonNurse[[#This Row],[MDS Census]]</f>
        <v>0</v>
      </c>
      <c r="AA341" s="6">
        <v>0</v>
      </c>
      <c r="AB341" s="6">
        <v>0</v>
      </c>
      <c r="AC341" s="6">
        <v>0</v>
      </c>
      <c r="AD341" s="6">
        <v>50.331086956521766</v>
      </c>
      <c r="AE341" s="6">
        <v>0</v>
      </c>
      <c r="AF341" s="6">
        <v>0</v>
      </c>
      <c r="AG341" s="6">
        <v>0</v>
      </c>
      <c r="AH341" s="1">
        <v>366465</v>
      </c>
      <c r="AI341">
        <v>5</v>
      </c>
    </row>
    <row r="342" spans="1:35" x14ac:dyDescent="0.25">
      <c r="A342" t="s">
        <v>964</v>
      </c>
      <c r="B342" t="s">
        <v>785</v>
      </c>
      <c r="C342" t="s">
        <v>1213</v>
      </c>
      <c r="D342" t="s">
        <v>1008</v>
      </c>
      <c r="E342" s="6">
        <v>73.391304347826093</v>
      </c>
      <c r="F342" s="6">
        <v>6.4347826086956523</v>
      </c>
      <c r="G342" s="6">
        <v>0.32608695652173914</v>
      </c>
      <c r="H342" s="6">
        <v>0.4375</v>
      </c>
      <c r="I342" s="6">
        <v>0.52173913043478259</v>
      </c>
      <c r="J342" s="6">
        <v>0</v>
      </c>
      <c r="K342" s="6">
        <v>0</v>
      </c>
      <c r="L342" s="6">
        <v>5.4389130434782622</v>
      </c>
      <c r="M342" s="6">
        <v>9.4228260869565243</v>
      </c>
      <c r="N342" s="6">
        <v>0</v>
      </c>
      <c r="O342" s="6">
        <f>SUM(NonNurse[[#This Row],[Qualified Social Work Staff Hours]],NonNurse[[#This Row],[Other Social Work Staff Hours]])/NonNurse[[#This Row],[MDS Census]]</f>
        <v>0.12839158767772516</v>
      </c>
      <c r="P342" s="6">
        <v>14.845108695652172</v>
      </c>
      <c r="Q342" s="6">
        <v>0</v>
      </c>
      <c r="R342" s="6">
        <f>SUM(NonNurse[[#This Row],[Qualified Activities Professional Hours]],NonNurse[[#This Row],[Other Activities Professional Hours]])/NonNurse[[#This Row],[MDS Census]]</f>
        <v>0.20227340047393361</v>
      </c>
      <c r="S342" s="6">
        <v>1.6796739130434779</v>
      </c>
      <c r="T342" s="6">
        <v>4.8961956521739127</v>
      </c>
      <c r="U342" s="6">
        <v>0</v>
      </c>
      <c r="V342" s="6">
        <f>SUM(NonNurse[[#This Row],[Occupational Therapist Hours]],NonNurse[[#This Row],[OT Assistant Hours]],NonNurse[[#This Row],[OT Aide Hours]])/NonNurse[[#This Row],[MDS Census]]</f>
        <v>8.9600118483412303E-2</v>
      </c>
      <c r="W342" s="6">
        <v>2.6590217391304347</v>
      </c>
      <c r="X342" s="6">
        <v>8.0417391304347809</v>
      </c>
      <c r="Y342" s="6">
        <v>0</v>
      </c>
      <c r="Z342" s="6">
        <f>SUM(NonNurse[[#This Row],[Physical Therapist (PT) Hours]],NonNurse[[#This Row],[PT Assistant Hours]],NonNurse[[#This Row],[PT Aide Hours]])/NonNurse[[#This Row],[MDS Census]]</f>
        <v>0.1458042061611374</v>
      </c>
      <c r="AA342" s="6">
        <v>0</v>
      </c>
      <c r="AB342" s="6">
        <v>0</v>
      </c>
      <c r="AC342" s="6">
        <v>0</v>
      </c>
      <c r="AD342" s="6">
        <v>0</v>
      </c>
      <c r="AE342" s="6">
        <v>0</v>
      </c>
      <c r="AF342" s="6">
        <v>0</v>
      </c>
      <c r="AG342" s="6">
        <v>0</v>
      </c>
      <c r="AH342" s="1">
        <v>366327</v>
      </c>
      <c r="AI342">
        <v>5</v>
      </c>
    </row>
    <row r="343" spans="1:35" x14ac:dyDescent="0.25">
      <c r="A343" t="s">
        <v>964</v>
      </c>
      <c r="B343" t="s">
        <v>574</v>
      </c>
      <c r="C343" t="s">
        <v>1245</v>
      </c>
      <c r="D343" t="s">
        <v>1012</v>
      </c>
      <c r="E343" s="6">
        <v>36.815217391304351</v>
      </c>
      <c r="F343" s="6">
        <v>5.4782608695652177</v>
      </c>
      <c r="G343" s="6">
        <v>0.13043478260869565</v>
      </c>
      <c r="H343" s="6">
        <v>0</v>
      </c>
      <c r="I343" s="6">
        <v>0.21739130434782608</v>
      </c>
      <c r="J343" s="6">
        <v>0</v>
      </c>
      <c r="K343" s="6">
        <v>0.84782608695652173</v>
      </c>
      <c r="L343" s="6">
        <v>2.848913043478261</v>
      </c>
      <c r="M343" s="6">
        <v>4.7608695652173916</v>
      </c>
      <c r="N343" s="6">
        <v>0</v>
      </c>
      <c r="O343" s="6">
        <f>SUM(NonNurse[[#This Row],[Qualified Social Work Staff Hours]],NonNurse[[#This Row],[Other Social Work Staff Hours]])/NonNurse[[#This Row],[MDS Census]]</f>
        <v>0.12931798051372895</v>
      </c>
      <c r="P343" s="6">
        <v>5.6141304347826084</v>
      </c>
      <c r="Q343" s="6">
        <v>5.0108695652173916</v>
      </c>
      <c r="R343" s="6">
        <f>SUM(NonNurse[[#This Row],[Qualified Activities Professional Hours]],NonNurse[[#This Row],[Other Activities Professional Hours]])/NonNurse[[#This Row],[MDS Census]]</f>
        <v>0.28860348390906404</v>
      </c>
      <c r="S343" s="6">
        <v>1.1411956521739131</v>
      </c>
      <c r="T343" s="6">
        <v>6.2352173913043485</v>
      </c>
      <c r="U343" s="6">
        <v>0</v>
      </c>
      <c r="V343" s="6">
        <f>SUM(NonNurse[[#This Row],[Occupational Therapist Hours]],NonNurse[[#This Row],[OT Assistant Hours]],NonNurse[[#This Row],[OT Aide Hours]])/NonNurse[[#This Row],[MDS Census]]</f>
        <v>0.20036315323294951</v>
      </c>
      <c r="W343" s="6">
        <v>1.2204347826086959</v>
      </c>
      <c r="X343" s="6">
        <v>3.6580434782608711</v>
      </c>
      <c r="Y343" s="6">
        <v>0</v>
      </c>
      <c r="Z343" s="6">
        <f>SUM(NonNurse[[#This Row],[Physical Therapist (PT) Hours]],NonNurse[[#This Row],[PT Assistant Hours]],NonNurse[[#This Row],[PT Aide Hours]])/NonNurse[[#This Row],[MDS Census]]</f>
        <v>0.13251254797756129</v>
      </c>
      <c r="AA343" s="6">
        <v>0</v>
      </c>
      <c r="AB343" s="6">
        <v>0</v>
      </c>
      <c r="AC343" s="6">
        <v>0</v>
      </c>
      <c r="AD343" s="6">
        <v>0</v>
      </c>
      <c r="AE343" s="6">
        <v>0</v>
      </c>
      <c r="AF343" s="6">
        <v>0</v>
      </c>
      <c r="AG343" s="6">
        <v>0.14130434782608695</v>
      </c>
      <c r="AH343" s="1">
        <v>366036</v>
      </c>
      <c r="AI343">
        <v>5</v>
      </c>
    </row>
    <row r="344" spans="1:35" x14ac:dyDescent="0.25">
      <c r="A344" t="s">
        <v>964</v>
      </c>
      <c r="B344" t="s">
        <v>610</v>
      </c>
      <c r="C344" t="s">
        <v>1126</v>
      </c>
      <c r="D344" t="s">
        <v>1017</v>
      </c>
      <c r="E344" s="6">
        <v>65.239130434782609</v>
      </c>
      <c r="F344" s="6">
        <v>0</v>
      </c>
      <c r="G344" s="6">
        <v>0</v>
      </c>
      <c r="H344" s="6">
        <v>0</v>
      </c>
      <c r="I344" s="6">
        <v>0</v>
      </c>
      <c r="J344" s="6">
        <v>0</v>
      </c>
      <c r="K344" s="6">
        <v>0</v>
      </c>
      <c r="L344" s="6">
        <v>3.1880434782608691</v>
      </c>
      <c r="M344" s="6">
        <v>5.2989130434782608</v>
      </c>
      <c r="N344" s="6">
        <v>0</v>
      </c>
      <c r="O344" s="6">
        <f>SUM(NonNurse[[#This Row],[Qualified Social Work Staff Hours]],NonNurse[[#This Row],[Other Social Work Staff Hours]])/NonNurse[[#This Row],[MDS Census]]</f>
        <v>8.1222925691436187E-2</v>
      </c>
      <c r="P344" s="6">
        <v>5.5298913043478262</v>
      </c>
      <c r="Q344" s="6">
        <v>6.0271739130434785</v>
      </c>
      <c r="R344" s="6">
        <f>SUM(NonNurse[[#This Row],[Qualified Activities Professional Hours]],NonNurse[[#This Row],[Other Activities Professional Hours]])/NonNurse[[#This Row],[MDS Census]]</f>
        <v>0.17714928357214263</v>
      </c>
      <c r="S344" s="6">
        <v>2.8041304347826075</v>
      </c>
      <c r="T344" s="6">
        <v>3.9379347826086954</v>
      </c>
      <c r="U344" s="6">
        <v>0</v>
      </c>
      <c r="V344" s="6">
        <f>SUM(NonNurse[[#This Row],[Occupational Therapist Hours]],NonNurse[[#This Row],[OT Assistant Hours]],NonNurse[[#This Row],[OT Aide Hours]])/NonNurse[[#This Row],[MDS Census]]</f>
        <v>0.10334388537154281</v>
      </c>
      <c r="W344" s="6">
        <v>0.62565217391304362</v>
      </c>
      <c r="X344" s="6">
        <v>5.9723913043478252</v>
      </c>
      <c r="Y344" s="6">
        <v>0</v>
      </c>
      <c r="Z344" s="6">
        <f>SUM(NonNurse[[#This Row],[Physical Therapist (PT) Hours]],NonNurse[[#This Row],[PT Assistant Hours]],NonNurse[[#This Row],[PT Aide Hours]])/NonNurse[[#This Row],[MDS Census]]</f>
        <v>0.10113628790403198</v>
      </c>
      <c r="AA344" s="6">
        <v>0</v>
      </c>
      <c r="AB344" s="6">
        <v>0</v>
      </c>
      <c r="AC344" s="6">
        <v>0</v>
      </c>
      <c r="AD344" s="6">
        <v>0</v>
      </c>
      <c r="AE344" s="6">
        <v>0</v>
      </c>
      <c r="AF344" s="6">
        <v>0</v>
      </c>
      <c r="AG344" s="6">
        <v>0</v>
      </c>
      <c r="AH344" s="1">
        <v>366095</v>
      </c>
      <c r="AI344">
        <v>5</v>
      </c>
    </row>
    <row r="345" spans="1:35" x14ac:dyDescent="0.25">
      <c r="A345" t="s">
        <v>964</v>
      </c>
      <c r="B345" t="s">
        <v>688</v>
      </c>
      <c r="C345" t="s">
        <v>1073</v>
      </c>
      <c r="D345" t="s">
        <v>991</v>
      </c>
      <c r="E345" s="6">
        <v>60.467391304347828</v>
      </c>
      <c r="F345" s="6">
        <v>5.3043478260869561</v>
      </c>
      <c r="G345" s="6">
        <v>9.2391304347826081E-2</v>
      </c>
      <c r="H345" s="6">
        <v>0.25543478260869568</v>
      </c>
      <c r="I345" s="6">
        <v>2.1956521739130435</v>
      </c>
      <c r="J345" s="6">
        <v>0</v>
      </c>
      <c r="K345" s="6">
        <v>1.1956521739130435</v>
      </c>
      <c r="L345" s="6">
        <v>3.3886956521739124</v>
      </c>
      <c r="M345" s="6">
        <v>4.6304347826086953</v>
      </c>
      <c r="N345" s="6">
        <v>0</v>
      </c>
      <c r="O345" s="6">
        <f>SUM(NonNurse[[#This Row],[Qualified Social Work Staff Hours]],NonNurse[[#This Row],[Other Social Work Staff Hours]])/NonNurse[[#This Row],[MDS Census]]</f>
        <v>7.6577386302354833E-2</v>
      </c>
      <c r="P345" s="6">
        <v>5.0407608695652177</v>
      </c>
      <c r="Q345" s="6">
        <v>3.7418478260869565</v>
      </c>
      <c r="R345" s="6">
        <f>SUM(NonNurse[[#This Row],[Qualified Activities Professional Hours]],NonNurse[[#This Row],[Other Activities Professional Hours]])/NonNurse[[#This Row],[MDS Census]]</f>
        <v>0.14524537120258851</v>
      </c>
      <c r="S345" s="6">
        <v>1.5380434782608696</v>
      </c>
      <c r="T345" s="6">
        <v>2.6169565217391302</v>
      </c>
      <c r="U345" s="6">
        <v>0</v>
      </c>
      <c r="V345" s="6">
        <f>SUM(NonNurse[[#This Row],[Occupational Therapist Hours]],NonNurse[[#This Row],[OT Assistant Hours]],NonNurse[[#This Row],[OT Aide Hours]])/NonNurse[[#This Row],[MDS Census]]</f>
        <v>6.8714722272155304E-2</v>
      </c>
      <c r="W345" s="6">
        <v>1.2979347826086955</v>
      </c>
      <c r="X345" s="6">
        <v>4.3997826086956477</v>
      </c>
      <c r="Y345" s="6">
        <v>0</v>
      </c>
      <c r="Z345" s="6">
        <f>SUM(NonNurse[[#This Row],[Physical Therapist (PT) Hours]],NonNurse[[#This Row],[PT Assistant Hours]],NonNurse[[#This Row],[PT Aide Hours]])/NonNurse[[#This Row],[MDS Census]]</f>
        <v>9.4227934567679236E-2</v>
      </c>
      <c r="AA345" s="6">
        <v>9.7826086956521743E-2</v>
      </c>
      <c r="AB345" s="6">
        <v>0</v>
      </c>
      <c r="AC345" s="6">
        <v>0</v>
      </c>
      <c r="AD345" s="6">
        <v>0</v>
      </c>
      <c r="AE345" s="6">
        <v>0</v>
      </c>
      <c r="AF345" s="6">
        <v>0</v>
      </c>
      <c r="AG345" s="6">
        <v>0.36956521739130432</v>
      </c>
      <c r="AH345" s="1">
        <v>366198</v>
      </c>
      <c r="AI345">
        <v>5</v>
      </c>
    </row>
    <row r="346" spans="1:35" x14ac:dyDescent="0.25">
      <c r="A346" t="s">
        <v>964</v>
      </c>
      <c r="B346" t="s">
        <v>524</v>
      </c>
      <c r="C346" t="s">
        <v>1296</v>
      </c>
      <c r="D346" t="s">
        <v>1030</v>
      </c>
      <c r="E346" s="6">
        <v>86.695652173913047</v>
      </c>
      <c r="F346" s="6">
        <v>5.4782608695652177</v>
      </c>
      <c r="G346" s="6">
        <v>2.2608695652173911</v>
      </c>
      <c r="H346" s="6">
        <v>0.39130434782608697</v>
      </c>
      <c r="I346" s="6">
        <v>1.326086956521739</v>
      </c>
      <c r="J346" s="6">
        <v>0</v>
      </c>
      <c r="K346" s="6">
        <v>0</v>
      </c>
      <c r="L346" s="6">
        <v>6.1594565217391315</v>
      </c>
      <c r="M346" s="6">
        <v>5.7391304347826084</v>
      </c>
      <c r="N346" s="6">
        <v>2.6440217391304346</v>
      </c>
      <c r="O346" s="6">
        <f>SUM(NonNurse[[#This Row],[Qualified Social Work Staff Hours]],NonNurse[[#This Row],[Other Social Work Staff Hours]])/NonNurse[[#This Row],[MDS Census]]</f>
        <v>9.6696339017051144E-2</v>
      </c>
      <c r="P346" s="6">
        <v>7.4918478260869561</v>
      </c>
      <c r="Q346" s="6">
        <v>11.86695652173913</v>
      </c>
      <c r="R346" s="6">
        <f>SUM(NonNurse[[#This Row],[Qualified Activities Professional Hours]],NonNurse[[#This Row],[Other Activities Professional Hours]])/NonNurse[[#This Row],[MDS Census]]</f>
        <v>0.22329613841524573</v>
      </c>
      <c r="S346" s="6">
        <v>2.1035869565217387</v>
      </c>
      <c r="T346" s="6">
        <v>3.9817391304347831</v>
      </c>
      <c r="U346" s="6">
        <v>0</v>
      </c>
      <c r="V346" s="6">
        <f>SUM(NonNurse[[#This Row],[Occupational Therapist Hours]],NonNurse[[#This Row],[OT Assistant Hours]],NonNurse[[#This Row],[OT Aide Hours]])/NonNurse[[#This Row],[MDS Census]]</f>
        <v>7.0191825476429284E-2</v>
      </c>
      <c r="W346" s="6">
        <v>2.5321739130434779</v>
      </c>
      <c r="X346" s="6">
        <v>7.1402173913043523</v>
      </c>
      <c r="Y346" s="6">
        <v>0</v>
      </c>
      <c r="Z346" s="6">
        <f>SUM(NonNurse[[#This Row],[Physical Therapist (PT) Hours]],NonNurse[[#This Row],[PT Assistant Hours]],NonNurse[[#This Row],[PT Aide Hours]])/NonNurse[[#This Row],[MDS Census]]</f>
        <v>0.11156720160481448</v>
      </c>
      <c r="AA346" s="6">
        <v>0</v>
      </c>
      <c r="AB346" s="6">
        <v>0</v>
      </c>
      <c r="AC346" s="6">
        <v>0</v>
      </c>
      <c r="AD346" s="6">
        <v>0</v>
      </c>
      <c r="AE346" s="6">
        <v>0</v>
      </c>
      <c r="AF346" s="6">
        <v>0</v>
      </c>
      <c r="AG346" s="6">
        <v>0.32608695652173914</v>
      </c>
      <c r="AH346" s="1">
        <v>365963</v>
      </c>
      <c r="AI346">
        <v>5</v>
      </c>
    </row>
    <row r="347" spans="1:35" x14ac:dyDescent="0.25">
      <c r="A347" t="s">
        <v>964</v>
      </c>
      <c r="B347" t="s">
        <v>39</v>
      </c>
      <c r="C347" t="s">
        <v>1070</v>
      </c>
      <c r="D347" t="s">
        <v>1037</v>
      </c>
      <c r="E347" s="6">
        <v>103.98913043478261</v>
      </c>
      <c r="F347" s="6">
        <v>4.1739130434782608</v>
      </c>
      <c r="G347" s="6">
        <v>0.19565217391304349</v>
      </c>
      <c r="H347" s="6">
        <v>0.47826086956521741</v>
      </c>
      <c r="I347" s="6">
        <v>0.69565217391304346</v>
      </c>
      <c r="J347" s="6">
        <v>0</v>
      </c>
      <c r="K347" s="6">
        <v>0</v>
      </c>
      <c r="L347" s="6">
        <v>3.504565217391304</v>
      </c>
      <c r="M347" s="6">
        <v>10.146739130434783</v>
      </c>
      <c r="N347" s="6">
        <v>4.1059782608695654</v>
      </c>
      <c r="O347" s="6">
        <f>SUM(NonNurse[[#This Row],[Qualified Social Work Staff Hours]],NonNurse[[#This Row],[Other Social Work Staff Hours]])/NonNurse[[#This Row],[MDS Census]]</f>
        <v>0.13705968433155638</v>
      </c>
      <c r="P347" s="6">
        <v>0</v>
      </c>
      <c r="Q347" s="6">
        <v>2.4456521739130436E-2</v>
      </c>
      <c r="R347" s="6">
        <f>SUM(NonNurse[[#This Row],[Qualified Activities Professional Hours]],NonNurse[[#This Row],[Other Activities Professional Hours]])/NonNurse[[#This Row],[MDS Census]]</f>
        <v>2.3518344308560678E-4</v>
      </c>
      <c r="S347" s="6">
        <v>3.7911956521739132</v>
      </c>
      <c r="T347" s="6">
        <v>4.3625000000000007</v>
      </c>
      <c r="U347" s="6">
        <v>0</v>
      </c>
      <c r="V347" s="6">
        <f>SUM(NonNurse[[#This Row],[Occupational Therapist Hours]],NonNurse[[#This Row],[OT Assistant Hours]],NonNurse[[#This Row],[OT Aide Hours]])/NonNurse[[#This Row],[MDS Census]]</f>
        <v>7.8409114664994256E-2</v>
      </c>
      <c r="W347" s="6">
        <v>6.7373913043478266</v>
      </c>
      <c r="X347" s="6">
        <v>7.8548913043478299</v>
      </c>
      <c r="Y347" s="6">
        <v>0</v>
      </c>
      <c r="Z347" s="6">
        <f>SUM(NonNurse[[#This Row],[Physical Therapist (PT) Hours]],NonNurse[[#This Row],[PT Assistant Hours]],NonNurse[[#This Row],[PT Aide Hours]])/NonNurse[[#This Row],[MDS Census]]</f>
        <v>0.14032507578133172</v>
      </c>
      <c r="AA347" s="6">
        <v>0</v>
      </c>
      <c r="AB347" s="6">
        <v>4.8152173913043477</v>
      </c>
      <c r="AC347" s="6">
        <v>0</v>
      </c>
      <c r="AD347" s="6">
        <v>0</v>
      </c>
      <c r="AE347" s="6">
        <v>48.663043478260867</v>
      </c>
      <c r="AF347" s="6">
        <v>0</v>
      </c>
      <c r="AG347" s="6">
        <v>0</v>
      </c>
      <c r="AH347" s="1">
        <v>365093</v>
      </c>
      <c r="AI347">
        <v>5</v>
      </c>
    </row>
    <row r="348" spans="1:35" x14ac:dyDescent="0.25">
      <c r="A348" t="s">
        <v>964</v>
      </c>
      <c r="B348" t="s">
        <v>714</v>
      </c>
      <c r="C348" t="s">
        <v>1098</v>
      </c>
      <c r="D348" t="s">
        <v>999</v>
      </c>
      <c r="E348" s="6">
        <v>73.032608695652172</v>
      </c>
      <c r="F348" s="6">
        <v>2.2608695652173911</v>
      </c>
      <c r="G348" s="6">
        <v>0.84782608695652173</v>
      </c>
      <c r="H348" s="6">
        <v>0.32880434782608697</v>
      </c>
      <c r="I348" s="6">
        <v>1.0434782608695652</v>
      </c>
      <c r="J348" s="6">
        <v>0</v>
      </c>
      <c r="K348" s="6">
        <v>0.84782608695652173</v>
      </c>
      <c r="L348" s="6">
        <v>1.2826086956521738</v>
      </c>
      <c r="M348" s="6">
        <v>5.7391304347826084</v>
      </c>
      <c r="N348" s="6">
        <v>0</v>
      </c>
      <c r="O348" s="6">
        <f>SUM(NonNurse[[#This Row],[Qualified Social Work Staff Hours]],NonNurse[[#This Row],[Other Social Work Staff Hours]])/NonNurse[[#This Row],[MDS Census]]</f>
        <v>7.8583122488465537E-2</v>
      </c>
      <c r="P348" s="6">
        <v>5.3777173913043477</v>
      </c>
      <c r="Q348" s="6">
        <v>0</v>
      </c>
      <c r="R348" s="6">
        <f>SUM(NonNurse[[#This Row],[Qualified Activities Professional Hours]],NonNurse[[#This Row],[Other Activities Professional Hours]])/NonNurse[[#This Row],[MDS Census]]</f>
        <v>7.3634469415091525E-2</v>
      </c>
      <c r="S348" s="6">
        <v>2.2282608695652173</v>
      </c>
      <c r="T348" s="6">
        <v>5.7391304347826084</v>
      </c>
      <c r="U348" s="6">
        <v>0</v>
      </c>
      <c r="V348" s="6">
        <f>SUM(NonNurse[[#This Row],[Occupational Therapist Hours]],NonNurse[[#This Row],[OT Assistant Hours]],NonNurse[[#This Row],[OT Aide Hours]])/NonNurse[[#This Row],[MDS Census]]</f>
        <v>0.10909361512129781</v>
      </c>
      <c r="W348" s="6">
        <v>2.2282608695652173</v>
      </c>
      <c r="X348" s="6">
        <v>5.7391304347826084</v>
      </c>
      <c r="Y348" s="6">
        <v>0</v>
      </c>
      <c r="Z348" s="6">
        <f>SUM(NonNurse[[#This Row],[Physical Therapist (PT) Hours]],NonNurse[[#This Row],[PT Assistant Hours]],NonNurse[[#This Row],[PT Aide Hours]])/NonNurse[[#This Row],[MDS Census]]</f>
        <v>0.10909361512129781</v>
      </c>
      <c r="AA348" s="6">
        <v>0</v>
      </c>
      <c r="AB348" s="6">
        <v>0</v>
      </c>
      <c r="AC348" s="6">
        <v>0</v>
      </c>
      <c r="AD348" s="6">
        <v>0</v>
      </c>
      <c r="AE348" s="6">
        <v>0</v>
      </c>
      <c r="AF348" s="6">
        <v>0</v>
      </c>
      <c r="AG348" s="6">
        <v>0</v>
      </c>
      <c r="AH348" s="1">
        <v>366236</v>
      </c>
      <c r="AI348">
        <v>5</v>
      </c>
    </row>
    <row r="349" spans="1:35" x14ac:dyDescent="0.25">
      <c r="A349" t="s">
        <v>964</v>
      </c>
      <c r="B349" t="s">
        <v>736</v>
      </c>
      <c r="C349" t="s">
        <v>1093</v>
      </c>
      <c r="D349" t="s">
        <v>982</v>
      </c>
      <c r="E349" s="6">
        <v>29</v>
      </c>
      <c r="F349" s="6">
        <v>5.3043478260869561</v>
      </c>
      <c r="G349" s="6">
        <v>5.7065217391304345E-2</v>
      </c>
      <c r="H349" s="6">
        <v>0.13315217391304349</v>
      </c>
      <c r="I349" s="6">
        <v>0.66304347826086951</v>
      </c>
      <c r="J349" s="6">
        <v>0</v>
      </c>
      <c r="K349" s="6">
        <v>0</v>
      </c>
      <c r="L349" s="6">
        <v>0.70130434782608719</v>
      </c>
      <c r="M349" s="6">
        <v>3.7494565217391305</v>
      </c>
      <c r="N349" s="6">
        <v>0</v>
      </c>
      <c r="O349" s="6">
        <f>SUM(NonNurse[[#This Row],[Qualified Social Work Staff Hours]],NonNurse[[#This Row],[Other Social Work Staff Hours]])/NonNurse[[#This Row],[MDS Census]]</f>
        <v>0.12929160419790106</v>
      </c>
      <c r="P349" s="6">
        <v>5.4782608695652177</v>
      </c>
      <c r="Q349" s="6">
        <v>3.8233695652173911</v>
      </c>
      <c r="R349" s="6">
        <f>SUM(NonNurse[[#This Row],[Qualified Activities Professional Hours]],NonNurse[[#This Row],[Other Activities Professional Hours]])/NonNurse[[#This Row],[MDS Census]]</f>
        <v>0.32074587706146929</v>
      </c>
      <c r="S349" s="6">
        <v>0.9935869565217389</v>
      </c>
      <c r="T349" s="6">
        <v>5.7099999999999991</v>
      </c>
      <c r="U349" s="6">
        <v>0</v>
      </c>
      <c r="V349" s="6">
        <f>SUM(NonNurse[[#This Row],[Occupational Therapist Hours]],NonNurse[[#This Row],[OT Assistant Hours]],NonNurse[[#This Row],[OT Aide Hours]])/NonNurse[[#This Row],[MDS Census]]</f>
        <v>0.23115817091454269</v>
      </c>
      <c r="W349" s="6">
        <v>1.4415217391304349</v>
      </c>
      <c r="X349" s="6">
        <v>7.8506521739130433</v>
      </c>
      <c r="Y349" s="6">
        <v>0</v>
      </c>
      <c r="Z349" s="6">
        <f>SUM(NonNurse[[#This Row],[Physical Therapist (PT) Hours]],NonNurse[[#This Row],[PT Assistant Hours]],NonNurse[[#This Row],[PT Aide Hours]])/NonNurse[[#This Row],[MDS Census]]</f>
        <v>0.32041979010494748</v>
      </c>
      <c r="AA349" s="6">
        <v>0</v>
      </c>
      <c r="AB349" s="6">
        <v>0</v>
      </c>
      <c r="AC349" s="6">
        <v>0</v>
      </c>
      <c r="AD349" s="6">
        <v>0</v>
      </c>
      <c r="AE349" s="6">
        <v>0</v>
      </c>
      <c r="AF349" s="6">
        <v>0</v>
      </c>
      <c r="AG349" s="6">
        <v>0</v>
      </c>
      <c r="AH349" s="1">
        <v>366263</v>
      </c>
      <c r="AI349">
        <v>5</v>
      </c>
    </row>
    <row r="350" spans="1:35" x14ac:dyDescent="0.25">
      <c r="A350" t="s">
        <v>964</v>
      </c>
      <c r="B350" t="s">
        <v>367</v>
      </c>
      <c r="C350" t="s">
        <v>1131</v>
      </c>
      <c r="D350" t="s">
        <v>982</v>
      </c>
      <c r="E350" s="6">
        <v>49.358695652173914</v>
      </c>
      <c r="F350" s="6">
        <v>2.4347826086956523</v>
      </c>
      <c r="G350" s="6">
        <v>1.4673913043478262</v>
      </c>
      <c r="H350" s="6">
        <v>0</v>
      </c>
      <c r="I350" s="6">
        <v>2.347826086956522</v>
      </c>
      <c r="J350" s="6">
        <v>0</v>
      </c>
      <c r="K350" s="6">
        <v>0</v>
      </c>
      <c r="L350" s="6">
        <v>0.73108695652173916</v>
      </c>
      <c r="M350" s="6">
        <v>5.5652173913043477</v>
      </c>
      <c r="N350" s="6">
        <v>0</v>
      </c>
      <c r="O350" s="6">
        <f>SUM(NonNurse[[#This Row],[Qualified Social Work Staff Hours]],NonNurse[[#This Row],[Other Social Work Staff Hours]])/NonNurse[[#This Row],[MDS Census]]</f>
        <v>0.11275049548557586</v>
      </c>
      <c r="P350" s="6">
        <v>0</v>
      </c>
      <c r="Q350" s="6">
        <v>0</v>
      </c>
      <c r="R350" s="6">
        <f>SUM(NonNurse[[#This Row],[Qualified Activities Professional Hours]],NonNurse[[#This Row],[Other Activities Professional Hours]])/NonNurse[[#This Row],[MDS Census]]</f>
        <v>0</v>
      </c>
      <c r="S350" s="6">
        <v>3.8573913043478258</v>
      </c>
      <c r="T350" s="6">
        <v>0</v>
      </c>
      <c r="U350" s="6">
        <v>0</v>
      </c>
      <c r="V350" s="6">
        <f>SUM(NonNurse[[#This Row],[Occupational Therapist Hours]],NonNurse[[#This Row],[OT Assistant Hours]],NonNurse[[#This Row],[OT Aide Hours]])/NonNurse[[#This Row],[MDS Census]]</f>
        <v>7.8150187183439759E-2</v>
      </c>
      <c r="W350" s="6">
        <v>1.0670652173913044</v>
      </c>
      <c r="X350" s="6">
        <v>3.9265217391304317</v>
      </c>
      <c r="Y350" s="6">
        <v>0</v>
      </c>
      <c r="Z350" s="6">
        <f>SUM(NonNurse[[#This Row],[Physical Therapist (PT) Hours]],NonNurse[[#This Row],[PT Assistant Hours]],NonNurse[[#This Row],[PT Aide Hours]])/NonNurse[[#This Row],[MDS Census]]</f>
        <v>0.1011693459590398</v>
      </c>
      <c r="AA350" s="6">
        <v>2.2608695652173911</v>
      </c>
      <c r="AB350" s="6">
        <v>0</v>
      </c>
      <c r="AC350" s="6">
        <v>0</v>
      </c>
      <c r="AD350" s="6">
        <v>0</v>
      </c>
      <c r="AE350" s="6">
        <v>0</v>
      </c>
      <c r="AF350" s="6">
        <v>0</v>
      </c>
      <c r="AG350" s="6">
        <v>0</v>
      </c>
      <c r="AH350" s="1">
        <v>365716</v>
      </c>
      <c r="AI350">
        <v>5</v>
      </c>
    </row>
    <row r="351" spans="1:35" x14ac:dyDescent="0.25">
      <c r="A351" t="s">
        <v>964</v>
      </c>
      <c r="B351" t="s">
        <v>672</v>
      </c>
      <c r="C351" t="s">
        <v>1187</v>
      </c>
      <c r="D351" t="s">
        <v>1049</v>
      </c>
      <c r="E351" s="6">
        <v>31.108695652173914</v>
      </c>
      <c r="F351" s="6">
        <v>5.3043478260869561</v>
      </c>
      <c r="G351" s="6">
        <v>3.2608695652173912E-2</v>
      </c>
      <c r="H351" s="6">
        <v>0.1766304347826087</v>
      </c>
      <c r="I351" s="6">
        <v>1</v>
      </c>
      <c r="J351" s="6">
        <v>0</v>
      </c>
      <c r="K351" s="6">
        <v>0</v>
      </c>
      <c r="L351" s="6">
        <v>0.29826086956521747</v>
      </c>
      <c r="M351" s="6">
        <v>0</v>
      </c>
      <c r="N351" s="6">
        <v>5.8206521739130439</v>
      </c>
      <c r="O351" s="6">
        <f>SUM(NonNurse[[#This Row],[Qualified Social Work Staff Hours]],NonNurse[[#This Row],[Other Social Work Staff Hours]])/NonNurse[[#This Row],[MDS Census]]</f>
        <v>0.18710691823899372</v>
      </c>
      <c r="P351" s="6">
        <v>5.3831521739130439</v>
      </c>
      <c r="Q351" s="6">
        <v>1.3423913043478262</v>
      </c>
      <c r="R351" s="6">
        <f>SUM(NonNurse[[#This Row],[Qualified Activities Professional Hours]],NonNurse[[#This Row],[Other Activities Professional Hours]])/NonNurse[[#This Row],[MDS Census]]</f>
        <v>0.21619496855345913</v>
      </c>
      <c r="S351" s="6">
        <v>0.37815217391304345</v>
      </c>
      <c r="T351" s="6">
        <v>3.6939130434782599</v>
      </c>
      <c r="U351" s="6">
        <v>0</v>
      </c>
      <c r="V351" s="6">
        <f>SUM(NonNurse[[#This Row],[Occupational Therapist Hours]],NonNurse[[#This Row],[OT Assistant Hours]],NonNurse[[#This Row],[OT Aide Hours]])/NonNurse[[#This Row],[MDS Census]]</f>
        <v>0.13089797344514323</v>
      </c>
      <c r="W351" s="6">
        <v>0.76913043478260856</v>
      </c>
      <c r="X351" s="6">
        <v>3.1133695652173912</v>
      </c>
      <c r="Y351" s="6">
        <v>0</v>
      </c>
      <c r="Z351" s="6">
        <f>SUM(NonNurse[[#This Row],[Physical Therapist (PT) Hours]],NonNurse[[#This Row],[PT Assistant Hours]],NonNurse[[#This Row],[PT Aide Hours]])/NonNurse[[#This Row],[MDS Census]]</f>
        <v>0.1248043326345213</v>
      </c>
      <c r="AA351" s="6">
        <v>0</v>
      </c>
      <c r="AB351" s="6">
        <v>0</v>
      </c>
      <c r="AC351" s="6">
        <v>0</v>
      </c>
      <c r="AD351" s="6">
        <v>0</v>
      </c>
      <c r="AE351" s="6">
        <v>0</v>
      </c>
      <c r="AF351" s="6">
        <v>0</v>
      </c>
      <c r="AG351" s="6">
        <v>0</v>
      </c>
      <c r="AH351" s="1">
        <v>366181</v>
      </c>
      <c r="AI351">
        <v>5</v>
      </c>
    </row>
    <row r="352" spans="1:35" x14ac:dyDescent="0.25">
      <c r="A352" t="s">
        <v>964</v>
      </c>
      <c r="B352" t="s">
        <v>221</v>
      </c>
      <c r="C352" t="s">
        <v>1229</v>
      </c>
      <c r="D352" t="s">
        <v>1003</v>
      </c>
      <c r="E352" s="6">
        <v>63.293478260869563</v>
      </c>
      <c r="F352" s="6">
        <v>5.7391304347826084</v>
      </c>
      <c r="G352" s="6">
        <v>6.5217391304347824E-2</v>
      </c>
      <c r="H352" s="6">
        <v>0.26532608695652177</v>
      </c>
      <c r="I352" s="6">
        <v>1.8043478260869565</v>
      </c>
      <c r="J352" s="6">
        <v>0</v>
      </c>
      <c r="K352" s="6">
        <v>0</v>
      </c>
      <c r="L352" s="6">
        <v>4.8423913043478262</v>
      </c>
      <c r="M352" s="6">
        <v>5.6032608695652177</v>
      </c>
      <c r="N352" s="6">
        <v>0</v>
      </c>
      <c r="O352" s="6">
        <f>SUM(NonNurse[[#This Row],[Qualified Social Work Staff Hours]],NonNurse[[#This Row],[Other Social Work Staff Hours]])/NonNurse[[#This Row],[MDS Census]]</f>
        <v>8.8528250042933201E-2</v>
      </c>
      <c r="P352" s="6">
        <v>6.2554347826086953</v>
      </c>
      <c r="Q352" s="6">
        <v>4.8505434782608692</v>
      </c>
      <c r="R352" s="6">
        <f>SUM(NonNurse[[#This Row],[Qualified Activities Professional Hours]],NonNurse[[#This Row],[Other Activities Professional Hours]])/NonNurse[[#This Row],[MDS Census]]</f>
        <v>0.17546797183582347</v>
      </c>
      <c r="S352" s="6">
        <v>3.214673913043478</v>
      </c>
      <c r="T352" s="6">
        <v>2.4755434782608696</v>
      </c>
      <c r="U352" s="6">
        <v>0</v>
      </c>
      <c r="V352" s="6">
        <f>SUM(NonNurse[[#This Row],[Occupational Therapist Hours]],NonNurse[[#This Row],[OT Assistant Hours]],NonNurse[[#This Row],[OT Aide Hours]])/NonNurse[[#This Row],[MDS Census]]</f>
        <v>8.9902112313240592E-2</v>
      </c>
      <c r="W352" s="6">
        <v>1.326086956521739</v>
      </c>
      <c r="X352" s="6">
        <v>6.3885869565217392</v>
      </c>
      <c r="Y352" s="6">
        <v>0</v>
      </c>
      <c r="Z352" s="6">
        <f>SUM(NonNurse[[#This Row],[Physical Therapist (PT) Hours]],NonNurse[[#This Row],[PT Assistant Hours]],NonNurse[[#This Row],[PT Aide Hours]])/NonNurse[[#This Row],[MDS Census]]</f>
        <v>0.1218873432938348</v>
      </c>
      <c r="AA352" s="6">
        <v>0</v>
      </c>
      <c r="AB352" s="6">
        <v>0</v>
      </c>
      <c r="AC352" s="6">
        <v>0</v>
      </c>
      <c r="AD352" s="6">
        <v>0</v>
      </c>
      <c r="AE352" s="6">
        <v>0</v>
      </c>
      <c r="AF352" s="6">
        <v>0</v>
      </c>
      <c r="AG352" s="6">
        <v>0</v>
      </c>
      <c r="AH352" s="1">
        <v>365492</v>
      </c>
      <c r="AI352">
        <v>5</v>
      </c>
    </row>
    <row r="353" spans="1:35" x14ac:dyDescent="0.25">
      <c r="A353" t="s">
        <v>964</v>
      </c>
      <c r="B353" t="s">
        <v>877</v>
      </c>
      <c r="C353" t="s">
        <v>1121</v>
      </c>
      <c r="D353" t="s">
        <v>980</v>
      </c>
      <c r="E353" s="6">
        <v>81.663043478260875</v>
      </c>
      <c r="F353" s="6">
        <v>41.964673913043477</v>
      </c>
      <c r="G353" s="6">
        <v>0</v>
      </c>
      <c r="H353" s="6">
        <v>0</v>
      </c>
      <c r="I353" s="6">
        <v>0.57608695652173914</v>
      </c>
      <c r="J353" s="6">
        <v>0</v>
      </c>
      <c r="K353" s="6">
        <v>0</v>
      </c>
      <c r="L353" s="6">
        <v>10.592391304347826</v>
      </c>
      <c r="M353" s="6">
        <v>12.252717391304348</v>
      </c>
      <c r="N353" s="6">
        <v>0</v>
      </c>
      <c r="O353" s="6">
        <f>SUM(NonNurse[[#This Row],[Qualified Social Work Staff Hours]],NonNurse[[#This Row],[Other Social Work Staff Hours]])/NonNurse[[#This Row],[MDS Census]]</f>
        <v>0.15003993078663649</v>
      </c>
      <c r="P353" s="6">
        <v>0</v>
      </c>
      <c r="Q353" s="6">
        <v>9.5407608695652169</v>
      </c>
      <c r="R353" s="6">
        <f>SUM(NonNurse[[#This Row],[Qualified Activities Professional Hours]],NonNurse[[#This Row],[Other Activities Professional Hours]])/NonNurse[[#This Row],[MDS Census]]</f>
        <v>0.11683082656728336</v>
      </c>
      <c r="S353" s="6">
        <v>7.8288043478260869</v>
      </c>
      <c r="T353" s="6">
        <v>9.1576086956521738</v>
      </c>
      <c r="U353" s="6">
        <v>0</v>
      </c>
      <c r="V353" s="6">
        <f>SUM(NonNurse[[#This Row],[Occupational Therapist Hours]],NonNurse[[#This Row],[OT Assistant Hours]],NonNurse[[#This Row],[OT Aide Hours]])/NonNurse[[#This Row],[MDS Census]]</f>
        <v>0.20800612272061758</v>
      </c>
      <c r="W353" s="6">
        <v>9.554347826086957</v>
      </c>
      <c r="X353" s="6">
        <v>8.5679347826086953</v>
      </c>
      <c r="Y353" s="6">
        <v>0</v>
      </c>
      <c r="Z353" s="6">
        <f>SUM(NonNurse[[#This Row],[Physical Therapist (PT) Hours]],NonNurse[[#This Row],[PT Assistant Hours]],NonNurse[[#This Row],[PT Aide Hours]])/NonNurse[[#This Row],[MDS Census]]</f>
        <v>0.22191534673233063</v>
      </c>
      <c r="AA353" s="6">
        <v>0</v>
      </c>
      <c r="AB353" s="6">
        <v>0</v>
      </c>
      <c r="AC353" s="6">
        <v>0</v>
      </c>
      <c r="AD353" s="6">
        <v>0</v>
      </c>
      <c r="AE353" s="6">
        <v>0</v>
      </c>
      <c r="AF353" s="6">
        <v>0</v>
      </c>
      <c r="AG353" s="6">
        <v>0</v>
      </c>
      <c r="AH353" s="1">
        <v>366435</v>
      </c>
      <c r="AI353">
        <v>5</v>
      </c>
    </row>
    <row r="354" spans="1:35" x14ac:dyDescent="0.25">
      <c r="A354" t="s">
        <v>964</v>
      </c>
      <c r="B354" t="s">
        <v>431</v>
      </c>
      <c r="C354" t="s">
        <v>1170</v>
      </c>
      <c r="D354" t="s">
        <v>1043</v>
      </c>
      <c r="E354" s="6">
        <v>37.804347826086953</v>
      </c>
      <c r="F354" s="6">
        <v>4.0869565217391308</v>
      </c>
      <c r="G354" s="6">
        <v>0.2608695652173913</v>
      </c>
      <c r="H354" s="6">
        <v>0.34782608695652173</v>
      </c>
      <c r="I354" s="6">
        <v>0.88043478260869568</v>
      </c>
      <c r="J354" s="6">
        <v>0</v>
      </c>
      <c r="K354" s="6">
        <v>0</v>
      </c>
      <c r="L354" s="6">
        <v>0.24271739130434786</v>
      </c>
      <c r="M354" s="6">
        <v>0</v>
      </c>
      <c r="N354" s="6">
        <v>0</v>
      </c>
      <c r="O354" s="6">
        <f>SUM(NonNurse[[#This Row],[Qualified Social Work Staff Hours]],NonNurse[[#This Row],[Other Social Work Staff Hours]])/NonNurse[[#This Row],[MDS Census]]</f>
        <v>0</v>
      </c>
      <c r="P354" s="6">
        <v>2.652173913043478</v>
      </c>
      <c r="Q354" s="6">
        <v>2.4782608695652173</v>
      </c>
      <c r="R354" s="6">
        <f>SUM(NonNurse[[#This Row],[Qualified Activities Professional Hours]],NonNurse[[#This Row],[Other Activities Professional Hours]])/NonNurse[[#This Row],[MDS Census]]</f>
        <v>0.13571017826336976</v>
      </c>
      <c r="S354" s="6">
        <v>0.69021739130434778</v>
      </c>
      <c r="T354" s="6">
        <v>2.3228260869565216</v>
      </c>
      <c r="U354" s="6">
        <v>0</v>
      </c>
      <c r="V354" s="6">
        <f>SUM(NonNurse[[#This Row],[Occupational Therapist Hours]],NonNurse[[#This Row],[OT Assistant Hours]],NonNurse[[#This Row],[OT Aide Hours]])/NonNurse[[#This Row],[MDS Census]]</f>
        <v>7.9700977573317996E-2</v>
      </c>
      <c r="W354" s="6">
        <v>1.4493478260869563</v>
      </c>
      <c r="X354" s="6">
        <v>4.8622826086956517</v>
      </c>
      <c r="Y354" s="6">
        <v>0</v>
      </c>
      <c r="Z354" s="6">
        <f>SUM(NonNurse[[#This Row],[Physical Therapist (PT) Hours]],NonNurse[[#This Row],[PT Assistant Hours]],NonNurse[[#This Row],[PT Aide Hours]])/NonNurse[[#This Row],[MDS Census]]</f>
        <v>0.1669551466359977</v>
      </c>
      <c r="AA354" s="6">
        <v>0</v>
      </c>
      <c r="AB354" s="6">
        <v>0</v>
      </c>
      <c r="AC354" s="6">
        <v>0</v>
      </c>
      <c r="AD354" s="6">
        <v>0</v>
      </c>
      <c r="AE354" s="6">
        <v>0</v>
      </c>
      <c r="AF354" s="6">
        <v>0</v>
      </c>
      <c r="AG354" s="6">
        <v>0</v>
      </c>
      <c r="AH354" s="1">
        <v>365809</v>
      </c>
      <c r="AI354">
        <v>5</v>
      </c>
    </row>
    <row r="355" spans="1:35" x14ac:dyDescent="0.25">
      <c r="A355" t="s">
        <v>964</v>
      </c>
      <c r="B355" t="s">
        <v>554</v>
      </c>
      <c r="C355" t="s">
        <v>1361</v>
      </c>
      <c r="D355" t="s">
        <v>1032</v>
      </c>
      <c r="E355" s="6">
        <v>153.4891304347826</v>
      </c>
      <c r="F355" s="6">
        <v>5.3043478260869561</v>
      </c>
      <c r="G355" s="6">
        <v>0.2608695652173913</v>
      </c>
      <c r="H355" s="6">
        <v>0.78260869565217395</v>
      </c>
      <c r="I355" s="6">
        <v>5.2826086956521738</v>
      </c>
      <c r="J355" s="6">
        <v>0</v>
      </c>
      <c r="K355" s="6">
        <v>0</v>
      </c>
      <c r="L355" s="6">
        <v>4.2451086956521724</v>
      </c>
      <c r="M355" s="6">
        <v>4</v>
      </c>
      <c r="N355" s="6">
        <v>0.75271739130434778</v>
      </c>
      <c r="O355" s="6">
        <f>SUM(NonNurse[[#This Row],[Qualified Social Work Staff Hours]],NonNurse[[#This Row],[Other Social Work Staff Hours]])/NonNurse[[#This Row],[MDS Census]]</f>
        <v>3.096452092628001E-2</v>
      </c>
      <c r="P355" s="6">
        <v>5.1630434782608692</v>
      </c>
      <c r="Q355" s="6">
        <v>9.4375</v>
      </c>
      <c r="R355" s="6">
        <f>SUM(NonNurse[[#This Row],[Qualified Activities Professional Hours]],NonNurse[[#This Row],[Other Activities Professional Hours]])/NonNurse[[#This Row],[MDS Census]]</f>
        <v>9.5124282982791589E-2</v>
      </c>
      <c r="S355" s="6">
        <v>4.8263043478260865</v>
      </c>
      <c r="T355" s="6">
        <v>7.108695652173914</v>
      </c>
      <c r="U355" s="6">
        <v>0</v>
      </c>
      <c r="V355" s="6">
        <f>SUM(NonNurse[[#This Row],[Occupational Therapist Hours]],NonNurse[[#This Row],[OT Assistant Hours]],NonNurse[[#This Row],[OT Aide Hours]])/NonNurse[[#This Row],[MDS Census]]</f>
        <v>7.7757949153742664E-2</v>
      </c>
      <c r="W355" s="6">
        <v>5.8939130434782614</v>
      </c>
      <c r="X355" s="6">
        <v>14.430108695652173</v>
      </c>
      <c r="Y355" s="6">
        <v>0</v>
      </c>
      <c r="Z355" s="6">
        <f>SUM(NonNurse[[#This Row],[Physical Therapist (PT) Hours]],NonNurse[[#This Row],[PT Assistant Hours]],NonNurse[[#This Row],[PT Aide Hours]])/NonNurse[[#This Row],[MDS Census]]</f>
        <v>0.13241342681113236</v>
      </c>
      <c r="AA355" s="6">
        <v>0</v>
      </c>
      <c r="AB355" s="6">
        <v>0</v>
      </c>
      <c r="AC355" s="6">
        <v>0</v>
      </c>
      <c r="AD355" s="6">
        <v>0</v>
      </c>
      <c r="AE355" s="6">
        <v>3.2608695652173912E-2</v>
      </c>
      <c r="AF355" s="6">
        <v>0</v>
      </c>
      <c r="AG355" s="6">
        <v>0</v>
      </c>
      <c r="AH355" s="1">
        <v>366008</v>
      </c>
      <c r="AI355">
        <v>5</v>
      </c>
    </row>
    <row r="356" spans="1:35" x14ac:dyDescent="0.25">
      <c r="A356" t="s">
        <v>964</v>
      </c>
      <c r="B356" t="s">
        <v>138</v>
      </c>
      <c r="C356" t="s">
        <v>1138</v>
      </c>
      <c r="D356" t="s">
        <v>1002</v>
      </c>
      <c r="E356" s="6">
        <v>65.369565217391298</v>
      </c>
      <c r="F356" s="6">
        <v>8.0606521739130432</v>
      </c>
      <c r="G356" s="6">
        <v>0.98913043478260865</v>
      </c>
      <c r="H356" s="6">
        <v>0.48369565217391303</v>
      </c>
      <c r="I356" s="6">
        <v>2.5</v>
      </c>
      <c r="J356" s="6">
        <v>0</v>
      </c>
      <c r="K356" s="6">
        <v>0</v>
      </c>
      <c r="L356" s="6">
        <v>3.9853260869565226</v>
      </c>
      <c r="M356" s="6">
        <v>5.2753260869565217</v>
      </c>
      <c r="N356" s="6">
        <v>0</v>
      </c>
      <c r="O356" s="6">
        <f>SUM(NonNurse[[#This Row],[Qualified Social Work Staff Hours]],NonNurse[[#This Row],[Other Social Work Staff Hours]])/NonNurse[[#This Row],[MDS Census]]</f>
        <v>8.0700033255736617E-2</v>
      </c>
      <c r="P356" s="6">
        <v>4.9864130434782608</v>
      </c>
      <c r="Q356" s="6">
        <v>3.1040217391304354</v>
      </c>
      <c r="R356" s="6">
        <f>SUM(NonNurse[[#This Row],[Qualified Activities Professional Hours]],NonNurse[[#This Row],[Other Activities Professional Hours]])/NonNurse[[#This Row],[MDS Census]]</f>
        <v>0.1237645493847689</v>
      </c>
      <c r="S356" s="6">
        <v>2.2095652173913045</v>
      </c>
      <c r="T356" s="6">
        <v>5.5330434782608702</v>
      </c>
      <c r="U356" s="6">
        <v>0</v>
      </c>
      <c r="V356" s="6">
        <f>SUM(NonNurse[[#This Row],[Occupational Therapist Hours]],NonNurse[[#This Row],[OT Assistant Hours]],NonNurse[[#This Row],[OT Aide Hours]])/NonNurse[[#This Row],[MDS Census]]</f>
        <v>0.11844363152643833</v>
      </c>
      <c r="W356" s="6">
        <v>3.3104347826086955</v>
      </c>
      <c r="X356" s="6">
        <v>9.1461956521739136</v>
      </c>
      <c r="Y356" s="6">
        <v>0</v>
      </c>
      <c r="Z356" s="6">
        <f>SUM(NonNurse[[#This Row],[Physical Therapist (PT) Hours]],NonNurse[[#This Row],[PT Assistant Hours]],NonNurse[[#This Row],[PT Aide Hours]])/NonNurse[[#This Row],[MDS Census]]</f>
        <v>0.19055703358829401</v>
      </c>
      <c r="AA356" s="6">
        <v>0</v>
      </c>
      <c r="AB356" s="6">
        <v>0</v>
      </c>
      <c r="AC356" s="6">
        <v>0</v>
      </c>
      <c r="AD356" s="6">
        <v>0</v>
      </c>
      <c r="AE356" s="6">
        <v>0</v>
      </c>
      <c r="AF356" s="6">
        <v>0</v>
      </c>
      <c r="AG356" s="6">
        <v>0</v>
      </c>
      <c r="AH356" s="1">
        <v>365362</v>
      </c>
      <c r="AI356">
        <v>5</v>
      </c>
    </row>
    <row r="357" spans="1:35" x14ac:dyDescent="0.25">
      <c r="A357" t="s">
        <v>964</v>
      </c>
      <c r="B357" t="s">
        <v>291</v>
      </c>
      <c r="C357" t="s">
        <v>1097</v>
      </c>
      <c r="D357" t="s">
        <v>1017</v>
      </c>
      <c r="E357" s="6">
        <v>73.75</v>
      </c>
      <c r="F357" s="6">
        <v>5.1358695652173916</v>
      </c>
      <c r="G357" s="6">
        <v>0.65217391304347827</v>
      </c>
      <c r="H357" s="6">
        <v>0</v>
      </c>
      <c r="I357" s="6">
        <v>2.2608695652173911</v>
      </c>
      <c r="J357" s="6">
        <v>0</v>
      </c>
      <c r="K357" s="6">
        <v>0</v>
      </c>
      <c r="L357" s="6">
        <v>4.7930434782608717</v>
      </c>
      <c r="M357" s="6">
        <v>0</v>
      </c>
      <c r="N357" s="6">
        <v>11.122282608695652</v>
      </c>
      <c r="O357" s="6">
        <f>SUM(NonNurse[[#This Row],[Qualified Social Work Staff Hours]],NonNurse[[#This Row],[Other Social Work Staff Hours]])/NonNurse[[#This Row],[MDS Census]]</f>
        <v>0.15081061164333087</v>
      </c>
      <c r="P357" s="6">
        <v>5.3532608695652177</v>
      </c>
      <c r="Q357" s="6">
        <v>9.4429347826086953</v>
      </c>
      <c r="R357" s="6">
        <f>SUM(NonNurse[[#This Row],[Qualified Activities Professional Hours]],NonNurse[[#This Row],[Other Activities Professional Hours]])/NonNurse[[#This Row],[MDS Census]]</f>
        <v>0.20062638172439207</v>
      </c>
      <c r="S357" s="6">
        <v>3.7946739130434772</v>
      </c>
      <c r="T357" s="6">
        <v>12.950760869565221</v>
      </c>
      <c r="U357" s="6">
        <v>0</v>
      </c>
      <c r="V357" s="6">
        <f>SUM(NonNurse[[#This Row],[Occupational Therapist Hours]],NonNurse[[#This Row],[OT Assistant Hours]],NonNurse[[#This Row],[OT Aide Hours]])/NonNurse[[#This Row],[MDS Census]]</f>
        <v>0.22705674281503319</v>
      </c>
      <c r="W357" s="6">
        <v>1.1378260869565215</v>
      </c>
      <c r="X357" s="6">
        <v>9.3917391304347841</v>
      </c>
      <c r="Y357" s="6">
        <v>0</v>
      </c>
      <c r="Z357" s="6">
        <f>SUM(NonNurse[[#This Row],[Physical Therapist (PT) Hours]],NonNurse[[#This Row],[PT Assistant Hours]],NonNurse[[#This Row],[PT Aide Hours]])/NonNurse[[#This Row],[MDS Census]]</f>
        <v>0.14277376565954311</v>
      </c>
      <c r="AA357" s="6">
        <v>0</v>
      </c>
      <c r="AB357" s="6">
        <v>0</v>
      </c>
      <c r="AC357" s="6">
        <v>0</v>
      </c>
      <c r="AD357" s="6">
        <v>0</v>
      </c>
      <c r="AE357" s="6">
        <v>0</v>
      </c>
      <c r="AF357" s="6">
        <v>0</v>
      </c>
      <c r="AG357" s="6">
        <v>6.5217391304347824E-2</v>
      </c>
      <c r="AH357" s="1">
        <v>365604</v>
      </c>
      <c r="AI357">
        <v>5</v>
      </c>
    </row>
    <row r="358" spans="1:35" x14ac:dyDescent="0.25">
      <c r="A358" t="s">
        <v>964</v>
      </c>
      <c r="B358" t="s">
        <v>867</v>
      </c>
      <c r="C358" t="s">
        <v>1096</v>
      </c>
      <c r="D358" t="s">
        <v>1034</v>
      </c>
      <c r="E358" s="6">
        <v>43.467391304347828</v>
      </c>
      <c r="F358" s="6">
        <v>5.5027173913043477</v>
      </c>
      <c r="G358" s="6">
        <v>0.3684782608695652</v>
      </c>
      <c r="H358" s="6">
        <v>0.22282608695652173</v>
      </c>
      <c r="I358" s="6">
        <v>2.1413043478260869</v>
      </c>
      <c r="J358" s="6">
        <v>0</v>
      </c>
      <c r="K358" s="6">
        <v>1.057608695652174</v>
      </c>
      <c r="L358" s="6">
        <v>5.1865217391304341</v>
      </c>
      <c r="M358" s="6">
        <v>4.8233695652173916</v>
      </c>
      <c r="N358" s="6">
        <v>0</v>
      </c>
      <c r="O358" s="6">
        <f>SUM(NonNurse[[#This Row],[Qualified Social Work Staff Hours]],NonNurse[[#This Row],[Other Social Work Staff Hours]])/NonNurse[[#This Row],[MDS Census]]</f>
        <v>0.11096524131032759</v>
      </c>
      <c r="P358" s="6">
        <v>0</v>
      </c>
      <c r="Q358" s="6">
        <v>9.0869565217391308</v>
      </c>
      <c r="R358" s="6">
        <f>SUM(NonNurse[[#This Row],[Qualified Activities Professional Hours]],NonNurse[[#This Row],[Other Activities Professional Hours]])/NonNurse[[#This Row],[MDS Census]]</f>
        <v>0.20905226306576644</v>
      </c>
      <c r="S358" s="6">
        <v>2.3653260869565211</v>
      </c>
      <c r="T358" s="6">
        <v>9.6713043478260872</v>
      </c>
      <c r="U358" s="6">
        <v>0</v>
      </c>
      <c r="V358" s="6">
        <f>SUM(NonNurse[[#This Row],[Occupational Therapist Hours]],NonNurse[[#This Row],[OT Assistant Hours]],NonNurse[[#This Row],[OT Aide Hours]])/NonNurse[[#This Row],[MDS Census]]</f>
        <v>0.27691172793198299</v>
      </c>
      <c r="W358" s="6">
        <v>2.0677173913043476</v>
      </c>
      <c r="X358" s="6">
        <v>14.954130434782606</v>
      </c>
      <c r="Y358" s="6">
        <v>0</v>
      </c>
      <c r="Z358" s="6">
        <f>SUM(NonNurse[[#This Row],[Physical Therapist (PT) Hours]],NonNurse[[#This Row],[PT Assistant Hours]],NonNurse[[#This Row],[PT Aide Hours]])/NonNurse[[#This Row],[MDS Census]]</f>
        <v>0.39160040010002495</v>
      </c>
      <c r="AA358" s="6">
        <v>0</v>
      </c>
      <c r="AB358" s="6">
        <v>0</v>
      </c>
      <c r="AC358" s="6">
        <v>0</v>
      </c>
      <c r="AD358" s="6">
        <v>0</v>
      </c>
      <c r="AE358" s="6">
        <v>0</v>
      </c>
      <c r="AF358" s="6">
        <v>0</v>
      </c>
      <c r="AG358" s="6">
        <v>0.13858695652173914</v>
      </c>
      <c r="AH358" s="1">
        <v>366425</v>
      </c>
      <c r="AI358">
        <v>5</v>
      </c>
    </row>
    <row r="359" spans="1:35" x14ac:dyDescent="0.25">
      <c r="A359" t="s">
        <v>964</v>
      </c>
      <c r="B359" t="s">
        <v>461</v>
      </c>
      <c r="C359" t="s">
        <v>1336</v>
      </c>
      <c r="D359" t="s">
        <v>1039</v>
      </c>
      <c r="E359" s="6">
        <v>103.21739130434783</v>
      </c>
      <c r="F359" s="6">
        <v>4.7826086956521738</v>
      </c>
      <c r="G359" s="6">
        <v>0.56521739130434778</v>
      </c>
      <c r="H359" s="6">
        <v>0.78260869565217395</v>
      </c>
      <c r="I359" s="6">
        <v>4.7934782608695654</v>
      </c>
      <c r="J359" s="6">
        <v>0</v>
      </c>
      <c r="K359" s="6">
        <v>0</v>
      </c>
      <c r="L359" s="6">
        <v>4.2850000000000001</v>
      </c>
      <c r="M359" s="6">
        <v>0</v>
      </c>
      <c r="N359" s="6">
        <v>0</v>
      </c>
      <c r="O359" s="6">
        <f>SUM(NonNurse[[#This Row],[Qualified Social Work Staff Hours]],NonNurse[[#This Row],[Other Social Work Staff Hours]])/NonNurse[[#This Row],[MDS Census]]</f>
        <v>0</v>
      </c>
      <c r="P359" s="6">
        <v>4.7826086956521738</v>
      </c>
      <c r="Q359" s="6">
        <v>6.7146739130434785</v>
      </c>
      <c r="R359" s="6">
        <f>SUM(NonNurse[[#This Row],[Qualified Activities Professional Hours]],NonNurse[[#This Row],[Other Activities Professional Hours]])/NonNurse[[#This Row],[MDS Census]]</f>
        <v>0.11138900589721988</v>
      </c>
      <c r="S359" s="6">
        <v>5.1548913043478262</v>
      </c>
      <c r="T359" s="6">
        <v>8.195760869565218</v>
      </c>
      <c r="U359" s="6">
        <v>0</v>
      </c>
      <c r="V359" s="6">
        <f>SUM(NonNurse[[#This Row],[Occupational Therapist Hours]],NonNurse[[#This Row],[OT Assistant Hours]],NonNurse[[#This Row],[OT Aide Hours]])/NonNurse[[#This Row],[MDS Census]]</f>
        <v>0.12934498736310027</v>
      </c>
      <c r="W359" s="6">
        <v>4.0416304347826095</v>
      </c>
      <c r="X359" s="6">
        <v>6.221630434782611</v>
      </c>
      <c r="Y359" s="6">
        <v>0</v>
      </c>
      <c r="Z359" s="6">
        <f>SUM(NonNurse[[#This Row],[Physical Therapist (PT) Hours]],NonNurse[[#This Row],[PT Assistant Hours]],NonNurse[[#This Row],[PT Aide Hours]])/NonNurse[[#This Row],[MDS Census]]</f>
        <v>9.943344566133111E-2</v>
      </c>
      <c r="AA359" s="6">
        <v>0</v>
      </c>
      <c r="AB359" s="6">
        <v>0</v>
      </c>
      <c r="AC359" s="6">
        <v>0</v>
      </c>
      <c r="AD359" s="6">
        <v>0</v>
      </c>
      <c r="AE359" s="6">
        <v>6.5217391304347824E-2</v>
      </c>
      <c r="AF359" s="6">
        <v>0</v>
      </c>
      <c r="AG359" s="6">
        <v>0</v>
      </c>
      <c r="AH359" s="1">
        <v>365853</v>
      </c>
      <c r="AI359">
        <v>5</v>
      </c>
    </row>
    <row r="360" spans="1:35" x14ac:dyDescent="0.25">
      <c r="A360" t="s">
        <v>964</v>
      </c>
      <c r="B360" t="s">
        <v>462</v>
      </c>
      <c r="C360" t="s">
        <v>1290</v>
      </c>
      <c r="D360" t="s">
        <v>1059</v>
      </c>
      <c r="E360" s="6">
        <v>43.826086956521742</v>
      </c>
      <c r="F360" s="6">
        <v>0</v>
      </c>
      <c r="G360" s="6">
        <v>0.38043478260869568</v>
      </c>
      <c r="H360" s="6">
        <v>0.22282608695652173</v>
      </c>
      <c r="I360" s="6">
        <v>0.2391304347826087</v>
      </c>
      <c r="J360" s="6">
        <v>0</v>
      </c>
      <c r="K360" s="6">
        <v>0</v>
      </c>
      <c r="L360" s="6">
        <v>2.082065217391305</v>
      </c>
      <c r="M360" s="6">
        <v>1.9567391304347823</v>
      </c>
      <c r="N360" s="6">
        <v>1.5652173913043479</v>
      </c>
      <c r="O360" s="6">
        <f>SUM(NonNurse[[#This Row],[Qualified Social Work Staff Hours]],NonNurse[[#This Row],[Other Social Work Staff Hours]])/NonNurse[[#This Row],[MDS Census]]</f>
        <v>8.0362103174603169E-2</v>
      </c>
      <c r="P360" s="6">
        <v>5.2173913043478262</v>
      </c>
      <c r="Q360" s="6">
        <v>7.880326086956523</v>
      </c>
      <c r="R360" s="6">
        <f>SUM(NonNurse[[#This Row],[Qualified Activities Professional Hours]],NonNurse[[#This Row],[Other Activities Professional Hours]])/NonNurse[[#This Row],[MDS Census]]</f>
        <v>0.29885664682539687</v>
      </c>
      <c r="S360" s="6">
        <v>2.3246739130434788</v>
      </c>
      <c r="T360" s="6">
        <v>4.8614130434782616</v>
      </c>
      <c r="U360" s="6">
        <v>0</v>
      </c>
      <c r="V360" s="6">
        <f>SUM(NonNurse[[#This Row],[Occupational Therapist Hours]],NonNurse[[#This Row],[OT Assistant Hours]],NonNurse[[#This Row],[OT Aide Hours]])/NonNurse[[#This Row],[MDS Census]]</f>
        <v>0.16396825396825399</v>
      </c>
      <c r="W360" s="6">
        <v>1.1840217391304346</v>
      </c>
      <c r="X360" s="6">
        <v>3.9568478260869573</v>
      </c>
      <c r="Y360" s="6">
        <v>0</v>
      </c>
      <c r="Z360" s="6">
        <f>SUM(NonNurse[[#This Row],[Physical Therapist (PT) Hours]],NonNurse[[#This Row],[PT Assistant Hours]],NonNurse[[#This Row],[PT Aide Hours]])/NonNurse[[#This Row],[MDS Census]]</f>
        <v>0.1173015873015873</v>
      </c>
      <c r="AA360" s="6">
        <v>0</v>
      </c>
      <c r="AB360" s="6">
        <v>0</v>
      </c>
      <c r="AC360" s="6">
        <v>0</v>
      </c>
      <c r="AD360" s="6">
        <v>0</v>
      </c>
      <c r="AE360" s="6">
        <v>0</v>
      </c>
      <c r="AF360" s="6">
        <v>0</v>
      </c>
      <c r="AG360" s="6">
        <v>0.14673913043478262</v>
      </c>
      <c r="AH360" s="1">
        <v>365854</v>
      </c>
      <c r="AI360">
        <v>5</v>
      </c>
    </row>
    <row r="361" spans="1:35" x14ac:dyDescent="0.25">
      <c r="A361" t="s">
        <v>964</v>
      </c>
      <c r="B361" t="s">
        <v>59</v>
      </c>
      <c r="C361" t="s">
        <v>1226</v>
      </c>
      <c r="D361" t="s">
        <v>1032</v>
      </c>
      <c r="E361" s="6">
        <v>115.89130434782609</v>
      </c>
      <c r="F361" s="6">
        <v>4.2173913043478262</v>
      </c>
      <c r="G361" s="6">
        <v>0.39130434782608697</v>
      </c>
      <c r="H361" s="6">
        <v>0.78260869565217395</v>
      </c>
      <c r="I361" s="6">
        <v>3.652173913043478</v>
      </c>
      <c r="J361" s="6">
        <v>0</v>
      </c>
      <c r="K361" s="6">
        <v>0</v>
      </c>
      <c r="L361" s="6">
        <v>8.9929347826086978</v>
      </c>
      <c r="M361" s="6">
        <v>0.20108695652173914</v>
      </c>
      <c r="N361" s="6">
        <v>0</v>
      </c>
      <c r="O361" s="6">
        <f>SUM(NonNurse[[#This Row],[Qualified Social Work Staff Hours]],NonNurse[[#This Row],[Other Social Work Staff Hours]])/NonNurse[[#This Row],[MDS Census]]</f>
        <v>1.7351341211780153E-3</v>
      </c>
      <c r="P361" s="6">
        <v>5.0896739130434785</v>
      </c>
      <c r="Q361" s="6">
        <v>8.5978260869565215</v>
      </c>
      <c r="R361" s="6">
        <f>SUM(NonNurse[[#This Row],[Qualified Activities Professional Hours]],NonNurse[[#This Row],[Other Activities Professional Hours]])/NonNurse[[#This Row],[MDS Census]]</f>
        <v>0.11810635903207653</v>
      </c>
      <c r="S361" s="6">
        <v>6.7755434782608708</v>
      </c>
      <c r="T361" s="6">
        <v>11.030543478260869</v>
      </c>
      <c r="U361" s="6">
        <v>0</v>
      </c>
      <c r="V361" s="6">
        <f>SUM(NonNurse[[#This Row],[Occupational Therapist Hours]],NonNurse[[#This Row],[OT Assistant Hours]],NonNurse[[#This Row],[OT Aide Hours]])/NonNurse[[#This Row],[MDS Census]]</f>
        <v>0.1536447195648096</v>
      </c>
      <c r="W361" s="6">
        <v>7.0356521739130429</v>
      </c>
      <c r="X361" s="6">
        <v>17.936521739130438</v>
      </c>
      <c r="Y361" s="6">
        <v>0</v>
      </c>
      <c r="Z361" s="6">
        <f>SUM(NonNurse[[#This Row],[Physical Therapist (PT) Hours]],NonNurse[[#This Row],[PT Assistant Hours]],NonNurse[[#This Row],[PT Aide Hours]])/NonNurse[[#This Row],[MDS Census]]</f>
        <v>0.21547927218157945</v>
      </c>
      <c r="AA361" s="6">
        <v>0</v>
      </c>
      <c r="AB361" s="6">
        <v>0</v>
      </c>
      <c r="AC361" s="6">
        <v>0</v>
      </c>
      <c r="AD361" s="6">
        <v>0</v>
      </c>
      <c r="AE361" s="6">
        <v>0</v>
      </c>
      <c r="AF361" s="6">
        <v>0</v>
      </c>
      <c r="AG361" s="6">
        <v>0</v>
      </c>
      <c r="AH361" s="1">
        <v>365192</v>
      </c>
      <c r="AI361">
        <v>5</v>
      </c>
    </row>
    <row r="362" spans="1:35" x14ac:dyDescent="0.25">
      <c r="A362" t="s">
        <v>964</v>
      </c>
      <c r="B362" t="s">
        <v>576</v>
      </c>
      <c r="C362" t="s">
        <v>1160</v>
      </c>
      <c r="D362" t="s">
        <v>1042</v>
      </c>
      <c r="E362" s="6">
        <v>34.326086956521742</v>
      </c>
      <c r="F362" s="6">
        <v>5.7391304347826084</v>
      </c>
      <c r="G362" s="6">
        <v>0</v>
      </c>
      <c r="H362" s="6">
        <v>0</v>
      </c>
      <c r="I362" s="6">
        <v>0.69565217391304346</v>
      </c>
      <c r="J362" s="6">
        <v>0</v>
      </c>
      <c r="K362" s="6">
        <v>0.12228260869565218</v>
      </c>
      <c r="L362" s="6">
        <v>0</v>
      </c>
      <c r="M362" s="6">
        <v>0</v>
      </c>
      <c r="N362" s="6">
        <v>0</v>
      </c>
      <c r="O362" s="6">
        <f>SUM(NonNurse[[#This Row],[Qualified Social Work Staff Hours]],NonNurse[[#This Row],[Other Social Work Staff Hours]])/NonNurse[[#This Row],[MDS Census]]</f>
        <v>0</v>
      </c>
      <c r="P362" s="6">
        <v>0</v>
      </c>
      <c r="Q362" s="6">
        <v>8.6005434782608692</v>
      </c>
      <c r="R362" s="6">
        <f>SUM(NonNurse[[#This Row],[Qualified Activities Professional Hours]],NonNurse[[#This Row],[Other Activities Professional Hours]])/NonNurse[[#This Row],[MDS Census]]</f>
        <v>0.25055414819506011</v>
      </c>
      <c r="S362" s="6">
        <v>0.96195652173913049</v>
      </c>
      <c r="T362" s="6">
        <v>3.910326086956522</v>
      </c>
      <c r="U362" s="6">
        <v>0</v>
      </c>
      <c r="V362" s="6">
        <f>SUM(NonNurse[[#This Row],[Occupational Therapist Hours]],NonNurse[[#This Row],[OT Assistant Hours]],NonNurse[[#This Row],[OT Aide Hours]])/NonNurse[[#This Row],[MDS Census]]</f>
        <v>0.1419411019632679</v>
      </c>
      <c r="W362" s="6">
        <v>0.56521739130434778</v>
      </c>
      <c r="X362" s="6">
        <v>10.388586956521738</v>
      </c>
      <c r="Y362" s="6">
        <v>0</v>
      </c>
      <c r="Z362" s="6">
        <f>SUM(NonNurse[[#This Row],[Physical Therapist (PT) Hours]],NonNurse[[#This Row],[PT Assistant Hours]],NonNurse[[#This Row],[PT Aide Hours]])/NonNurse[[#This Row],[MDS Census]]</f>
        <v>0.31911019632678905</v>
      </c>
      <c r="AA362" s="6">
        <v>0</v>
      </c>
      <c r="AB362" s="6">
        <v>0</v>
      </c>
      <c r="AC362" s="6">
        <v>0</v>
      </c>
      <c r="AD362" s="6">
        <v>0</v>
      </c>
      <c r="AE362" s="6">
        <v>0</v>
      </c>
      <c r="AF362" s="6">
        <v>0</v>
      </c>
      <c r="AG362" s="6">
        <v>0.38043478260869568</v>
      </c>
      <c r="AH362" s="1">
        <v>366038</v>
      </c>
      <c r="AI362">
        <v>5</v>
      </c>
    </row>
    <row r="363" spans="1:35" x14ac:dyDescent="0.25">
      <c r="A363" t="s">
        <v>964</v>
      </c>
      <c r="B363" t="s">
        <v>245</v>
      </c>
      <c r="C363" t="s">
        <v>1075</v>
      </c>
      <c r="D363" t="s">
        <v>1033</v>
      </c>
      <c r="E363" s="6">
        <v>73.510869565217391</v>
      </c>
      <c r="F363" s="6">
        <v>3.8695652173913042</v>
      </c>
      <c r="G363" s="6">
        <v>0.56521739130434778</v>
      </c>
      <c r="H363" s="6">
        <v>0</v>
      </c>
      <c r="I363" s="6">
        <v>0.86956521739130432</v>
      </c>
      <c r="J363" s="6">
        <v>0</v>
      </c>
      <c r="K363" s="6">
        <v>0</v>
      </c>
      <c r="L363" s="6">
        <v>3.4121739130434792</v>
      </c>
      <c r="M363" s="6">
        <v>7.3810869565217399</v>
      </c>
      <c r="N363" s="6">
        <v>0</v>
      </c>
      <c r="O363" s="6">
        <f>SUM(NonNurse[[#This Row],[Qualified Social Work Staff Hours]],NonNurse[[#This Row],[Other Social Work Staff Hours]])/NonNurse[[#This Row],[MDS Census]]</f>
        <v>0.10040810291290848</v>
      </c>
      <c r="P363" s="6">
        <v>5.7391304347826084</v>
      </c>
      <c r="Q363" s="6">
        <v>7.620000000000001</v>
      </c>
      <c r="R363" s="6">
        <f>SUM(NonNurse[[#This Row],[Qualified Activities Professional Hours]],NonNurse[[#This Row],[Other Activities Professional Hours]])/NonNurse[[#This Row],[MDS Census]]</f>
        <v>0.18173000147863377</v>
      </c>
      <c r="S363" s="6">
        <v>2.2441304347826088</v>
      </c>
      <c r="T363" s="6">
        <v>6.3168478260869563</v>
      </c>
      <c r="U363" s="6">
        <v>0</v>
      </c>
      <c r="V363" s="6">
        <f>SUM(NonNurse[[#This Row],[Occupational Therapist Hours]],NonNurse[[#This Row],[OT Assistant Hours]],NonNurse[[#This Row],[OT Aide Hours]])/NonNurse[[#This Row],[MDS Census]]</f>
        <v>0.1164586721868993</v>
      </c>
      <c r="W363" s="6">
        <v>1.6460869565217391</v>
      </c>
      <c r="X363" s="6">
        <v>11.399021739130438</v>
      </c>
      <c r="Y363" s="6">
        <v>0</v>
      </c>
      <c r="Z363" s="6">
        <f>SUM(NonNurse[[#This Row],[Physical Therapist (PT) Hours]],NonNurse[[#This Row],[PT Assistant Hours]],NonNurse[[#This Row],[PT Aide Hours]])/NonNurse[[#This Row],[MDS Census]]</f>
        <v>0.17745822859677662</v>
      </c>
      <c r="AA363" s="6">
        <v>0</v>
      </c>
      <c r="AB363" s="6">
        <v>0</v>
      </c>
      <c r="AC363" s="6">
        <v>0</v>
      </c>
      <c r="AD363" s="6">
        <v>0</v>
      </c>
      <c r="AE363" s="6">
        <v>0</v>
      </c>
      <c r="AF363" s="6">
        <v>0</v>
      </c>
      <c r="AG363" s="6">
        <v>0</v>
      </c>
      <c r="AH363" s="1">
        <v>365532</v>
      </c>
      <c r="AI363">
        <v>5</v>
      </c>
    </row>
    <row r="364" spans="1:35" x14ac:dyDescent="0.25">
      <c r="A364" t="s">
        <v>964</v>
      </c>
      <c r="B364" t="s">
        <v>95</v>
      </c>
      <c r="C364" t="s">
        <v>1126</v>
      </c>
      <c r="D364" t="s">
        <v>1017</v>
      </c>
      <c r="E364" s="6">
        <v>56.891304347826086</v>
      </c>
      <c r="F364" s="6">
        <v>5.4782608695652177</v>
      </c>
      <c r="G364" s="6">
        <v>0</v>
      </c>
      <c r="H364" s="6">
        <v>0</v>
      </c>
      <c r="I364" s="6">
        <v>0</v>
      </c>
      <c r="J364" s="6">
        <v>0</v>
      </c>
      <c r="K364" s="6">
        <v>0</v>
      </c>
      <c r="L364" s="6">
        <v>2.597826086956522</v>
      </c>
      <c r="M364" s="6">
        <v>0</v>
      </c>
      <c r="N364" s="6">
        <v>2.5217391304347827</v>
      </c>
      <c r="O364" s="6">
        <f>SUM(NonNurse[[#This Row],[Qualified Social Work Staff Hours]],NonNurse[[#This Row],[Other Social Work Staff Hours]])/NonNurse[[#This Row],[MDS Census]]</f>
        <v>4.4325563622468478E-2</v>
      </c>
      <c r="P364" s="6">
        <v>5.1358695652173916</v>
      </c>
      <c r="Q364" s="6">
        <v>4.1739130434782608</v>
      </c>
      <c r="R364" s="6">
        <f>SUM(NonNurse[[#This Row],[Qualified Activities Professional Hours]],NonNurse[[#This Row],[Other Activities Professional Hours]])/NonNurse[[#This Row],[MDS Census]]</f>
        <v>0.16364157432174245</v>
      </c>
      <c r="S364" s="6">
        <v>4.875</v>
      </c>
      <c r="T364" s="6">
        <v>10.350543478260869</v>
      </c>
      <c r="U364" s="6">
        <v>0</v>
      </c>
      <c r="V364" s="6">
        <f>SUM(NonNurse[[#This Row],[Occupational Therapist Hours]],NonNurse[[#This Row],[OT Assistant Hours]],NonNurse[[#This Row],[OT Aide Hours]])/NonNurse[[#This Row],[MDS Census]]</f>
        <v>0.2676251432938479</v>
      </c>
      <c r="W364" s="6">
        <v>2.8125</v>
      </c>
      <c r="X364" s="6">
        <v>5.0625</v>
      </c>
      <c r="Y364" s="6">
        <v>0</v>
      </c>
      <c r="Z364" s="6">
        <f>SUM(NonNurse[[#This Row],[Physical Therapist (PT) Hours]],NonNurse[[#This Row],[PT Assistant Hours]],NonNurse[[#This Row],[PT Aide Hours]])/NonNurse[[#This Row],[MDS Census]]</f>
        <v>0.13842185708826901</v>
      </c>
      <c r="AA364" s="6">
        <v>0</v>
      </c>
      <c r="AB364" s="6">
        <v>0</v>
      </c>
      <c r="AC364" s="6">
        <v>0</v>
      </c>
      <c r="AD364" s="6">
        <v>0</v>
      </c>
      <c r="AE364" s="6">
        <v>0</v>
      </c>
      <c r="AF364" s="6">
        <v>0</v>
      </c>
      <c r="AG364" s="6">
        <v>0</v>
      </c>
      <c r="AH364" s="1">
        <v>365291</v>
      </c>
      <c r="AI364">
        <v>5</v>
      </c>
    </row>
    <row r="365" spans="1:35" x14ac:dyDescent="0.25">
      <c r="A365" t="s">
        <v>964</v>
      </c>
      <c r="B365" t="s">
        <v>154</v>
      </c>
      <c r="C365" t="s">
        <v>1102</v>
      </c>
      <c r="D365" t="s">
        <v>1052</v>
      </c>
      <c r="E365" s="6">
        <v>14.956521739130435</v>
      </c>
      <c r="F365" s="6">
        <v>0</v>
      </c>
      <c r="G365" s="6">
        <v>0</v>
      </c>
      <c r="H365" s="6">
        <v>0</v>
      </c>
      <c r="I365" s="6">
        <v>0</v>
      </c>
      <c r="J365" s="6">
        <v>0</v>
      </c>
      <c r="K365" s="6">
        <v>0</v>
      </c>
      <c r="L365" s="6">
        <v>0</v>
      </c>
      <c r="M365" s="6">
        <v>0</v>
      </c>
      <c r="N365" s="6">
        <v>0</v>
      </c>
      <c r="O365" s="6">
        <f>SUM(NonNurse[[#This Row],[Qualified Social Work Staff Hours]],NonNurse[[#This Row],[Other Social Work Staff Hours]])/NonNurse[[#This Row],[MDS Census]]</f>
        <v>0</v>
      </c>
      <c r="P365" s="6">
        <v>0</v>
      </c>
      <c r="Q365" s="6">
        <v>0</v>
      </c>
      <c r="R365" s="6">
        <f>SUM(NonNurse[[#This Row],[Qualified Activities Professional Hours]],NonNurse[[#This Row],[Other Activities Professional Hours]])/NonNurse[[#This Row],[MDS Census]]</f>
        <v>0</v>
      </c>
      <c r="S365" s="6">
        <v>0</v>
      </c>
      <c r="T365" s="6">
        <v>0</v>
      </c>
      <c r="U365" s="6">
        <v>0</v>
      </c>
      <c r="V365" s="6">
        <f>SUM(NonNurse[[#This Row],[Occupational Therapist Hours]],NonNurse[[#This Row],[OT Assistant Hours]],NonNurse[[#This Row],[OT Aide Hours]])/NonNurse[[#This Row],[MDS Census]]</f>
        <v>0</v>
      </c>
      <c r="W365" s="6">
        <v>0</v>
      </c>
      <c r="X365" s="6">
        <v>0</v>
      </c>
      <c r="Y365" s="6">
        <v>0</v>
      </c>
      <c r="Z365" s="6">
        <f>SUM(NonNurse[[#This Row],[Physical Therapist (PT) Hours]],NonNurse[[#This Row],[PT Assistant Hours]],NonNurse[[#This Row],[PT Aide Hours]])/NonNurse[[#This Row],[MDS Census]]</f>
        <v>0</v>
      </c>
      <c r="AA365" s="6">
        <v>0</v>
      </c>
      <c r="AB365" s="6">
        <v>0</v>
      </c>
      <c r="AC365" s="6">
        <v>0</v>
      </c>
      <c r="AD365" s="6">
        <v>0</v>
      </c>
      <c r="AE365" s="6">
        <v>0</v>
      </c>
      <c r="AF365" s="6">
        <v>0</v>
      </c>
      <c r="AG365" s="6">
        <v>0</v>
      </c>
      <c r="AH365" s="1">
        <v>365390</v>
      </c>
      <c r="AI365">
        <v>5</v>
      </c>
    </row>
    <row r="366" spans="1:35" x14ac:dyDescent="0.25">
      <c r="A366" t="s">
        <v>964</v>
      </c>
      <c r="B366" t="s">
        <v>787</v>
      </c>
      <c r="C366" t="s">
        <v>1405</v>
      </c>
      <c r="D366" t="s">
        <v>1039</v>
      </c>
      <c r="E366" s="6">
        <v>50.934782608695649</v>
      </c>
      <c r="F366" s="6">
        <v>0</v>
      </c>
      <c r="G366" s="6">
        <v>0</v>
      </c>
      <c r="H366" s="6">
        <v>0</v>
      </c>
      <c r="I366" s="6">
        <v>0</v>
      </c>
      <c r="J366" s="6">
        <v>0</v>
      </c>
      <c r="K366" s="6">
        <v>0</v>
      </c>
      <c r="L366" s="6">
        <v>1.4376086956521739</v>
      </c>
      <c r="M366" s="6">
        <v>0</v>
      </c>
      <c r="N366" s="6">
        <v>0</v>
      </c>
      <c r="O366" s="6">
        <f>SUM(NonNurse[[#This Row],[Qualified Social Work Staff Hours]],NonNurse[[#This Row],[Other Social Work Staff Hours]])/NonNurse[[#This Row],[MDS Census]]</f>
        <v>0</v>
      </c>
      <c r="P366" s="6">
        <v>0</v>
      </c>
      <c r="Q366" s="6">
        <v>4.5434782608695654</v>
      </c>
      <c r="R366" s="6">
        <f>SUM(NonNurse[[#This Row],[Qualified Activities Professional Hours]],NonNurse[[#This Row],[Other Activities Professional Hours]])/NonNurse[[#This Row],[MDS Census]]</f>
        <v>8.9201877934272311E-2</v>
      </c>
      <c r="S366" s="6">
        <v>2.2446739130434783</v>
      </c>
      <c r="T366" s="6">
        <v>5.6121739130434776</v>
      </c>
      <c r="U366" s="6">
        <v>0</v>
      </c>
      <c r="V366" s="6">
        <f>SUM(NonNurse[[#This Row],[Occupational Therapist Hours]],NonNurse[[#This Row],[OT Assistant Hours]],NonNurse[[#This Row],[OT Aide Hours]])/NonNurse[[#This Row],[MDS Census]]</f>
        <v>0.15425309432351686</v>
      </c>
      <c r="W366" s="6">
        <v>3.9894565217391276</v>
      </c>
      <c r="X366" s="6">
        <v>5.7517391304347827</v>
      </c>
      <c r="Y366" s="6">
        <v>0</v>
      </c>
      <c r="Z366" s="6">
        <f>SUM(NonNurse[[#This Row],[Physical Therapist (PT) Hours]],NonNurse[[#This Row],[PT Assistant Hours]],NonNurse[[#This Row],[PT Aide Hours]])/NonNurse[[#This Row],[MDS Census]]</f>
        <v>0.19124839948783606</v>
      </c>
      <c r="AA366" s="6">
        <v>0</v>
      </c>
      <c r="AB366" s="6">
        <v>0</v>
      </c>
      <c r="AC366" s="6">
        <v>0</v>
      </c>
      <c r="AD366" s="6">
        <v>0</v>
      </c>
      <c r="AE366" s="6">
        <v>0</v>
      </c>
      <c r="AF366" s="6">
        <v>0</v>
      </c>
      <c r="AG366" s="6">
        <v>0</v>
      </c>
      <c r="AH366" s="1">
        <v>366329</v>
      </c>
      <c r="AI366">
        <v>5</v>
      </c>
    </row>
    <row r="367" spans="1:35" x14ac:dyDescent="0.25">
      <c r="A367" t="s">
        <v>964</v>
      </c>
      <c r="B367" t="s">
        <v>583</v>
      </c>
      <c r="C367" t="s">
        <v>1129</v>
      </c>
      <c r="D367" t="s">
        <v>1032</v>
      </c>
      <c r="E367" s="6">
        <v>13.260869565217391</v>
      </c>
      <c r="F367" s="6">
        <v>2.1739130434782608</v>
      </c>
      <c r="G367" s="6">
        <v>0.2608695652173913</v>
      </c>
      <c r="H367" s="6">
        <v>0</v>
      </c>
      <c r="I367" s="6">
        <v>2.9565217391304346</v>
      </c>
      <c r="J367" s="6">
        <v>0</v>
      </c>
      <c r="K367" s="6">
        <v>0</v>
      </c>
      <c r="L367" s="6">
        <v>2.5565217391304342</v>
      </c>
      <c r="M367" s="6">
        <v>10.502173913043478</v>
      </c>
      <c r="N367" s="6">
        <v>0</v>
      </c>
      <c r="O367" s="6">
        <f>SUM(NonNurse[[#This Row],[Qualified Social Work Staff Hours]],NonNurse[[#This Row],[Other Social Work Staff Hours]])/NonNurse[[#This Row],[MDS Census]]</f>
        <v>0.79196721311475415</v>
      </c>
      <c r="P367" s="6">
        <v>5.1641304347826091</v>
      </c>
      <c r="Q367" s="6">
        <v>0</v>
      </c>
      <c r="R367" s="6">
        <f>SUM(NonNurse[[#This Row],[Qualified Activities Professional Hours]],NonNurse[[#This Row],[Other Activities Professional Hours]])/NonNurse[[#This Row],[MDS Census]]</f>
        <v>0.38942622950819678</v>
      </c>
      <c r="S367" s="6">
        <v>12.75434782608696</v>
      </c>
      <c r="T367" s="6">
        <v>3.6380434782608688</v>
      </c>
      <c r="U367" s="6">
        <v>0</v>
      </c>
      <c r="V367" s="6">
        <f>SUM(NonNurse[[#This Row],[Occupational Therapist Hours]],NonNurse[[#This Row],[OT Assistant Hours]],NonNurse[[#This Row],[OT Aide Hours]])/NonNurse[[#This Row],[MDS Census]]</f>
        <v>1.2361475409836069</v>
      </c>
      <c r="W367" s="6">
        <v>9.3619565217391294</v>
      </c>
      <c r="X367" s="6">
        <v>7.8717391304347872</v>
      </c>
      <c r="Y367" s="6">
        <v>4.4347826086956523</v>
      </c>
      <c r="Z367" s="6">
        <f>SUM(NonNurse[[#This Row],[Physical Therapist (PT) Hours]],NonNurse[[#This Row],[PT Assistant Hours]],NonNurse[[#This Row],[PT Aide Hours]])/NonNurse[[#This Row],[MDS Census]]</f>
        <v>1.6340163934426233</v>
      </c>
      <c r="AA367" s="6">
        <v>0</v>
      </c>
      <c r="AB367" s="6">
        <v>0</v>
      </c>
      <c r="AC367" s="6">
        <v>0</v>
      </c>
      <c r="AD367" s="6">
        <v>0</v>
      </c>
      <c r="AE367" s="6">
        <v>0</v>
      </c>
      <c r="AF367" s="6">
        <v>0</v>
      </c>
      <c r="AG367" s="6">
        <v>0</v>
      </c>
      <c r="AH367" s="1">
        <v>366049</v>
      </c>
      <c r="AI367">
        <v>5</v>
      </c>
    </row>
    <row r="368" spans="1:35" x14ac:dyDescent="0.25">
      <c r="A368" t="s">
        <v>964</v>
      </c>
      <c r="B368" t="s">
        <v>96</v>
      </c>
      <c r="C368" t="s">
        <v>1238</v>
      </c>
      <c r="D368" t="s">
        <v>1017</v>
      </c>
      <c r="E368" s="6">
        <v>96.347826086956516</v>
      </c>
      <c r="F368" s="6">
        <v>5.4782608695652177</v>
      </c>
      <c r="G368" s="6">
        <v>0.65217391304347827</v>
      </c>
      <c r="H368" s="6">
        <v>0.36956521739130432</v>
      </c>
      <c r="I368" s="6">
        <v>5.4130434782608692</v>
      </c>
      <c r="J368" s="6">
        <v>0</v>
      </c>
      <c r="K368" s="6">
        <v>0</v>
      </c>
      <c r="L368" s="6">
        <v>2.0471739130434767</v>
      </c>
      <c r="M368" s="6">
        <v>4.3478260869565215</v>
      </c>
      <c r="N368" s="6">
        <v>0</v>
      </c>
      <c r="O368" s="6">
        <f>SUM(NonNurse[[#This Row],[Qualified Social Work Staff Hours]],NonNurse[[#This Row],[Other Social Work Staff Hours]])/NonNurse[[#This Row],[MDS Census]]</f>
        <v>4.5126353790613721E-2</v>
      </c>
      <c r="P368" s="6">
        <v>5.1739130434782608</v>
      </c>
      <c r="Q368" s="6">
        <v>22.716739130434778</v>
      </c>
      <c r="R368" s="6">
        <f>SUM(NonNurse[[#This Row],[Qualified Activities Professional Hours]],NonNurse[[#This Row],[Other Activities Professional Hours]])/NonNurse[[#This Row],[MDS Census]]</f>
        <v>0.2894787906137184</v>
      </c>
      <c r="S368" s="6">
        <v>2.2957608695652172</v>
      </c>
      <c r="T368" s="6">
        <v>7.012391304347827</v>
      </c>
      <c r="U368" s="6">
        <v>0</v>
      </c>
      <c r="V368" s="6">
        <f>SUM(NonNurse[[#This Row],[Occupational Therapist Hours]],NonNurse[[#This Row],[OT Assistant Hours]],NonNurse[[#This Row],[OT Aide Hours]])/NonNurse[[#This Row],[MDS Census]]</f>
        <v>9.6609882671480157E-2</v>
      </c>
      <c r="W368" s="6">
        <v>2.7282608695652173</v>
      </c>
      <c r="X368" s="6">
        <v>7.6271739130434772</v>
      </c>
      <c r="Y368" s="6">
        <v>0</v>
      </c>
      <c r="Z368" s="6">
        <f>SUM(NonNurse[[#This Row],[Physical Therapist (PT) Hours]],NonNurse[[#This Row],[PT Assistant Hours]],NonNurse[[#This Row],[PT Aide Hours]])/NonNurse[[#This Row],[MDS Census]]</f>
        <v>0.10747969314079422</v>
      </c>
      <c r="AA368" s="6">
        <v>0</v>
      </c>
      <c r="AB368" s="6">
        <v>0</v>
      </c>
      <c r="AC368" s="6">
        <v>0</v>
      </c>
      <c r="AD368" s="6">
        <v>0</v>
      </c>
      <c r="AE368" s="6">
        <v>1.0869565217391304E-2</v>
      </c>
      <c r="AF368" s="6">
        <v>0</v>
      </c>
      <c r="AG368" s="6">
        <v>0</v>
      </c>
      <c r="AH368" s="1">
        <v>365292</v>
      </c>
      <c r="AI368">
        <v>5</v>
      </c>
    </row>
    <row r="369" spans="1:35" x14ac:dyDescent="0.25">
      <c r="A369" t="s">
        <v>964</v>
      </c>
      <c r="B369" t="s">
        <v>263</v>
      </c>
      <c r="C369" t="s">
        <v>1292</v>
      </c>
      <c r="D369" t="s">
        <v>987</v>
      </c>
      <c r="E369" s="6">
        <v>95.478260869565219</v>
      </c>
      <c r="F369" s="6">
        <v>20.853478260869565</v>
      </c>
      <c r="G369" s="6">
        <v>1.4347826086956521</v>
      </c>
      <c r="H369" s="6">
        <v>0.16304347826086957</v>
      </c>
      <c r="I369" s="6">
        <v>45.630434782608695</v>
      </c>
      <c r="J369" s="6">
        <v>0</v>
      </c>
      <c r="K369" s="6">
        <v>0</v>
      </c>
      <c r="L369" s="6">
        <v>7.3369565217391311E-2</v>
      </c>
      <c r="M369" s="6">
        <v>5.3586956521739131</v>
      </c>
      <c r="N369" s="6">
        <v>4.2405434782608697</v>
      </c>
      <c r="O369" s="6">
        <f>SUM(NonNurse[[#This Row],[Qualified Social Work Staff Hours]],NonNurse[[#This Row],[Other Social Work Staff Hours]])/NonNurse[[#This Row],[MDS Census]]</f>
        <v>0.1005384790528233</v>
      </c>
      <c r="P369" s="6">
        <v>5.1069565217391322</v>
      </c>
      <c r="Q369" s="6">
        <v>8.6319565217391272</v>
      </c>
      <c r="R369" s="6">
        <f>SUM(NonNurse[[#This Row],[Qualified Activities Professional Hours]],NonNurse[[#This Row],[Other Activities Professional Hours]])/NonNurse[[#This Row],[MDS Census]]</f>
        <v>0.14389571948998175</v>
      </c>
      <c r="S369" s="6">
        <v>2.0704347826086957</v>
      </c>
      <c r="T369" s="6">
        <v>10.175434782608699</v>
      </c>
      <c r="U369" s="6">
        <v>0</v>
      </c>
      <c r="V369" s="6">
        <f>SUM(NonNurse[[#This Row],[Occupational Therapist Hours]],NonNurse[[#This Row],[OT Assistant Hours]],NonNurse[[#This Row],[OT Aide Hours]])/NonNurse[[#This Row],[MDS Census]]</f>
        <v>0.1282581967213115</v>
      </c>
      <c r="W369" s="6">
        <v>4.2171739130434789</v>
      </c>
      <c r="X369" s="6">
        <v>5.1615217391304338</v>
      </c>
      <c r="Y369" s="6">
        <v>0</v>
      </c>
      <c r="Z369" s="6">
        <f>SUM(NonNurse[[#This Row],[Physical Therapist (PT) Hours]],NonNurse[[#This Row],[PT Assistant Hours]],NonNurse[[#This Row],[PT Aide Hours]])/NonNurse[[#This Row],[MDS Census]]</f>
        <v>9.822859744990893E-2</v>
      </c>
      <c r="AA369" s="6">
        <v>0</v>
      </c>
      <c r="AB369" s="6">
        <v>0</v>
      </c>
      <c r="AC369" s="6">
        <v>0</v>
      </c>
      <c r="AD369" s="6">
        <v>15.557391304347826</v>
      </c>
      <c r="AE369" s="6">
        <v>0</v>
      </c>
      <c r="AF369" s="6">
        <v>0</v>
      </c>
      <c r="AG369" s="6">
        <v>0</v>
      </c>
      <c r="AH369" s="1">
        <v>365564</v>
      </c>
      <c r="AI369">
        <v>5</v>
      </c>
    </row>
    <row r="370" spans="1:35" x14ac:dyDescent="0.25">
      <c r="A370" t="s">
        <v>964</v>
      </c>
      <c r="B370" t="s">
        <v>641</v>
      </c>
      <c r="C370" t="s">
        <v>1343</v>
      </c>
      <c r="D370" t="s">
        <v>1018</v>
      </c>
      <c r="E370" s="6">
        <v>54.402173913043477</v>
      </c>
      <c r="F370" s="6">
        <v>4.6086956521739131</v>
      </c>
      <c r="G370" s="6">
        <v>8.1521739130434784E-2</v>
      </c>
      <c r="H370" s="6">
        <v>0.20108695652173914</v>
      </c>
      <c r="I370" s="6">
        <v>0.76086956521739135</v>
      </c>
      <c r="J370" s="6">
        <v>0.5</v>
      </c>
      <c r="K370" s="6">
        <v>0</v>
      </c>
      <c r="L370" s="6">
        <v>2.847826086956522E-2</v>
      </c>
      <c r="M370" s="6">
        <v>0</v>
      </c>
      <c r="N370" s="6">
        <v>4.9130434782608683</v>
      </c>
      <c r="O370" s="6">
        <f>SUM(NonNurse[[#This Row],[Qualified Social Work Staff Hours]],NonNurse[[#This Row],[Other Social Work Staff Hours]])/NonNurse[[#This Row],[MDS Census]]</f>
        <v>9.0309690309690285E-2</v>
      </c>
      <c r="P370" s="6">
        <v>0</v>
      </c>
      <c r="Q370" s="6">
        <v>9.5478260869565208</v>
      </c>
      <c r="R370" s="6">
        <f>SUM(NonNurse[[#This Row],[Qualified Activities Professional Hours]],NonNurse[[#This Row],[Other Activities Professional Hours]])/NonNurse[[#This Row],[MDS Census]]</f>
        <v>0.17550449550449548</v>
      </c>
      <c r="S370" s="6">
        <v>0.62065217391304361</v>
      </c>
      <c r="T370" s="6">
        <v>4.1293478260869572</v>
      </c>
      <c r="U370" s="6">
        <v>0</v>
      </c>
      <c r="V370" s="6">
        <f>SUM(NonNurse[[#This Row],[Occupational Therapist Hours]],NonNurse[[#This Row],[OT Assistant Hours]],NonNurse[[#This Row],[OT Aide Hours]])/NonNurse[[#This Row],[MDS Census]]</f>
        <v>8.7312687312687334E-2</v>
      </c>
      <c r="W370" s="6">
        <v>0.32402173913043486</v>
      </c>
      <c r="X370" s="6">
        <v>9.4122826086956533</v>
      </c>
      <c r="Y370" s="6">
        <v>0</v>
      </c>
      <c r="Z370" s="6">
        <f>SUM(NonNurse[[#This Row],[Physical Therapist (PT) Hours]],NonNurse[[#This Row],[PT Assistant Hours]],NonNurse[[#This Row],[PT Aide Hours]])/NonNurse[[#This Row],[MDS Census]]</f>
        <v>0.178969030969031</v>
      </c>
      <c r="AA370" s="6">
        <v>0</v>
      </c>
      <c r="AB370" s="6">
        <v>0</v>
      </c>
      <c r="AC370" s="6">
        <v>0</v>
      </c>
      <c r="AD370" s="6">
        <v>0</v>
      </c>
      <c r="AE370" s="6">
        <v>0</v>
      </c>
      <c r="AF370" s="6">
        <v>0</v>
      </c>
      <c r="AG370" s="6">
        <v>0</v>
      </c>
      <c r="AH370" s="1">
        <v>366134</v>
      </c>
      <c r="AI370">
        <v>5</v>
      </c>
    </row>
    <row r="371" spans="1:35" x14ac:dyDescent="0.25">
      <c r="A371" t="s">
        <v>964</v>
      </c>
      <c r="B371" t="s">
        <v>794</v>
      </c>
      <c r="C371" t="s">
        <v>1069</v>
      </c>
      <c r="D371" t="s">
        <v>989</v>
      </c>
      <c r="E371" s="6">
        <v>44.380434782608695</v>
      </c>
      <c r="F371" s="6">
        <v>2.464673913043478</v>
      </c>
      <c r="G371" s="6">
        <v>5.434782608695652E-2</v>
      </c>
      <c r="H371" s="6">
        <v>0.29347826086956524</v>
      </c>
      <c r="I371" s="6">
        <v>0</v>
      </c>
      <c r="J371" s="6">
        <v>0</v>
      </c>
      <c r="K371" s="6">
        <v>7.6086956521739135E-2</v>
      </c>
      <c r="L371" s="6">
        <v>0.45108695652173914</v>
      </c>
      <c r="M371" s="6">
        <v>0</v>
      </c>
      <c r="N371" s="6">
        <v>1.3695652173913044</v>
      </c>
      <c r="O371" s="6">
        <f>SUM(NonNurse[[#This Row],[Qualified Social Work Staff Hours]],NonNurse[[#This Row],[Other Social Work Staff Hours]])/NonNurse[[#This Row],[MDS Census]]</f>
        <v>3.0859662013225573E-2</v>
      </c>
      <c r="P371" s="6">
        <v>3.5679347826086958</v>
      </c>
      <c r="Q371" s="6">
        <v>1.3369565217391304</v>
      </c>
      <c r="R371" s="6">
        <f>SUM(NonNurse[[#This Row],[Qualified Activities Professional Hours]],NonNurse[[#This Row],[Other Activities Professional Hours]])/NonNurse[[#This Row],[MDS Census]]</f>
        <v>0.11051922605927014</v>
      </c>
      <c r="S371" s="6">
        <v>3.2690217391304346</v>
      </c>
      <c r="T371" s="6">
        <v>0.25271739130434784</v>
      </c>
      <c r="U371" s="6">
        <v>0</v>
      </c>
      <c r="V371" s="6">
        <f>SUM(NonNurse[[#This Row],[Occupational Therapist Hours]],NonNurse[[#This Row],[OT Assistant Hours]],NonNurse[[#This Row],[OT Aide Hours]])/NonNurse[[#This Row],[MDS Census]]</f>
        <v>7.9353416605437169E-2</v>
      </c>
      <c r="W371" s="6">
        <v>1.3451086956521738</v>
      </c>
      <c r="X371" s="6">
        <v>1.0815217391304348</v>
      </c>
      <c r="Y371" s="6">
        <v>0</v>
      </c>
      <c r="Z371" s="6">
        <f>SUM(NonNurse[[#This Row],[Physical Therapist (PT) Hours]],NonNurse[[#This Row],[PT Assistant Hours]],NonNurse[[#This Row],[PT Aide Hours]])/NonNurse[[#This Row],[MDS Census]]</f>
        <v>5.4677932892481011E-2</v>
      </c>
      <c r="AA371" s="6">
        <v>0</v>
      </c>
      <c r="AB371" s="6">
        <v>0</v>
      </c>
      <c r="AC371" s="6">
        <v>0</v>
      </c>
      <c r="AD371" s="6">
        <v>0</v>
      </c>
      <c r="AE371" s="6">
        <v>0</v>
      </c>
      <c r="AF371" s="6">
        <v>0</v>
      </c>
      <c r="AG371" s="6">
        <v>8.6956521739130432E-2</v>
      </c>
      <c r="AH371" s="1">
        <v>366340</v>
      </c>
      <c r="AI371">
        <v>5</v>
      </c>
    </row>
    <row r="372" spans="1:35" x14ac:dyDescent="0.25">
      <c r="A372" t="s">
        <v>964</v>
      </c>
      <c r="B372" t="s">
        <v>550</v>
      </c>
      <c r="C372" t="s">
        <v>1117</v>
      </c>
      <c r="D372" t="s">
        <v>986</v>
      </c>
      <c r="E372" s="6">
        <v>66.608695652173907</v>
      </c>
      <c r="F372" s="6">
        <v>4.7826086956521738</v>
      </c>
      <c r="G372" s="6">
        <v>0</v>
      </c>
      <c r="H372" s="6">
        <v>0</v>
      </c>
      <c r="I372" s="6">
        <v>0</v>
      </c>
      <c r="J372" s="6">
        <v>0</v>
      </c>
      <c r="K372" s="6">
        <v>0</v>
      </c>
      <c r="L372" s="6">
        <v>3.8573913043478258</v>
      </c>
      <c r="M372" s="6">
        <v>0</v>
      </c>
      <c r="N372" s="6">
        <v>2.7173913043478262</v>
      </c>
      <c r="O372" s="6">
        <f>SUM(NonNurse[[#This Row],[Qualified Social Work Staff Hours]],NonNurse[[#This Row],[Other Social Work Staff Hours]])/NonNurse[[#This Row],[MDS Census]]</f>
        <v>4.0796344647519585E-2</v>
      </c>
      <c r="P372" s="6">
        <v>10.084999999999997</v>
      </c>
      <c r="Q372" s="6">
        <v>5.4893478260869566</v>
      </c>
      <c r="R372" s="6">
        <f>SUM(NonNurse[[#This Row],[Qualified Activities Professional Hours]],NonNurse[[#This Row],[Other Activities Professional Hours]])/NonNurse[[#This Row],[MDS Census]]</f>
        <v>0.2338185378590078</v>
      </c>
      <c r="S372" s="6">
        <v>2.0755434782608697</v>
      </c>
      <c r="T372" s="6">
        <v>4.7234782608695651</v>
      </c>
      <c r="U372" s="6">
        <v>0</v>
      </c>
      <c r="V372" s="6">
        <f>SUM(NonNurse[[#This Row],[Occupational Therapist Hours]],NonNurse[[#This Row],[OT Assistant Hours]],NonNurse[[#This Row],[OT Aide Hours]])/NonNurse[[#This Row],[MDS Census]]</f>
        <v>0.10207408616187991</v>
      </c>
      <c r="W372" s="6">
        <v>1.8953260869565214</v>
      </c>
      <c r="X372" s="6">
        <v>9.0361956521739142</v>
      </c>
      <c r="Y372" s="6">
        <v>0</v>
      </c>
      <c r="Z372" s="6">
        <f>SUM(NonNurse[[#This Row],[Physical Therapist (PT) Hours]],NonNurse[[#This Row],[PT Assistant Hours]],NonNurse[[#This Row],[PT Aide Hours]])/NonNurse[[#This Row],[MDS Census]]</f>
        <v>0.16411553524804179</v>
      </c>
      <c r="AA372" s="6">
        <v>0</v>
      </c>
      <c r="AB372" s="6">
        <v>0</v>
      </c>
      <c r="AC372" s="6">
        <v>0</v>
      </c>
      <c r="AD372" s="6">
        <v>0</v>
      </c>
      <c r="AE372" s="6">
        <v>0</v>
      </c>
      <c r="AF372" s="6">
        <v>0</v>
      </c>
      <c r="AG372" s="6">
        <v>0</v>
      </c>
      <c r="AH372" s="1">
        <v>366001</v>
      </c>
      <c r="AI372">
        <v>5</v>
      </c>
    </row>
    <row r="373" spans="1:35" x14ac:dyDescent="0.25">
      <c r="A373" t="s">
        <v>964</v>
      </c>
      <c r="B373" t="s">
        <v>290</v>
      </c>
      <c r="C373" t="s">
        <v>1215</v>
      </c>
      <c r="D373" t="s">
        <v>997</v>
      </c>
      <c r="E373" s="6">
        <v>65.010869565217391</v>
      </c>
      <c r="F373" s="6">
        <v>2.4782608695652173</v>
      </c>
      <c r="G373" s="6">
        <v>0</v>
      </c>
      <c r="H373" s="6">
        <v>0</v>
      </c>
      <c r="I373" s="6">
        <v>0</v>
      </c>
      <c r="J373" s="6">
        <v>0</v>
      </c>
      <c r="K373" s="6">
        <v>0</v>
      </c>
      <c r="L373" s="6">
        <v>0.61358695652173922</v>
      </c>
      <c r="M373" s="6">
        <v>0</v>
      </c>
      <c r="N373" s="6">
        <v>0</v>
      </c>
      <c r="O373" s="6">
        <f>SUM(NonNurse[[#This Row],[Qualified Social Work Staff Hours]],NonNurse[[#This Row],[Other Social Work Staff Hours]])/NonNurse[[#This Row],[MDS Census]]</f>
        <v>0</v>
      </c>
      <c r="P373" s="6">
        <v>0</v>
      </c>
      <c r="Q373" s="6">
        <v>10.273369565217394</v>
      </c>
      <c r="R373" s="6">
        <f>SUM(NonNurse[[#This Row],[Qualified Activities Professional Hours]],NonNurse[[#This Row],[Other Activities Professional Hours]])/NonNurse[[#This Row],[MDS Census]]</f>
        <v>0.15802541381039964</v>
      </c>
      <c r="S373" s="6">
        <v>4.1260869565217373</v>
      </c>
      <c r="T373" s="6">
        <v>6.8359782608695641</v>
      </c>
      <c r="U373" s="6">
        <v>0</v>
      </c>
      <c r="V373" s="6">
        <f>SUM(NonNurse[[#This Row],[Occupational Therapist Hours]],NonNurse[[#This Row],[OT Assistant Hours]],NonNurse[[#This Row],[OT Aide Hours]])/NonNurse[[#This Row],[MDS Census]]</f>
        <v>0.16861896004012702</v>
      </c>
      <c r="W373" s="6">
        <v>1.0241304347826088</v>
      </c>
      <c r="X373" s="6">
        <v>11.952282608695654</v>
      </c>
      <c r="Y373" s="6">
        <v>0</v>
      </c>
      <c r="Z373" s="6">
        <f>SUM(NonNurse[[#This Row],[Physical Therapist (PT) Hours]],NonNurse[[#This Row],[PT Assistant Hours]],NonNurse[[#This Row],[PT Aide Hours]])/NonNurse[[#This Row],[MDS Census]]</f>
        <v>0.19960374519311155</v>
      </c>
      <c r="AA373" s="6">
        <v>0</v>
      </c>
      <c r="AB373" s="6">
        <v>0</v>
      </c>
      <c r="AC373" s="6">
        <v>0</v>
      </c>
      <c r="AD373" s="6">
        <v>0</v>
      </c>
      <c r="AE373" s="6">
        <v>0</v>
      </c>
      <c r="AF373" s="6">
        <v>0</v>
      </c>
      <c r="AG373" s="6">
        <v>0</v>
      </c>
      <c r="AH373" s="1">
        <v>365601</v>
      </c>
      <c r="AI373">
        <v>5</v>
      </c>
    </row>
    <row r="374" spans="1:35" x14ac:dyDescent="0.25">
      <c r="A374" t="s">
        <v>964</v>
      </c>
      <c r="B374" t="s">
        <v>701</v>
      </c>
      <c r="C374" t="s">
        <v>1213</v>
      </c>
      <c r="D374" t="s">
        <v>1008</v>
      </c>
      <c r="E374" s="6">
        <v>84.282608695652172</v>
      </c>
      <c r="F374" s="6">
        <v>5.2173913043478262</v>
      </c>
      <c r="G374" s="6">
        <v>9.7826086956521743E-2</v>
      </c>
      <c r="H374" s="6">
        <v>0.39945652173913043</v>
      </c>
      <c r="I374" s="6">
        <v>2.8913043478260869</v>
      </c>
      <c r="J374" s="6">
        <v>0</v>
      </c>
      <c r="K374" s="6">
        <v>0</v>
      </c>
      <c r="L374" s="6">
        <v>5.2690217391304346</v>
      </c>
      <c r="M374" s="6">
        <v>5.2391304347826084</v>
      </c>
      <c r="N374" s="6">
        <v>0</v>
      </c>
      <c r="O374" s="6">
        <f>SUM(NonNurse[[#This Row],[Qualified Social Work Staff Hours]],NonNurse[[#This Row],[Other Social Work Staff Hours]])/NonNurse[[#This Row],[MDS Census]]</f>
        <v>6.216146505029662E-2</v>
      </c>
      <c r="P374" s="6">
        <v>5.3043478260869561</v>
      </c>
      <c r="Q374" s="6">
        <v>6.7934782608695649E-2</v>
      </c>
      <c r="R374" s="6">
        <f>SUM(NonNurse[[#This Row],[Qualified Activities Professional Hours]],NonNurse[[#This Row],[Other Activities Professional Hours]])/NonNurse[[#This Row],[MDS Census]]</f>
        <v>6.3741294815579053E-2</v>
      </c>
      <c r="S374" s="6">
        <v>1.0679347826086956</v>
      </c>
      <c r="T374" s="6">
        <v>0</v>
      </c>
      <c r="U374" s="6">
        <v>7.2391304347826084</v>
      </c>
      <c r="V374" s="6">
        <f>SUM(NonNurse[[#This Row],[Occupational Therapist Hours]],NonNurse[[#This Row],[OT Assistant Hours]],NonNurse[[#This Row],[OT Aide Hours]])/NonNurse[[#This Row],[MDS Census]]</f>
        <v>9.8562032499355176E-2</v>
      </c>
      <c r="W374" s="6">
        <v>2.5815217391304346</v>
      </c>
      <c r="X374" s="6">
        <v>0</v>
      </c>
      <c r="Y374" s="6">
        <v>10.510869565217391</v>
      </c>
      <c r="Z374" s="6">
        <f>SUM(NonNurse[[#This Row],[Physical Therapist (PT) Hours]],NonNurse[[#This Row],[PT Assistant Hours]],NonNurse[[#This Row],[PT Aide Hours]])/NonNurse[[#This Row],[MDS Census]]</f>
        <v>0.15533917977817899</v>
      </c>
      <c r="AA374" s="6">
        <v>0</v>
      </c>
      <c r="AB374" s="6">
        <v>0</v>
      </c>
      <c r="AC374" s="6">
        <v>0</v>
      </c>
      <c r="AD374" s="6">
        <v>0</v>
      </c>
      <c r="AE374" s="6">
        <v>0</v>
      </c>
      <c r="AF374" s="6">
        <v>0</v>
      </c>
      <c r="AG374" s="6">
        <v>0</v>
      </c>
      <c r="AH374" s="1">
        <v>366220</v>
      </c>
      <c r="AI374">
        <v>5</v>
      </c>
    </row>
    <row r="375" spans="1:35" x14ac:dyDescent="0.25">
      <c r="A375" t="s">
        <v>964</v>
      </c>
      <c r="B375" t="s">
        <v>31</v>
      </c>
      <c r="C375" t="s">
        <v>1213</v>
      </c>
      <c r="D375" t="s">
        <v>1008</v>
      </c>
      <c r="E375" s="6">
        <v>76.5</v>
      </c>
      <c r="F375" s="6">
        <v>4.6956521739130439</v>
      </c>
      <c r="G375" s="6">
        <v>1.4130434782608696</v>
      </c>
      <c r="H375" s="6">
        <v>0.42391304347826086</v>
      </c>
      <c r="I375" s="6">
        <v>1.1304347826086956</v>
      </c>
      <c r="J375" s="6">
        <v>0</v>
      </c>
      <c r="K375" s="6">
        <v>0</v>
      </c>
      <c r="L375" s="6">
        <v>2.4971739130434782</v>
      </c>
      <c r="M375" s="6">
        <v>5.3043478260869561</v>
      </c>
      <c r="N375" s="6">
        <v>0</v>
      </c>
      <c r="O375" s="6">
        <f>SUM(NonNurse[[#This Row],[Qualified Social Work Staff Hours]],NonNurse[[#This Row],[Other Social Work Staff Hours]])/NonNurse[[#This Row],[MDS Census]]</f>
        <v>6.9337880079568051E-2</v>
      </c>
      <c r="P375" s="6">
        <v>5.9592391304347823</v>
      </c>
      <c r="Q375" s="6">
        <v>9.2880434782608692</v>
      </c>
      <c r="R375" s="6">
        <f>SUM(NonNurse[[#This Row],[Qualified Activities Professional Hours]],NonNurse[[#This Row],[Other Activities Professional Hours]])/NonNurse[[#This Row],[MDS Census]]</f>
        <v>0.19931088377379938</v>
      </c>
      <c r="S375" s="6">
        <v>1.6131521739130434</v>
      </c>
      <c r="T375" s="6">
        <v>9.9546739130434805</v>
      </c>
      <c r="U375" s="6">
        <v>0</v>
      </c>
      <c r="V375" s="6">
        <f>SUM(NonNurse[[#This Row],[Occupational Therapist Hours]],NonNurse[[#This Row],[OT Assistant Hours]],NonNurse[[#This Row],[OT Aide Hours]])/NonNurse[[#This Row],[MDS Census]]</f>
        <v>0.15121341290139248</v>
      </c>
      <c r="W375" s="6">
        <v>1.4004347826086954</v>
      </c>
      <c r="X375" s="6">
        <v>8.4528260869565202</v>
      </c>
      <c r="Y375" s="6">
        <v>0</v>
      </c>
      <c r="Z375" s="6">
        <f>SUM(NonNurse[[#This Row],[Physical Therapist (PT) Hours]],NonNurse[[#This Row],[PT Assistant Hours]],NonNurse[[#This Row],[PT Aide Hours]])/NonNurse[[#This Row],[MDS Census]]</f>
        <v>0.12880079568059105</v>
      </c>
      <c r="AA375" s="6">
        <v>0</v>
      </c>
      <c r="AB375" s="6">
        <v>0</v>
      </c>
      <c r="AC375" s="6">
        <v>0</v>
      </c>
      <c r="AD375" s="6">
        <v>0</v>
      </c>
      <c r="AE375" s="6">
        <v>0</v>
      </c>
      <c r="AF375" s="6">
        <v>0</v>
      </c>
      <c r="AG375" s="6">
        <v>0</v>
      </c>
      <c r="AH375" s="1">
        <v>365065</v>
      </c>
      <c r="AI375">
        <v>5</v>
      </c>
    </row>
    <row r="376" spans="1:35" x14ac:dyDescent="0.25">
      <c r="A376" t="s">
        <v>964</v>
      </c>
      <c r="B376" t="s">
        <v>923</v>
      </c>
      <c r="C376" t="s">
        <v>1079</v>
      </c>
      <c r="D376" t="s">
        <v>1008</v>
      </c>
      <c r="E376" s="6">
        <v>18.673913043478262</v>
      </c>
      <c r="F376" s="6">
        <v>29.904239130434799</v>
      </c>
      <c r="G376" s="6">
        <v>0</v>
      </c>
      <c r="H376" s="6">
        <v>0.12869565217391304</v>
      </c>
      <c r="I376" s="6">
        <v>0</v>
      </c>
      <c r="J376" s="6">
        <v>0</v>
      </c>
      <c r="K376" s="6">
        <v>0</v>
      </c>
      <c r="L376" s="6">
        <v>0</v>
      </c>
      <c r="M376" s="6">
        <v>6.2283695652173909</v>
      </c>
      <c r="N376" s="6">
        <v>0</v>
      </c>
      <c r="O376" s="6">
        <f>SUM(NonNurse[[#This Row],[Qualified Social Work Staff Hours]],NonNurse[[#This Row],[Other Social Work Staff Hours]])/NonNurse[[#This Row],[MDS Census]]</f>
        <v>0.33353317811408612</v>
      </c>
      <c r="P376" s="6">
        <v>5.3207608695652171</v>
      </c>
      <c r="Q376" s="6">
        <v>14.462608695652179</v>
      </c>
      <c r="R376" s="6">
        <f>SUM(NonNurse[[#This Row],[Qualified Activities Professional Hours]],NonNurse[[#This Row],[Other Activities Professional Hours]])/NonNurse[[#This Row],[MDS Census]]</f>
        <v>1.0594121071012808</v>
      </c>
      <c r="S376" s="6">
        <v>0</v>
      </c>
      <c r="T376" s="6">
        <v>0</v>
      </c>
      <c r="U376" s="6">
        <v>0</v>
      </c>
      <c r="V376" s="6">
        <f>SUM(NonNurse[[#This Row],[Occupational Therapist Hours]],NonNurse[[#This Row],[OT Assistant Hours]],NonNurse[[#This Row],[OT Aide Hours]])/NonNurse[[#This Row],[MDS Census]]</f>
        <v>0</v>
      </c>
      <c r="W376" s="6">
        <v>0</v>
      </c>
      <c r="X376" s="6">
        <v>0</v>
      </c>
      <c r="Y376" s="6">
        <v>0</v>
      </c>
      <c r="Z376" s="6">
        <f>SUM(NonNurse[[#This Row],[Physical Therapist (PT) Hours]],NonNurse[[#This Row],[PT Assistant Hours]],NonNurse[[#This Row],[PT Aide Hours]])/NonNurse[[#This Row],[MDS Census]]</f>
        <v>0</v>
      </c>
      <c r="AA376" s="6">
        <v>0</v>
      </c>
      <c r="AB376" s="6">
        <v>0</v>
      </c>
      <c r="AC376" s="6">
        <v>0</v>
      </c>
      <c r="AD376" s="6">
        <v>67.692500000000024</v>
      </c>
      <c r="AE376" s="6">
        <v>0</v>
      </c>
      <c r="AF376" s="6">
        <v>0</v>
      </c>
      <c r="AG376" s="6">
        <v>0</v>
      </c>
      <c r="AH376" s="1">
        <v>366483</v>
      </c>
      <c r="AI376">
        <v>5</v>
      </c>
    </row>
    <row r="377" spans="1:35" x14ac:dyDescent="0.25">
      <c r="A377" t="s">
        <v>964</v>
      </c>
      <c r="B377" t="s">
        <v>434</v>
      </c>
      <c r="C377" t="s">
        <v>1100</v>
      </c>
      <c r="D377" t="s">
        <v>991</v>
      </c>
      <c r="E377" s="6">
        <v>59.434782608695649</v>
      </c>
      <c r="F377" s="6">
        <v>8.0326086956521738</v>
      </c>
      <c r="G377" s="6">
        <v>0.20108695652173914</v>
      </c>
      <c r="H377" s="6">
        <v>0.34782608695652173</v>
      </c>
      <c r="I377" s="6">
        <v>0.27173913043478259</v>
      </c>
      <c r="J377" s="6">
        <v>0</v>
      </c>
      <c r="K377" s="6">
        <v>0</v>
      </c>
      <c r="L377" s="6">
        <v>1.6768478260869557</v>
      </c>
      <c r="M377" s="6">
        <v>0</v>
      </c>
      <c r="N377" s="6">
        <v>5.1739130434782608</v>
      </c>
      <c r="O377" s="6">
        <f>SUM(NonNurse[[#This Row],[Qualified Social Work Staff Hours]],NonNurse[[#This Row],[Other Social Work Staff Hours]])/NonNurse[[#This Row],[MDS Census]]</f>
        <v>8.7051938551572797E-2</v>
      </c>
      <c r="P377" s="6">
        <v>5.0760869565217392</v>
      </c>
      <c r="Q377" s="6">
        <v>10.407608695652174</v>
      </c>
      <c r="R377" s="6">
        <f>SUM(NonNurse[[#This Row],[Qualified Activities Professional Hours]],NonNurse[[#This Row],[Other Activities Professional Hours]])/NonNurse[[#This Row],[MDS Census]]</f>
        <v>0.26051572787125093</v>
      </c>
      <c r="S377" s="6">
        <v>1.5263043478260874</v>
      </c>
      <c r="T377" s="6">
        <v>3.0095652173913039</v>
      </c>
      <c r="U377" s="6">
        <v>0</v>
      </c>
      <c r="V377" s="6">
        <f>SUM(NonNurse[[#This Row],[Occupational Therapist Hours]],NonNurse[[#This Row],[OT Assistant Hours]],NonNurse[[#This Row],[OT Aide Hours]])/NonNurse[[#This Row],[MDS Census]]</f>
        <v>7.6316752011704458E-2</v>
      </c>
      <c r="W377" s="6">
        <v>1.9383695652173913</v>
      </c>
      <c r="X377" s="6">
        <v>4.5974999999999993</v>
      </c>
      <c r="Y377" s="6">
        <v>0</v>
      </c>
      <c r="Z377" s="6">
        <f>SUM(NonNurse[[#This Row],[Physical Therapist (PT) Hours]],NonNurse[[#This Row],[PT Assistant Hours]],NonNurse[[#This Row],[PT Aide Hours]])/NonNurse[[#This Row],[MDS Census]]</f>
        <v>0.10996708119970738</v>
      </c>
      <c r="AA377" s="6">
        <v>0</v>
      </c>
      <c r="AB377" s="6">
        <v>0</v>
      </c>
      <c r="AC377" s="6">
        <v>0</v>
      </c>
      <c r="AD377" s="6">
        <v>0</v>
      </c>
      <c r="AE377" s="6">
        <v>0</v>
      </c>
      <c r="AF377" s="6">
        <v>0</v>
      </c>
      <c r="AG377" s="6">
        <v>0.14673913043478262</v>
      </c>
      <c r="AH377" s="1">
        <v>365813</v>
      </c>
      <c r="AI377">
        <v>5</v>
      </c>
    </row>
    <row r="378" spans="1:35" x14ac:dyDescent="0.25">
      <c r="A378" t="s">
        <v>964</v>
      </c>
      <c r="B378" t="s">
        <v>400</v>
      </c>
      <c r="C378" t="s">
        <v>1335</v>
      </c>
      <c r="D378" t="s">
        <v>1032</v>
      </c>
      <c r="E378" s="6">
        <v>75.978260869565219</v>
      </c>
      <c r="F378" s="6">
        <v>5.6521739130434785</v>
      </c>
      <c r="G378" s="6">
        <v>0.21195652173913043</v>
      </c>
      <c r="H378" s="6">
        <v>0</v>
      </c>
      <c r="I378" s="6">
        <v>4.4565217391304346</v>
      </c>
      <c r="J378" s="6">
        <v>0</v>
      </c>
      <c r="K378" s="6">
        <v>0</v>
      </c>
      <c r="L378" s="6">
        <v>1.7974999999999997</v>
      </c>
      <c r="M378" s="6">
        <v>5.1630434782608692</v>
      </c>
      <c r="N378" s="6">
        <v>0</v>
      </c>
      <c r="O378" s="6">
        <f>SUM(NonNurse[[#This Row],[Qualified Social Work Staff Hours]],NonNurse[[#This Row],[Other Social Work Staff Hours]])/NonNurse[[#This Row],[MDS Census]]</f>
        <v>6.7954220314735331E-2</v>
      </c>
      <c r="P378" s="6">
        <v>0</v>
      </c>
      <c r="Q378" s="6">
        <v>20.483695652173914</v>
      </c>
      <c r="R378" s="6">
        <f>SUM(NonNurse[[#This Row],[Qualified Activities Professional Hours]],NonNurse[[#This Row],[Other Activities Professional Hours]])/NonNurse[[#This Row],[MDS Census]]</f>
        <v>0.2695994277539342</v>
      </c>
      <c r="S378" s="6">
        <v>3.5585869565217401</v>
      </c>
      <c r="T378" s="6">
        <v>5.0607608695652155</v>
      </c>
      <c r="U378" s="6">
        <v>0</v>
      </c>
      <c r="V378" s="6">
        <f>SUM(NonNurse[[#This Row],[Occupational Therapist Hours]],NonNurse[[#This Row],[OT Assistant Hours]],NonNurse[[#This Row],[OT Aide Hours]])/NonNurse[[#This Row],[MDS Census]]</f>
        <v>0.11344492131616593</v>
      </c>
      <c r="W378" s="6">
        <v>5.9755434782608692</v>
      </c>
      <c r="X378" s="6">
        <v>12.336521739130431</v>
      </c>
      <c r="Y378" s="6">
        <v>0</v>
      </c>
      <c r="Z378" s="6">
        <f>SUM(NonNurse[[#This Row],[Physical Therapist (PT) Hours]],NonNurse[[#This Row],[PT Assistant Hours]],NonNurse[[#This Row],[PT Aide Hours]])/NonNurse[[#This Row],[MDS Census]]</f>
        <v>0.24101716738197418</v>
      </c>
      <c r="AA378" s="6">
        <v>0</v>
      </c>
      <c r="AB378" s="6">
        <v>0</v>
      </c>
      <c r="AC378" s="6">
        <v>0</v>
      </c>
      <c r="AD378" s="6">
        <v>0</v>
      </c>
      <c r="AE378" s="6">
        <v>0</v>
      </c>
      <c r="AF378" s="6">
        <v>0</v>
      </c>
      <c r="AG378" s="6">
        <v>0</v>
      </c>
      <c r="AH378" s="1">
        <v>365759</v>
      </c>
      <c r="AI378">
        <v>5</v>
      </c>
    </row>
    <row r="379" spans="1:35" x14ac:dyDescent="0.25">
      <c r="A379" t="s">
        <v>964</v>
      </c>
      <c r="B379" t="s">
        <v>428</v>
      </c>
      <c r="C379" t="s">
        <v>1324</v>
      </c>
      <c r="D379" t="s">
        <v>1063</v>
      </c>
      <c r="E379" s="6">
        <v>137.56521739130434</v>
      </c>
      <c r="F379" s="6">
        <v>5.0869565217391308</v>
      </c>
      <c r="G379" s="6">
        <v>0</v>
      </c>
      <c r="H379" s="6">
        <v>0.4891304347826087</v>
      </c>
      <c r="I379" s="6">
        <v>6.3695652173913047</v>
      </c>
      <c r="J379" s="6">
        <v>0</v>
      </c>
      <c r="K379" s="6">
        <v>0</v>
      </c>
      <c r="L379" s="6">
        <v>7.4207608695652176</v>
      </c>
      <c r="M379" s="6">
        <v>0</v>
      </c>
      <c r="N379" s="6">
        <v>11.236413043478262</v>
      </c>
      <c r="O379" s="6">
        <f>SUM(NonNurse[[#This Row],[Qualified Social Work Staff Hours]],NonNurse[[#This Row],[Other Social Work Staff Hours]])/NonNurse[[#This Row],[MDS Census]]</f>
        <v>8.1680625790139072E-2</v>
      </c>
      <c r="P379" s="6">
        <v>5.1304347826086953</v>
      </c>
      <c r="Q379" s="6">
        <v>6.7717391304347823</v>
      </c>
      <c r="R379" s="6">
        <f>SUM(NonNurse[[#This Row],[Qualified Activities Professional Hours]],NonNurse[[#This Row],[Other Activities Professional Hours]])/NonNurse[[#This Row],[MDS Census]]</f>
        <v>8.6520227560050567E-2</v>
      </c>
      <c r="S379" s="6">
        <v>1.9675000000000002</v>
      </c>
      <c r="T379" s="6">
        <v>9.0278260869565194</v>
      </c>
      <c r="U379" s="6">
        <v>0</v>
      </c>
      <c r="V379" s="6">
        <f>SUM(NonNurse[[#This Row],[Occupational Therapist Hours]],NonNurse[[#This Row],[OT Assistant Hours]],NonNurse[[#This Row],[OT Aide Hours]])/NonNurse[[#This Row],[MDS Census]]</f>
        <v>7.9928097345132731E-2</v>
      </c>
      <c r="W379" s="6">
        <v>1.3577173913043479</v>
      </c>
      <c r="X379" s="6">
        <v>12.221304347826093</v>
      </c>
      <c r="Y379" s="6">
        <v>0</v>
      </c>
      <c r="Z379" s="6">
        <f>SUM(NonNurse[[#This Row],[Physical Therapist (PT) Hours]],NonNurse[[#This Row],[PT Assistant Hours]],NonNurse[[#This Row],[PT Aide Hours]])/NonNurse[[#This Row],[MDS Census]]</f>
        <v>9.8709702907711805E-2</v>
      </c>
      <c r="AA379" s="6">
        <v>0.16304347826086957</v>
      </c>
      <c r="AB379" s="6">
        <v>0</v>
      </c>
      <c r="AC379" s="6">
        <v>0</v>
      </c>
      <c r="AD379" s="6">
        <v>0</v>
      </c>
      <c r="AE379" s="6">
        <v>26.195652173913043</v>
      </c>
      <c r="AF379" s="6">
        <v>0</v>
      </c>
      <c r="AG379" s="6">
        <v>0.11956521739130435</v>
      </c>
      <c r="AH379" s="1">
        <v>365800</v>
      </c>
      <c r="AI379">
        <v>5</v>
      </c>
    </row>
    <row r="380" spans="1:35" x14ac:dyDescent="0.25">
      <c r="A380" t="s">
        <v>964</v>
      </c>
      <c r="B380" t="s">
        <v>384</v>
      </c>
      <c r="C380" t="s">
        <v>1309</v>
      </c>
      <c r="D380" t="s">
        <v>1034</v>
      </c>
      <c r="E380" s="6">
        <v>103.89130434782609</v>
      </c>
      <c r="F380" s="6">
        <v>5.5652173913043477</v>
      </c>
      <c r="G380" s="6">
        <v>0</v>
      </c>
      <c r="H380" s="6">
        <v>0.36956521739130432</v>
      </c>
      <c r="I380" s="6">
        <v>0</v>
      </c>
      <c r="J380" s="6">
        <v>0</v>
      </c>
      <c r="K380" s="6">
        <v>0</v>
      </c>
      <c r="L380" s="6">
        <v>4.721304347826087</v>
      </c>
      <c r="M380" s="6">
        <v>5.4347826086956523</v>
      </c>
      <c r="N380" s="6">
        <v>6.1918478260869563</v>
      </c>
      <c r="O380" s="6">
        <f>SUM(NonNurse[[#This Row],[Qualified Social Work Staff Hours]],NonNurse[[#This Row],[Other Social Work Staff Hours]])/NonNurse[[#This Row],[MDS Census]]</f>
        <v>0.11191148775894538</v>
      </c>
      <c r="P380" s="6">
        <v>3.9375</v>
      </c>
      <c r="Q380" s="6">
        <v>7.2329347826086936</v>
      </c>
      <c r="R380" s="6">
        <f>SUM(NonNurse[[#This Row],[Qualified Activities Professional Hours]],NonNurse[[#This Row],[Other Activities Professional Hours]])/NonNurse[[#This Row],[MDS Census]]</f>
        <v>0.10752040175768987</v>
      </c>
      <c r="S380" s="6">
        <v>12.731847826086954</v>
      </c>
      <c r="T380" s="6">
        <v>8.2534782608695636</v>
      </c>
      <c r="U380" s="6">
        <v>9.2282608695652169</v>
      </c>
      <c r="V380" s="6">
        <f>SUM(NonNurse[[#This Row],[Occupational Therapist Hours]],NonNurse[[#This Row],[OT Assistant Hours]],NonNurse[[#This Row],[OT Aide Hours]])/NonNurse[[#This Row],[MDS Census]]</f>
        <v>0.290819209039548</v>
      </c>
      <c r="W380" s="6">
        <v>7.8683695652173924</v>
      </c>
      <c r="X380" s="6">
        <v>0</v>
      </c>
      <c r="Y380" s="6">
        <v>0</v>
      </c>
      <c r="Z380" s="6">
        <f>SUM(NonNurse[[#This Row],[Physical Therapist (PT) Hours]],NonNurse[[#This Row],[PT Assistant Hours]],NonNurse[[#This Row],[PT Aide Hours]])/NonNurse[[#This Row],[MDS Census]]</f>
        <v>7.5736555764804356E-2</v>
      </c>
      <c r="AA380" s="6">
        <v>0</v>
      </c>
      <c r="AB380" s="6">
        <v>0</v>
      </c>
      <c r="AC380" s="6">
        <v>0</v>
      </c>
      <c r="AD380" s="6">
        <v>0</v>
      </c>
      <c r="AE380" s="6">
        <v>0</v>
      </c>
      <c r="AF380" s="6">
        <v>0</v>
      </c>
      <c r="AG380" s="6">
        <v>0</v>
      </c>
      <c r="AH380" s="1">
        <v>365739</v>
      </c>
      <c r="AI380">
        <v>5</v>
      </c>
    </row>
    <row r="381" spans="1:35" x14ac:dyDescent="0.25">
      <c r="A381" t="s">
        <v>964</v>
      </c>
      <c r="B381" t="s">
        <v>382</v>
      </c>
      <c r="C381" t="s">
        <v>1140</v>
      </c>
      <c r="D381" t="s">
        <v>1026</v>
      </c>
      <c r="E381" s="6">
        <v>51.217391304347828</v>
      </c>
      <c r="F381" s="6">
        <v>4.625</v>
      </c>
      <c r="G381" s="6">
        <v>0.28260869565217389</v>
      </c>
      <c r="H381" s="6">
        <v>0.19565217391304349</v>
      </c>
      <c r="I381" s="6">
        <v>0.91304347826086951</v>
      </c>
      <c r="J381" s="6">
        <v>0</v>
      </c>
      <c r="K381" s="6">
        <v>0</v>
      </c>
      <c r="L381" s="6">
        <v>3.7941304347826086</v>
      </c>
      <c r="M381" s="6">
        <v>5.3260869565217392</v>
      </c>
      <c r="N381" s="6">
        <v>0</v>
      </c>
      <c r="O381" s="6">
        <f>SUM(NonNurse[[#This Row],[Qualified Social Work Staff Hours]],NonNurse[[#This Row],[Other Social Work Staff Hours]])/NonNurse[[#This Row],[MDS Census]]</f>
        <v>0.10398981324278438</v>
      </c>
      <c r="P381" s="6">
        <v>5.7282608695652177</v>
      </c>
      <c r="Q381" s="6">
        <v>4.2201086956521738</v>
      </c>
      <c r="R381" s="6">
        <f>SUM(NonNurse[[#This Row],[Qualified Activities Professional Hours]],NonNurse[[#This Row],[Other Activities Professional Hours]])/NonNurse[[#This Row],[MDS Census]]</f>
        <v>0.19423811544991509</v>
      </c>
      <c r="S381" s="6">
        <v>0.86576086956521725</v>
      </c>
      <c r="T381" s="6">
        <v>5.0281521739130435</v>
      </c>
      <c r="U381" s="6">
        <v>0</v>
      </c>
      <c r="V381" s="6">
        <f>SUM(NonNurse[[#This Row],[Occupational Therapist Hours]],NonNurse[[#This Row],[OT Assistant Hours]],NonNurse[[#This Row],[OT Aide Hours]])/NonNurse[[#This Row],[MDS Census]]</f>
        <v>0.11507640067911713</v>
      </c>
      <c r="W381" s="6">
        <v>0.39999999999999997</v>
      </c>
      <c r="X381" s="6">
        <v>4.7990217391304357</v>
      </c>
      <c r="Y381" s="6">
        <v>0</v>
      </c>
      <c r="Z381" s="6">
        <f>SUM(NonNurse[[#This Row],[Physical Therapist (PT) Hours]],NonNurse[[#This Row],[PT Assistant Hours]],NonNurse[[#This Row],[PT Aide Hours]])/NonNurse[[#This Row],[MDS Census]]</f>
        <v>0.10150891341256368</v>
      </c>
      <c r="AA381" s="6">
        <v>0</v>
      </c>
      <c r="AB381" s="6">
        <v>0</v>
      </c>
      <c r="AC381" s="6">
        <v>0</v>
      </c>
      <c r="AD381" s="6">
        <v>0</v>
      </c>
      <c r="AE381" s="6">
        <v>0</v>
      </c>
      <c r="AF381" s="6">
        <v>0</v>
      </c>
      <c r="AG381" s="6">
        <v>0</v>
      </c>
      <c r="AH381" s="1">
        <v>365737</v>
      </c>
      <c r="AI381">
        <v>5</v>
      </c>
    </row>
    <row r="382" spans="1:35" x14ac:dyDescent="0.25">
      <c r="A382" t="s">
        <v>964</v>
      </c>
      <c r="B382" t="s">
        <v>329</v>
      </c>
      <c r="C382" t="s">
        <v>1315</v>
      </c>
      <c r="D382" t="s">
        <v>1032</v>
      </c>
      <c r="E382" s="6">
        <v>125.33695652173913</v>
      </c>
      <c r="F382" s="6">
        <v>5.4782608695652177</v>
      </c>
      <c r="G382" s="6">
        <v>0.65217391304347827</v>
      </c>
      <c r="H382" s="6">
        <v>0.39130434782608697</v>
      </c>
      <c r="I382" s="6">
        <v>5.3913043478260869</v>
      </c>
      <c r="J382" s="6">
        <v>0</v>
      </c>
      <c r="K382" s="6">
        <v>0</v>
      </c>
      <c r="L382" s="6">
        <v>8.1561956521739152</v>
      </c>
      <c r="M382" s="6">
        <v>5.3913043478260869</v>
      </c>
      <c r="N382" s="6">
        <v>0</v>
      </c>
      <c r="O382" s="6">
        <f>SUM(NonNurse[[#This Row],[Qualified Social Work Staff Hours]],NonNurse[[#This Row],[Other Social Work Staff Hours]])/NonNurse[[#This Row],[MDS Census]]</f>
        <v>4.3014482698811897E-2</v>
      </c>
      <c r="P382" s="6">
        <v>5.3913043478260869</v>
      </c>
      <c r="Q382" s="6">
        <v>10.616956521739132</v>
      </c>
      <c r="R382" s="6">
        <f>SUM(NonNurse[[#This Row],[Qualified Activities Professional Hours]],NonNurse[[#This Row],[Other Activities Professional Hours]])/NonNurse[[#This Row],[MDS Census]]</f>
        <v>0.12772179342641576</v>
      </c>
      <c r="S382" s="6">
        <v>4.3705434782608696</v>
      </c>
      <c r="T382" s="6">
        <v>10.651304347826089</v>
      </c>
      <c r="U382" s="6">
        <v>0</v>
      </c>
      <c r="V382" s="6">
        <f>SUM(NonNurse[[#This Row],[Occupational Therapist Hours]],NonNurse[[#This Row],[OT Assistant Hours]],NonNurse[[#This Row],[OT Aide Hours]])/NonNurse[[#This Row],[MDS Census]]</f>
        <v>0.11985170410198596</v>
      </c>
      <c r="W382" s="6">
        <v>8.4952173913043492</v>
      </c>
      <c r="X382" s="6">
        <v>21.189456521739135</v>
      </c>
      <c r="Y382" s="6">
        <v>0</v>
      </c>
      <c r="Z382" s="6">
        <f>SUM(NonNurse[[#This Row],[Physical Therapist (PT) Hours]],NonNurse[[#This Row],[PT Assistant Hours]],NonNurse[[#This Row],[PT Aide Hours]])/NonNurse[[#This Row],[MDS Census]]</f>
        <v>0.23683895585812162</v>
      </c>
      <c r="AA382" s="6">
        <v>0</v>
      </c>
      <c r="AB382" s="6">
        <v>0</v>
      </c>
      <c r="AC382" s="6">
        <v>0</v>
      </c>
      <c r="AD382" s="6">
        <v>0</v>
      </c>
      <c r="AE382" s="6">
        <v>0</v>
      </c>
      <c r="AF382" s="6">
        <v>0</v>
      </c>
      <c r="AG382" s="6">
        <v>0</v>
      </c>
      <c r="AH382" s="1">
        <v>365661</v>
      </c>
      <c r="AI382">
        <v>5</v>
      </c>
    </row>
    <row r="383" spans="1:35" x14ac:dyDescent="0.25">
      <c r="A383" t="s">
        <v>964</v>
      </c>
      <c r="B383" t="s">
        <v>690</v>
      </c>
      <c r="C383" t="s">
        <v>1198</v>
      </c>
      <c r="D383" t="s">
        <v>1040</v>
      </c>
      <c r="E383" s="6">
        <v>86.25</v>
      </c>
      <c r="F383" s="6">
        <v>5.1268478260869568</v>
      </c>
      <c r="G383" s="6">
        <v>0.30434782608695654</v>
      </c>
      <c r="H383" s="6">
        <v>0.30434782608695654</v>
      </c>
      <c r="I383" s="6">
        <v>3.8586956521739131</v>
      </c>
      <c r="J383" s="6">
        <v>0</v>
      </c>
      <c r="K383" s="6">
        <v>0</v>
      </c>
      <c r="L383" s="6">
        <v>0</v>
      </c>
      <c r="M383" s="6">
        <v>4.7863043478260874</v>
      </c>
      <c r="N383" s="6">
        <v>6.0092391304347839</v>
      </c>
      <c r="O383" s="6">
        <f>SUM(NonNurse[[#This Row],[Qualified Social Work Staff Hours]],NonNurse[[#This Row],[Other Social Work Staff Hours]])/NonNurse[[#This Row],[MDS Census]]</f>
        <v>0.12516572148708258</v>
      </c>
      <c r="P383" s="6">
        <v>14.395978260869558</v>
      </c>
      <c r="Q383" s="6">
        <v>0</v>
      </c>
      <c r="R383" s="6">
        <f>SUM(NonNurse[[#This Row],[Qualified Activities Professional Hours]],NonNurse[[#This Row],[Other Activities Professional Hours]])/NonNurse[[#This Row],[MDS Census]]</f>
        <v>0.16690989287964705</v>
      </c>
      <c r="S383" s="6">
        <v>0</v>
      </c>
      <c r="T383" s="6">
        <v>0</v>
      </c>
      <c r="U383" s="6">
        <v>0</v>
      </c>
      <c r="V383" s="6">
        <f>SUM(NonNurse[[#This Row],[Occupational Therapist Hours]],NonNurse[[#This Row],[OT Assistant Hours]],NonNurse[[#This Row],[OT Aide Hours]])/NonNurse[[#This Row],[MDS Census]]</f>
        <v>0</v>
      </c>
      <c r="W383" s="6">
        <v>0</v>
      </c>
      <c r="X383" s="6">
        <v>0</v>
      </c>
      <c r="Y383" s="6">
        <v>0</v>
      </c>
      <c r="Z383" s="6">
        <f>SUM(NonNurse[[#This Row],[Physical Therapist (PT) Hours]],NonNurse[[#This Row],[PT Assistant Hours]],NonNurse[[#This Row],[PT Aide Hours]])/NonNurse[[#This Row],[MDS Census]]</f>
        <v>0</v>
      </c>
      <c r="AA383" s="6">
        <v>0</v>
      </c>
      <c r="AB383" s="6">
        <v>0</v>
      </c>
      <c r="AC383" s="6">
        <v>0</v>
      </c>
      <c r="AD383" s="6">
        <v>0</v>
      </c>
      <c r="AE383" s="6">
        <v>0</v>
      </c>
      <c r="AF383" s="6">
        <v>0</v>
      </c>
      <c r="AG383" s="6">
        <v>0</v>
      </c>
      <c r="AH383" s="1">
        <v>366200</v>
      </c>
      <c r="AI383">
        <v>5</v>
      </c>
    </row>
    <row r="384" spans="1:35" x14ac:dyDescent="0.25">
      <c r="A384" t="s">
        <v>964</v>
      </c>
      <c r="B384" t="s">
        <v>453</v>
      </c>
      <c r="C384" t="s">
        <v>1108</v>
      </c>
      <c r="D384" t="s">
        <v>1040</v>
      </c>
      <c r="E384" s="6">
        <v>74.163043478260875</v>
      </c>
      <c r="F384" s="6">
        <v>8.8260869565217384</v>
      </c>
      <c r="G384" s="6">
        <v>0.28260869565217389</v>
      </c>
      <c r="H384" s="6">
        <v>0.34782608695652173</v>
      </c>
      <c r="I384" s="6">
        <v>1.4021739130434783</v>
      </c>
      <c r="J384" s="6">
        <v>0</v>
      </c>
      <c r="K384" s="6">
        <v>0</v>
      </c>
      <c r="L384" s="6">
        <v>0.70086956521739119</v>
      </c>
      <c r="M384" s="6">
        <v>3.2890217391304346</v>
      </c>
      <c r="N384" s="6">
        <v>8.4873913043478275</v>
      </c>
      <c r="O384" s="6">
        <f>SUM(NonNurse[[#This Row],[Qualified Social Work Staff Hours]],NonNurse[[#This Row],[Other Social Work Staff Hours]])/NonNurse[[#This Row],[MDS Census]]</f>
        <v>0.15879085446284627</v>
      </c>
      <c r="P384" s="6">
        <v>8.3306521739130464</v>
      </c>
      <c r="Q384" s="6">
        <v>6.2221739130434797</v>
      </c>
      <c r="R384" s="6">
        <f>SUM(NonNurse[[#This Row],[Qualified Activities Professional Hours]],NonNurse[[#This Row],[Other Activities Professional Hours]])/NonNurse[[#This Row],[MDS Census]]</f>
        <v>0.19622746592408036</v>
      </c>
      <c r="S384" s="6">
        <v>3.6601086956521742</v>
      </c>
      <c r="T384" s="6">
        <v>8.9789130434782596</v>
      </c>
      <c r="U384" s="6">
        <v>0</v>
      </c>
      <c r="V384" s="6">
        <f>SUM(NonNurse[[#This Row],[Occupational Therapist Hours]],NonNurse[[#This Row],[OT Assistant Hours]],NonNurse[[#This Row],[OT Aide Hours]])/NonNurse[[#This Row],[MDS Census]]</f>
        <v>0.17042210171478819</v>
      </c>
      <c r="W384" s="6">
        <v>4.410869565217391</v>
      </c>
      <c r="X384" s="6">
        <v>14.918695652173913</v>
      </c>
      <c r="Y384" s="6">
        <v>0</v>
      </c>
      <c r="Z384" s="6">
        <f>SUM(NonNurse[[#This Row],[Physical Therapist (PT) Hours]],NonNurse[[#This Row],[PT Assistant Hours]],NonNurse[[#This Row],[PT Aide Hours]])/NonNurse[[#This Row],[MDS Census]]</f>
        <v>0.26063608383409059</v>
      </c>
      <c r="AA384" s="6">
        <v>6.5217391304347824E-2</v>
      </c>
      <c r="AB384" s="6">
        <v>0.96739130434782605</v>
      </c>
      <c r="AC384" s="6">
        <v>0</v>
      </c>
      <c r="AD384" s="6">
        <v>3.4180434782608682</v>
      </c>
      <c r="AE384" s="6">
        <v>0</v>
      </c>
      <c r="AF384" s="6">
        <v>0</v>
      </c>
      <c r="AG384" s="6">
        <v>0</v>
      </c>
      <c r="AH384" s="1">
        <v>365838</v>
      </c>
      <c r="AI384">
        <v>5</v>
      </c>
    </row>
    <row r="385" spans="1:35" x14ac:dyDescent="0.25">
      <c r="A385" t="s">
        <v>964</v>
      </c>
      <c r="B385" t="s">
        <v>264</v>
      </c>
      <c r="C385" t="s">
        <v>1293</v>
      </c>
      <c r="D385" t="s">
        <v>1043</v>
      </c>
      <c r="E385" s="6">
        <v>41.021739130434781</v>
      </c>
      <c r="F385" s="6">
        <v>2.3586956521739131</v>
      </c>
      <c r="G385" s="6">
        <v>0</v>
      </c>
      <c r="H385" s="6">
        <v>0</v>
      </c>
      <c r="I385" s="6">
        <v>0</v>
      </c>
      <c r="J385" s="6">
        <v>0</v>
      </c>
      <c r="K385" s="6">
        <v>0</v>
      </c>
      <c r="L385" s="6">
        <v>1.5386956521739128</v>
      </c>
      <c r="M385" s="6">
        <v>0</v>
      </c>
      <c r="N385" s="6">
        <v>6.8567391304347831</v>
      </c>
      <c r="O385" s="6">
        <f>SUM(NonNurse[[#This Row],[Qualified Social Work Staff Hours]],NonNurse[[#This Row],[Other Social Work Staff Hours]])/NonNurse[[#This Row],[MDS Census]]</f>
        <v>0.16714891361950188</v>
      </c>
      <c r="P385" s="6">
        <v>3.5941304347826089</v>
      </c>
      <c r="Q385" s="6">
        <v>0.43663043478260871</v>
      </c>
      <c r="R385" s="6">
        <f>SUM(NonNurse[[#This Row],[Qualified Activities Professional Hours]],NonNurse[[#This Row],[Other Activities Professional Hours]])/NonNurse[[#This Row],[MDS Census]]</f>
        <v>9.8259141494435626E-2</v>
      </c>
      <c r="S385" s="6">
        <v>0.50380434782608685</v>
      </c>
      <c r="T385" s="6">
        <v>3.3130434782608695</v>
      </c>
      <c r="U385" s="6">
        <v>0</v>
      </c>
      <c r="V385" s="6">
        <f>SUM(NonNurse[[#This Row],[Occupational Therapist Hours]],NonNurse[[#This Row],[OT Assistant Hours]],NonNurse[[#This Row],[OT Aide Hours]])/NonNurse[[#This Row],[MDS Census]]</f>
        <v>9.3044515103338624E-2</v>
      </c>
      <c r="W385" s="6">
        <v>0.65554347826086967</v>
      </c>
      <c r="X385" s="6">
        <v>6.2917391304347827</v>
      </c>
      <c r="Y385" s="6">
        <v>0</v>
      </c>
      <c r="Z385" s="6">
        <f>SUM(NonNurse[[#This Row],[Physical Therapist (PT) Hours]],NonNurse[[#This Row],[PT Assistant Hours]],NonNurse[[#This Row],[PT Aide Hours]])/NonNurse[[#This Row],[MDS Census]]</f>
        <v>0.16935612082670909</v>
      </c>
      <c r="AA385" s="6">
        <v>0</v>
      </c>
      <c r="AB385" s="6">
        <v>0</v>
      </c>
      <c r="AC385" s="6">
        <v>0</v>
      </c>
      <c r="AD385" s="6">
        <v>0</v>
      </c>
      <c r="AE385" s="6">
        <v>0</v>
      </c>
      <c r="AF385" s="6">
        <v>0</v>
      </c>
      <c r="AG385" s="6">
        <v>0</v>
      </c>
      <c r="AH385" s="1">
        <v>365566</v>
      </c>
      <c r="AI385">
        <v>5</v>
      </c>
    </row>
    <row r="386" spans="1:35" x14ac:dyDescent="0.25">
      <c r="A386" t="s">
        <v>964</v>
      </c>
      <c r="B386" t="s">
        <v>0</v>
      </c>
      <c r="C386" t="s">
        <v>499</v>
      </c>
      <c r="D386" t="s">
        <v>1032</v>
      </c>
      <c r="E386" s="6">
        <v>49.684782608695649</v>
      </c>
      <c r="F386" s="6">
        <v>0</v>
      </c>
      <c r="G386" s="6">
        <v>0</v>
      </c>
      <c r="H386" s="6">
        <v>0.18478260869565216</v>
      </c>
      <c r="I386" s="6">
        <v>1.1304347826086956</v>
      </c>
      <c r="J386" s="6">
        <v>0</v>
      </c>
      <c r="K386" s="6">
        <v>0</v>
      </c>
      <c r="L386" s="6">
        <v>4.2467391304347819</v>
      </c>
      <c r="M386" s="6">
        <v>0</v>
      </c>
      <c r="N386" s="6">
        <v>0</v>
      </c>
      <c r="O386" s="6">
        <f>SUM(NonNurse[[#This Row],[Qualified Social Work Staff Hours]],NonNurse[[#This Row],[Other Social Work Staff Hours]])/NonNurse[[#This Row],[MDS Census]]</f>
        <v>0</v>
      </c>
      <c r="P386" s="6">
        <v>0</v>
      </c>
      <c r="Q386" s="6">
        <v>4.8152173913043477</v>
      </c>
      <c r="R386" s="6">
        <f>SUM(NonNurse[[#This Row],[Qualified Activities Professional Hours]],NonNurse[[#This Row],[Other Activities Professional Hours]])/NonNurse[[#This Row],[MDS Census]]</f>
        <v>9.6915335812732442E-2</v>
      </c>
      <c r="S386" s="6">
        <v>2.025543478260869</v>
      </c>
      <c r="T386" s="6">
        <v>4.5806521739130446</v>
      </c>
      <c r="U386" s="6">
        <v>0</v>
      </c>
      <c r="V386" s="6">
        <f>SUM(NonNurse[[#This Row],[Occupational Therapist Hours]],NonNurse[[#This Row],[OT Assistant Hours]],NonNurse[[#This Row],[OT Aide Hours]])/NonNurse[[#This Row],[MDS Census]]</f>
        <v>0.13296215270181583</v>
      </c>
      <c r="W386" s="6">
        <v>1.980760869565217</v>
      </c>
      <c r="X386" s="6">
        <v>4.2385869565217398</v>
      </c>
      <c r="Y386" s="6">
        <v>0</v>
      </c>
      <c r="Z386" s="6">
        <f>SUM(NonNurse[[#This Row],[Physical Therapist (PT) Hours]],NonNurse[[#This Row],[PT Assistant Hours]],NonNurse[[#This Row],[PT Aide Hours]])/NonNurse[[#This Row],[MDS Census]]</f>
        <v>0.12517611026033693</v>
      </c>
      <c r="AA386" s="6">
        <v>0</v>
      </c>
      <c r="AB386" s="6">
        <v>0</v>
      </c>
      <c r="AC386" s="6">
        <v>0</v>
      </c>
      <c r="AD386" s="6">
        <v>0</v>
      </c>
      <c r="AE386" s="6">
        <v>0</v>
      </c>
      <c r="AF386" s="6">
        <v>0</v>
      </c>
      <c r="AG386" s="6">
        <v>0.14130434782608695</v>
      </c>
      <c r="AH386" s="1">
        <v>365401</v>
      </c>
      <c r="AI386">
        <v>5</v>
      </c>
    </row>
    <row r="387" spans="1:35" x14ac:dyDescent="0.25">
      <c r="A387" t="s">
        <v>964</v>
      </c>
      <c r="B387" t="s">
        <v>43</v>
      </c>
      <c r="C387" t="s">
        <v>1222</v>
      </c>
      <c r="D387" t="s">
        <v>1039</v>
      </c>
      <c r="E387" s="6">
        <v>52.902173913043477</v>
      </c>
      <c r="F387" s="6">
        <v>7.9565217391304346</v>
      </c>
      <c r="G387" s="6">
        <v>6.5217391304347824E-2</v>
      </c>
      <c r="H387" s="6">
        <v>0</v>
      </c>
      <c r="I387" s="6">
        <v>0</v>
      </c>
      <c r="J387" s="6">
        <v>0</v>
      </c>
      <c r="K387" s="6">
        <v>0</v>
      </c>
      <c r="L387" s="6">
        <v>2.1394565217391301</v>
      </c>
      <c r="M387" s="6">
        <v>4.2608695652173916</v>
      </c>
      <c r="N387" s="6">
        <v>0</v>
      </c>
      <c r="O387" s="6">
        <f>SUM(NonNurse[[#This Row],[Qualified Social Work Staff Hours]],NonNurse[[#This Row],[Other Social Work Staff Hours]])/NonNurse[[#This Row],[MDS Census]]</f>
        <v>8.0542428600780772E-2</v>
      </c>
      <c r="P387" s="6">
        <v>5.7391304347826084</v>
      </c>
      <c r="Q387" s="6">
        <v>9.8260869565217384</v>
      </c>
      <c r="R387" s="6">
        <f>SUM(NonNurse[[#This Row],[Qualified Activities Professional Hours]],NonNurse[[#This Row],[Other Activities Professional Hours]])/NonNurse[[#This Row],[MDS Census]]</f>
        <v>0.29422642284775014</v>
      </c>
      <c r="S387" s="6">
        <v>2.2485869565217396</v>
      </c>
      <c r="T387" s="6">
        <v>3.8029347826086957</v>
      </c>
      <c r="U387" s="6">
        <v>0</v>
      </c>
      <c r="V387" s="6">
        <f>SUM(NonNurse[[#This Row],[Occupational Therapist Hours]],NonNurse[[#This Row],[OT Assistant Hours]],NonNurse[[#This Row],[OT Aide Hours]])/NonNurse[[#This Row],[MDS Census]]</f>
        <v>0.11439079515101706</v>
      </c>
      <c r="W387" s="6">
        <v>0.98869565217391309</v>
      </c>
      <c r="X387" s="6">
        <v>4.6474999999999991</v>
      </c>
      <c r="Y387" s="6">
        <v>0</v>
      </c>
      <c r="Z387" s="6">
        <f>SUM(NonNurse[[#This Row],[Physical Therapist (PT) Hours]],NonNurse[[#This Row],[PT Assistant Hours]],NonNurse[[#This Row],[PT Aide Hours]])/NonNurse[[#This Row],[MDS Census]]</f>
        <v>0.10653996301623175</v>
      </c>
      <c r="AA387" s="6">
        <v>0</v>
      </c>
      <c r="AB387" s="6">
        <v>0</v>
      </c>
      <c r="AC387" s="6">
        <v>0</v>
      </c>
      <c r="AD387" s="6">
        <v>0</v>
      </c>
      <c r="AE387" s="6">
        <v>0</v>
      </c>
      <c r="AF387" s="6">
        <v>0</v>
      </c>
      <c r="AG387" s="6">
        <v>6.5217391304347824E-2</v>
      </c>
      <c r="AH387" s="1">
        <v>365114</v>
      </c>
      <c r="AI387">
        <v>5</v>
      </c>
    </row>
    <row r="388" spans="1:35" x14ac:dyDescent="0.25">
      <c r="A388" t="s">
        <v>964</v>
      </c>
      <c r="B388" t="s">
        <v>442</v>
      </c>
      <c r="C388" t="s">
        <v>499</v>
      </c>
      <c r="D388" t="s">
        <v>1032</v>
      </c>
      <c r="E388" s="6">
        <v>48.717391304347828</v>
      </c>
      <c r="F388" s="6">
        <v>0</v>
      </c>
      <c r="G388" s="6">
        <v>0</v>
      </c>
      <c r="H388" s="6">
        <v>0.20923913043478262</v>
      </c>
      <c r="I388" s="6">
        <v>1.4130434782608696</v>
      </c>
      <c r="J388" s="6">
        <v>0</v>
      </c>
      <c r="K388" s="6">
        <v>0</v>
      </c>
      <c r="L388" s="6">
        <v>5.0710869565217385</v>
      </c>
      <c r="M388" s="6">
        <v>6.2961956521739131</v>
      </c>
      <c r="N388" s="6">
        <v>0</v>
      </c>
      <c r="O388" s="6">
        <f>SUM(NonNurse[[#This Row],[Qualified Social Work Staff Hours]],NonNurse[[#This Row],[Other Social Work Staff Hours]])/NonNurse[[#This Row],[MDS Census]]</f>
        <v>0.12923917893797413</v>
      </c>
      <c r="P388" s="6">
        <v>0</v>
      </c>
      <c r="Q388" s="6">
        <v>1.3994565217391304</v>
      </c>
      <c r="R388" s="6">
        <f>SUM(NonNurse[[#This Row],[Qualified Activities Professional Hours]],NonNurse[[#This Row],[Other Activities Professional Hours]])/NonNurse[[#This Row],[MDS Census]]</f>
        <v>2.8726015171798302E-2</v>
      </c>
      <c r="S388" s="6">
        <v>3.0292391304347825</v>
      </c>
      <c r="T388" s="6">
        <v>5.7636956521739116</v>
      </c>
      <c r="U388" s="6">
        <v>0</v>
      </c>
      <c r="V388" s="6">
        <f>SUM(NonNurse[[#This Row],[Occupational Therapist Hours]],NonNurse[[#This Row],[OT Assistant Hours]],NonNurse[[#This Row],[OT Aide Hours]])/NonNurse[[#This Row],[MDS Census]]</f>
        <v>0.18048862115127171</v>
      </c>
      <c r="W388" s="6">
        <v>2.5276086956521739</v>
      </c>
      <c r="X388" s="6">
        <v>3.8827173913043462</v>
      </c>
      <c r="Y388" s="6">
        <v>0</v>
      </c>
      <c r="Z388" s="6">
        <f>SUM(NonNurse[[#This Row],[Physical Therapist (PT) Hours]],NonNurse[[#This Row],[PT Assistant Hours]],NonNurse[[#This Row],[PT Aide Hours]])/NonNurse[[#This Row],[MDS Census]]</f>
        <v>0.13158188308790714</v>
      </c>
      <c r="AA388" s="6">
        <v>0</v>
      </c>
      <c r="AB388" s="6">
        <v>0</v>
      </c>
      <c r="AC388" s="6">
        <v>0</v>
      </c>
      <c r="AD388" s="6">
        <v>0</v>
      </c>
      <c r="AE388" s="6">
        <v>24.586956521739129</v>
      </c>
      <c r="AF388" s="6">
        <v>0</v>
      </c>
      <c r="AG388" s="6">
        <v>0.14130434782608695</v>
      </c>
      <c r="AH388" s="1">
        <v>365825</v>
      </c>
      <c r="AI388">
        <v>5</v>
      </c>
    </row>
    <row r="389" spans="1:35" x14ac:dyDescent="0.25">
      <c r="A389" t="s">
        <v>964</v>
      </c>
      <c r="B389" t="s">
        <v>848</v>
      </c>
      <c r="C389" t="s">
        <v>1112</v>
      </c>
      <c r="D389" t="s">
        <v>1034</v>
      </c>
      <c r="E389" s="6">
        <v>77.663043478260875</v>
      </c>
      <c r="F389" s="6">
        <v>5.3043478260869561</v>
      </c>
      <c r="G389" s="6">
        <v>0</v>
      </c>
      <c r="H389" s="6">
        <v>0.30434782608695654</v>
      </c>
      <c r="I389" s="6">
        <v>1.923913043478261</v>
      </c>
      <c r="J389" s="6">
        <v>0</v>
      </c>
      <c r="K389" s="6">
        <v>0</v>
      </c>
      <c r="L389" s="6">
        <v>3.8676086956521742</v>
      </c>
      <c r="M389" s="6">
        <v>0</v>
      </c>
      <c r="N389" s="6">
        <v>5.4782608695652177</v>
      </c>
      <c r="O389" s="6">
        <f>SUM(NonNurse[[#This Row],[Qualified Social Work Staff Hours]],NonNurse[[#This Row],[Other Social Work Staff Hours]])/NonNurse[[#This Row],[MDS Census]]</f>
        <v>7.0538838348495447E-2</v>
      </c>
      <c r="P389" s="6">
        <v>5.2119565217391308</v>
      </c>
      <c r="Q389" s="6">
        <v>10.402173913043478</v>
      </c>
      <c r="R389" s="6">
        <f>SUM(NonNurse[[#This Row],[Qualified Activities Professional Hours]],NonNurse[[#This Row],[Other Activities Professional Hours]])/NonNurse[[#This Row],[MDS Census]]</f>
        <v>0.20104968509447166</v>
      </c>
      <c r="S389" s="6">
        <v>2.2353260869565217</v>
      </c>
      <c r="T389" s="6">
        <v>5.1136956521739112</v>
      </c>
      <c r="U389" s="6">
        <v>0</v>
      </c>
      <c r="V389" s="6">
        <f>SUM(NonNurse[[#This Row],[Occupational Therapist Hours]],NonNurse[[#This Row],[OT Assistant Hours]],NonNurse[[#This Row],[OT Aide Hours]])/NonNurse[[#This Row],[MDS Census]]</f>
        <v>9.4627011896431037E-2</v>
      </c>
      <c r="W389" s="6">
        <v>4.5704347826086957</v>
      </c>
      <c r="X389" s="6">
        <v>7.9913043478260883</v>
      </c>
      <c r="Y389" s="6">
        <v>0</v>
      </c>
      <c r="Z389" s="6">
        <f>SUM(NonNurse[[#This Row],[Physical Therapist (PT) Hours]],NonNurse[[#This Row],[PT Assistant Hours]],NonNurse[[#This Row],[PT Aide Hours]])/NonNurse[[#This Row],[MDS Census]]</f>
        <v>0.16174667599720086</v>
      </c>
      <c r="AA389" s="6">
        <v>0.13043478260869565</v>
      </c>
      <c r="AB389" s="6">
        <v>0</v>
      </c>
      <c r="AC389" s="6">
        <v>0</v>
      </c>
      <c r="AD389" s="6">
        <v>0</v>
      </c>
      <c r="AE389" s="6">
        <v>0</v>
      </c>
      <c r="AF389" s="6">
        <v>0</v>
      </c>
      <c r="AG389" s="6">
        <v>0</v>
      </c>
      <c r="AH389" s="1">
        <v>366404</v>
      </c>
      <c r="AI389">
        <v>5</v>
      </c>
    </row>
    <row r="390" spans="1:35" x14ac:dyDescent="0.25">
      <c r="A390" t="s">
        <v>964</v>
      </c>
      <c r="B390" t="s">
        <v>249</v>
      </c>
      <c r="C390" t="s">
        <v>1249</v>
      </c>
      <c r="D390" t="s">
        <v>1011</v>
      </c>
      <c r="E390" s="6">
        <v>70.717391304347828</v>
      </c>
      <c r="F390" s="6">
        <v>39.060652173913049</v>
      </c>
      <c r="G390" s="6">
        <v>0.39130434782608697</v>
      </c>
      <c r="H390" s="6">
        <v>0</v>
      </c>
      <c r="I390" s="6">
        <v>0</v>
      </c>
      <c r="J390" s="6">
        <v>0</v>
      </c>
      <c r="K390" s="6">
        <v>0</v>
      </c>
      <c r="L390" s="6">
        <v>3.4186956521739136</v>
      </c>
      <c r="M390" s="6">
        <v>5.0671739130434785</v>
      </c>
      <c r="N390" s="6">
        <v>0.17391304347826086</v>
      </c>
      <c r="O390" s="6">
        <f>SUM(NonNurse[[#This Row],[Qualified Social Work Staff Hours]],NonNurse[[#This Row],[Other Social Work Staff Hours]])/NonNurse[[#This Row],[MDS Census]]</f>
        <v>7.4113126344912392E-2</v>
      </c>
      <c r="P390" s="6">
        <v>5.4511956521739133</v>
      </c>
      <c r="Q390" s="6">
        <v>28.486086956521742</v>
      </c>
      <c r="R390" s="6">
        <f>SUM(NonNurse[[#This Row],[Qualified Activities Professional Hours]],NonNurse[[#This Row],[Other Activities Professional Hours]])/NonNurse[[#This Row],[MDS Census]]</f>
        <v>0.4799000922225638</v>
      </c>
      <c r="S390" s="6">
        <v>3.480760869565219</v>
      </c>
      <c r="T390" s="6">
        <v>8.2663043478260878</v>
      </c>
      <c r="U390" s="6">
        <v>0</v>
      </c>
      <c r="V390" s="6">
        <f>SUM(NonNurse[[#This Row],[Occupational Therapist Hours]],NonNurse[[#This Row],[OT Assistant Hours]],NonNurse[[#This Row],[OT Aide Hours]])/NonNurse[[#This Row],[MDS Census]]</f>
        <v>0.16611281893636645</v>
      </c>
      <c r="W390" s="6">
        <v>3.5738043478260866</v>
      </c>
      <c r="X390" s="6">
        <v>8.3330434782608727</v>
      </c>
      <c r="Y390" s="6">
        <v>0</v>
      </c>
      <c r="Z390" s="6">
        <f>SUM(NonNurse[[#This Row],[Physical Therapist (PT) Hours]],NonNurse[[#This Row],[PT Assistant Hours]],NonNurse[[#This Row],[PT Aide Hours]])/NonNurse[[#This Row],[MDS Census]]</f>
        <v>0.16837227174915467</v>
      </c>
      <c r="AA390" s="6">
        <v>0</v>
      </c>
      <c r="AB390" s="6">
        <v>0</v>
      </c>
      <c r="AC390" s="6">
        <v>0</v>
      </c>
      <c r="AD390" s="6">
        <v>81.984347826086946</v>
      </c>
      <c r="AE390" s="6">
        <v>0</v>
      </c>
      <c r="AF390" s="6">
        <v>0</v>
      </c>
      <c r="AG390" s="6">
        <v>0</v>
      </c>
      <c r="AH390" s="1">
        <v>365541</v>
      </c>
      <c r="AI390">
        <v>5</v>
      </c>
    </row>
    <row r="391" spans="1:35" x14ac:dyDescent="0.25">
      <c r="A391" t="s">
        <v>964</v>
      </c>
      <c r="B391" t="s">
        <v>766</v>
      </c>
      <c r="C391" t="s">
        <v>1371</v>
      </c>
      <c r="D391" t="s">
        <v>991</v>
      </c>
      <c r="E391" s="6">
        <v>125.89130434782609</v>
      </c>
      <c r="F391" s="6">
        <v>2.6086956521739131</v>
      </c>
      <c r="G391" s="6">
        <v>0.2608695652173913</v>
      </c>
      <c r="H391" s="6">
        <v>0.51086956521739135</v>
      </c>
      <c r="I391" s="6">
        <v>8.4239130434782616</v>
      </c>
      <c r="J391" s="6">
        <v>0</v>
      </c>
      <c r="K391" s="6">
        <v>0</v>
      </c>
      <c r="L391" s="6">
        <v>5.1504347826086958</v>
      </c>
      <c r="M391" s="6">
        <v>5.7391304347826084</v>
      </c>
      <c r="N391" s="6">
        <v>4.769347826086956</v>
      </c>
      <c r="O391" s="6">
        <f>SUM(NonNurse[[#This Row],[Qualified Social Work Staff Hours]],NonNurse[[#This Row],[Other Social Work Staff Hours]])/NonNurse[[#This Row],[MDS Census]]</f>
        <v>8.3472629943015006E-2</v>
      </c>
      <c r="P391" s="6">
        <v>5.7391304347826084</v>
      </c>
      <c r="Q391" s="6">
        <v>2.4890217391304348</v>
      </c>
      <c r="R391" s="6">
        <f>SUM(NonNurse[[#This Row],[Qualified Activities Professional Hours]],NonNurse[[#This Row],[Other Activities Professional Hours]])/NonNurse[[#This Row],[MDS Census]]</f>
        <v>6.5359178034881713E-2</v>
      </c>
      <c r="S391" s="6">
        <v>11.682173913043478</v>
      </c>
      <c r="T391" s="6">
        <v>8.0832608695652191</v>
      </c>
      <c r="U391" s="6">
        <v>0</v>
      </c>
      <c r="V391" s="6">
        <f>SUM(NonNurse[[#This Row],[Occupational Therapist Hours]],NonNurse[[#This Row],[OT Assistant Hours]],NonNurse[[#This Row],[OT Aide Hours]])/NonNurse[[#This Row],[MDS Census]]</f>
        <v>0.15700397168019339</v>
      </c>
      <c r="W391" s="6">
        <v>8.3743478260869555</v>
      </c>
      <c r="X391" s="6">
        <v>9.9508695652173884</v>
      </c>
      <c r="Y391" s="6">
        <v>0</v>
      </c>
      <c r="Z391" s="6">
        <f>SUM(NonNurse[[#This Row],[Physical Therapist (PT) Hours]],NonNurse[[#This Row],[PT Assistant Hours]],NonNurse[[#This Row],[PT Aide Hours]])/NonNurse[[#This Row],[MDS Census]]</f>
        <v>0.14556380590571572</v>
      </c>
      <c r="AA391" s="6">
        <v>0</v>
      </c>
      <c r="AB391" s="6">
        <v>0</v>
      </c>
      <c r="AC391" s="6">
        <v>0</v>
      </c>
      <c r="AD391" s="6">
        <v>0</v>
      </c>
      <c r="AE391" s="6">
        <v>0.32608695652173914</v>
      </c>
      <c r="AF391" s="6">
        <v>0</v>
      </c>
      <c r="AG391" s="6">
        <v>0.13043478260869565</v>
      </c>
      <c r="AH391" s="1">
        <v>366301</v>
      </c>
      <c r="AI391">
        <v>5</v>
      </c>
    </row>
    <row r="392" spans="1:35" x14ac:dyDescent="0.25">
      <c r="A392" t="s">
        <v>964</v>
      </c>
      <c r="B392" t="s">
        <v>282</v>
      </c>
      <c r="C392" t="s">
        <v>1301</v>
      </c>
      <c r="D392" t="s">
        <v>1062</v>
      </c>
      <c r="E392" s="6">
        <v>83.163043478260875</v>
      </c>
      <c r="F392" s="6">
        <v>5.0869565217391308</v>
      </c>
      <c r="G392" s="6">
        <v>0.19565217391304349</v>
      </c>
      <c r="H392" s="6">
        <v>0.41304347826086957</v>
      </c>
      <c r="I392" s="6">
        <v>3.0760869565217392</v>
      </c>
      <c r="J392" s="6">
        <v>0</v>
      </c>
      <c r="K392" s="6">
        <v>0</v>
      </c>
      <c r="L392" s="6">
        <v>0.84869565217391307</v>
      </c>
      <c r="M392" s="6">
        <v>0</v>
      </c>
      <c r="N392" s="6">
        <v>5.3043478260869561</v>
      </c>
      <c r="O392" s="6">
        <f>SUM(NonNurse[[#This Row],[Qualified Social Work Staff Hours]],NonNurse[[#This Row],[Other Social Work Staff Hours]])/NonNurse[[#This Row],[MDS Census]]</f>
        <v>6.3782512089922874E-2</v>
      </c>
      <c r="P392" s="6">
        <v>4.9891304347826084</v>
      </c>
      <c r="Q392" s="6">
        <v>14.717391304347826</v>
      </c>
      <c r="R392" s="6">
        <f>SUM(NonNurse[[#This Row],[Qualified Activities Professional Hours]],NonNurse[[#This Row],[Other Activities Professional Hours]])/NonNurse[[#This Row],[MDS Census]]</f>
        <v>0.23696248856358643</v>
      </c>
      <c r="S392" s="6">
        <v>0.4891304347826087</v>
      </c>
      <c r="T392" s="6">
        <v>0</v>
      </c>
      <c r="U392" s="6">
        <v>0</v>
      </c>
      <c r="V392" s="6">
        <f>SUM(NonNurse[[#This Row],[Occupational Therapist Hours]],NonNurse[[#This Row],[OT Assistant Hours]],NonNurse[[#This Row],[OT Aide Hours]])/NonNurse[[#This Row],[MDS Census]]</f>
        <v>5.8815841066527244E-3</v>
      </c>
      <c r="W392" s="6">
        <v>1.7418478260869565</v>
      </c>
      <c r="X392" s="6">
        <v>10.467391304347826</v>
      </c>
      <c r="Y392" s="6">
        <v>0</v>
      </c>
      <c r="Z392" s="6">
        <f>SUM(NonNurse[[#This Row],[Physical Therapist (PT) Hours]],NonNurse[[#This Row],[PT Assistant Hours]],NonNurse[[#This Row],[PT Aide Hours]])/NonNurse[[#This Row],[MDS Census]]</f>
        <v>0.14681087439550386</v>
      </c>
      <c r="AA392" s="6">
        <v>0</v>
      </c>
      <c r="AB392" s="6">
        <v>0</v>
      </c>
      <c r="AC392" s="6">
        <v>0</v>
      </c>
      <c r="AD392" s="6">
        <v>0</v>
      </c>
      <c r="AE392" s="6">
        <v>2.7282608695652173</v>
      </c>
      <c r="AF392" s="6">
        <v>0</v>
      </c>
      <c r="AG392" s="6">
        <v>0</v>
      </c>
      <c r="AH392" s="1">
        <v>365589</v>
      </c>
      <c r="AI392">
        <v>5</v>
      </c>
    </row>
    <row r="393" spans="1:35" x14ac:dyDescent="0.25">
      <c r="A393" t="s">
        <v>964</v>
      </c>
      <c r="B393" t="s">
        <v>47</v>
      </c>
      <c r="C393" t="s">
        <v>1096</v>
      </c>
      <c r="D393" t="s">
        <v>1034</v>
      </c>
      <c r="E393" s="6">
        <v>148.35869565217391</v>
      </c>
      <c r="F393" s="6">
        <v>5.2173913043478262</v>
      </c>
      <c r="G393" s="6">
        <v>0.2608695652173913</v>
      </c>
      <c r="H393" s="6">
        <v>0</v>
      </c>
      <c r="I393" s="6">
        <v>5.6086956521739131</v>
      </c>
      <c r="J393" s="6">
        <v>0</v>
      </c>
      <c r="K393" s="6">
        <v>0</v>
      </c>
      <c r="L393" s="6">
        <v>4.8865217391304343</v>
      </c>
      <c r="M393" s="6">
        <v>4.6086956521739131</v>
      </c>
      <c r="N393" s="6">
        <v>4.1945652173913031</v>
      </c>
      <c r="O393" s="6">
        <f>SUM(NonNurse[[#This Row],[Qualified Social Work Staff Hours]],NonNurse[[#This Row],[Other Social Work Staff Hours]])/NonNurse[[#This Row],[MDS Census]]</f>
        <v>5.9337680416147696E-2</v>
      </c>
      <c r="P393" s="6">
        <v>5.3043478260869561</v>
      </c>
      <c r="Q393" s="6">
        <v>13.984782608695653</v>
      </c>
      <c r="R393" s="6">
        <f>SUM(NonNurse[[#This Row],[Qualified Activities Professional Hours]],NonNurse[[#This Row],[Other Activities Professional Hours]])/NonNurse[[#This Row],[MDS Census]]</f>
        <v>0.1300168510513591</v>
      </c>
      <c r="S393" s="6">
        <v>2.0184782608695651</v>
      </c>
      <c r="T393" s="6">
        <v>5.5283695652173916</v>
      </c>
      <c r="U393" s="6">
        <v>0</v>
      </c>
      <c r="V393" s="6">
        <f>SUM(NonNurse[[#This Row],[Occupational Therapist Hours]],NonNurse[[#This Row],[OT Assistant Hours]],NonNurse[[#This Row],[OT Aide Hours]])/NonNurse[[#This Row],[MDS Census]]</f>
        <v>5.0868928126602687E-2</v>
      </c>
      <c r="W393" s="6">
        <v>0.923804347826087</v>
      </c>
      <c r="X393" s="6">
        <v>3.2124999999999999</v>
      </c>
      <c r="Y393" s="6">
        <v>0</v>
      </c>
      <c r="Z393" s="6">
        <f>SUM(NonNurse[[#This Row],[Physical Therapist (PT) Hours]],NonNurse[[#This Row],[PT Assistant Hours]],NonNurse[[#This Row],[PT Aide Hours]])/NonNurse[[#This Row],[MDS Census]]</f>
        <v>2.7880430800791268E-2</v>
      </c>
      <c r="AA393" s="6">
        <v>0</v>
      </c>
      <c r="AB393" s="6">
        <v>0</v>
      </c>
      <c r="AC393" s="6">
        <v>0</v>
      </c>
      <c r="AD393" s="6">
        <v>0</v>
      </c>
      <c r="AE393" s="6">
        <v>0</v>
      </c>
      <c r="AF393" s="6">
        <v>0</v>
      </c>
      <c r="AG393" s="6">
        <v>2.5217391304347827</v>
      </c>
      <c r="AH393" s="1">
        <v>365134</v>
      </c>
      <c r="AI393">
        <v>5</v>
      </c>
    </row>
    <row r="394" spans="1:35" x14ac:dyDescent="0.25">
      <c r="A394" t="s">
        <v>964</v>
      </c>
      <c r="B394" t="s">
        <v>768</v>
      </c>
      <c r="C394" t="s">
        <v>1116</v>
      </c>
      <c r="D394" t="s">
        <v>980</v>
      </c>
      <c r="E394" s="6">
        <v>50</v>
      </c>
      <c r="F394" s="6">
        <v>5.3913043478260869</v>
      </c>
      <c r="G394" s="6">
        <v>0</v>
      </c>
      <c r="H394" s="6">
        <v>0</v>
      </c>
      <c r="I394" s="6">
        <v>1.6304347826086956</v>
      </c>
      <c r="J394" s="6">
        <v>0</v>
      </c>
      <c r="K394" s="6">
        <v>0</v>
      </c>
      <c r="L394" s="6">
        <v>0.63315217391304346</v>
      </c>
      <c r="M394" s="6">
        <v>0</v>
      </c>
      <c r="N394" s="6">
        <v>3.1440217391304346</v>
      </c>
      <c r="O394" s="6">
        <f>SUM(NonNurse[[#This Row],[Qualified Social Work Staff Hours]],NonNurse[[#This Row],[Other Social Work Staff Hours]])/NonNurse[[#This Row],[MDS Census]]</f>
        <v>6.2880434782608685E-2</v>
      </c>
      <c r="P394" s="6">
        <v>6.2934782608695654</v>
      </c>
      <c r="Q394" s="6">
        <v>0</v>
      </c>
      <c r="R394" s="6">
        <f>SUM(NonNurse[[#This Row],[Qualified Activities Professional Hours]],NonNurse[[#This Row],[Other Activities Professional Hours]])/NonNurse[[#This Row],[MDS Census]]</f>
        <v>0.12586956521739132</v>
      </c>
      <c r="S394" s="6">
        <v>0.89673913043478259</v>
      </c>
      <c r="T394" s="6">
        <v>0.39673913043478259</v>
      </c>
      <c r="U394" s="6">
        <v>0</v>
      </c>
      <c r="V394" s="6">
        <f>SUM(NonNurse[[#This Row],[Occupational Therapist Hours]],NonNurse[[#This Row],[OT Assistant Hours]],NonNurse[[#This Row],[OT Aide Hours]])/NonNurse[[#This Row],[MDS Census]]</f>
        <v>2.5869565217391303E-2</v>
      </c>
      <c r="W394" s="6">
        <v>0.47282608695652173</v>
      </c>
      <c r="X394" s="6">
        <v>0</v>
      </c>
      <c r="Y394" s="6">
        <v>0</v>
      </c>
      <c r="Z394" s="6">
        <f>SUM(NonNurse[[#This Row],[Physical Therapist (PT) Hours]],NonNurse[[#This Row],[PT Assistant Hours]],NonNurse[[#This Row],[PT Aide Hours]])/NonNurse[[#This Row],[MDS Census]]</f>
        <v>9.4565217391304347E-3</v>
      </c>
      <c r="AA394" s="6">
        <v>0</v>
      </c>
      <c r="AB394" s="6">
        <v>0</v>
      </c>
      <c r="AC394" s="6">
        <v>0</v>
      </c>
      <c r="AD394" s="6">
        <v>0</v>
      </c>
      <c r="AE394" s="6">
        <v>0</v>
      </c>
      <c r="AF394" s="6">
        <v>0</v>
      </c>
      <c r="AG394" s="6">
        <v>0</v>
      </c>
      <c r="AH394" s="1">
        <v>366303</v>
      </c>
      <c r="AI394">
        <v>5</v>
      </c>
    </row>
    <row r="395" spans="1:35" x14ac:dyDescent="0.25">
      <c r="A395" t="s">
        <v>964</v>
      </c>
      <c r="B395" t="s">
        <v>48</v>
      </c>
      <c r="C395" t="s">
        <v>1223</v>
      </c>
      <c r="D395" t="s">
        <v>983</v>
      </c>
      <c r="E395" s="6">
        <v>64.413043478260875</v>
      </c>
      <c r="F395" s="6">
        <v>19.036739130434789</v>
      </c>
      <c r="G395" s="6">
        <v>0.84782608695652173</v>
      </c>
      <c r="H395" s="6">
        <v>4.3478260869565216E-2</v>
      </c>
      <c r="I395" s="6">
        <v>0</v>
      </c>
      <c r="J395" s="6">
        <v>0</v>
      </c>
      <c r="K395" s="6">
        <v>0</v>
      </c>
      <c r="L395" s="6">
        <v>0</v>
      </c>
      <c r="M395" s="6">
        <v>0</v>
      </c>
      <c r="N395" s="6">
        <v>0</v>
      </c>
      <c r="O395" s="6">
        <f>SUM(NonNurse[[#This Row],[Qualified Social Work Staff Hours]],NonNurse[[#This Row],[Other Social Work Staff Hours]])/NonNurse[[#This Row],[MDS Census]]</f>
        <v>0</v>
      </c>
      <c r="P395" s="6">
        <v>5.5906521739130426</v>
      </c>
      <c r="Q395" s="6">
        <v>12.569565217391302</v>
      </c>
      <c r="R395" s="6">
        <f>SUM(NonNurse[[#This Row],[Qualified Activities Professional Hours]],NonNurse[[#This Row],[Other Activities Professional Hours]])/NonNurse[[#This Row],[MDS Census]]</f>
        <v>0.28193385082686456</v>
      </c>
      <c r="S395" s="6">
        <v>3.408804347826087</v>
      </c>
      <c r="T395" s="6">
        <v>2.0225</v>
      </c>
      <c r="U395" s="6">
        <v>0</v>
      </c>
      <c r="V395" s="6">
        <f>SUM(NonNurse[[#This Row],[Occupational Therapist Hours]],NonNurse[[#This Row],[OT Assistant Hours]],NonNurse[[#This Row],[OT Aide Hours]])/NonNurse[[#This Row],[MDS Census]]</f>
        <v>8.4319946000674981E-2</v>
      </c>
      <c r="W395" s="6">
        <v>1.9021739130434784E-2</v>
      </c>
      <c r="X395" s="6">
        <v>7.8533695652173927</v>
      </c>
      <c r="Y395" s="6">
        <v>0</v>
      </c>
      <c r="Z395" s="6">
        <f>SUM(NonNurse[[#This Row],[Physical Therapist (PT) Hours]],NonNurse[[#This Row],[PT Assistant Hours]],NonNurse[[#This Row],[PT Aide Hours]])/NonNurse[[#This Row],[MDS Census]]</f>
        <v>0.12221734728315897</v>
      </c>
      <c r="AA395" s="6">
        <v>0</v>
      </c>
      <c r="AB395" s="6">
        <v>0</v>
      </c>
      <c r="AC395" s="6">
        <v>0</v>
      </c>
      <c r="AD395" s="6">
        <v>50.887826086956522</v>
      </c>
      <c r="AE395" s="6">
        <v>0</v>
      </c>
      <c r="AF395" s="6">
        <v>0</v>
      </c>
      <c r="AG395" s="6">
        <v>0</v>
      </c>
      <c r="AH395" s="1">
        <v>365147</v>
      </c>
      <c r="AI395">
        <v>5</v>
      </c>
    </row>
    <row r="396" spans="1:35" x14ac:dyDescent="0.25">
      <c r="A396" t="s">
        <v>964</v>
      </c>
      <c r="B396" t="s">
        <v>882</v>
      </c>
      <c r="C396" t="s">
        <v>1418</v>
      </c>
      <c r="D396" t="s">
        <v>1032</v>
      </c>
      <c r="E396" s="6">
        <v>45.054347826086953</v>
      </c>
      <c r="F396" s="6">
        <v>7.0434782608695654</v>
      </c>
      <c r="G396" s="6">
        <v>0.25543478260869568</v>
      </c>
      <c r="H396" s="6">
        <v>0.28413043478260869</v>
      </c>
      <c r="I396" s="6">
        <v>5.0326086956521738</v>
      </c>
      <c r="J396" s="6">
        <v>0</v>
      </c>
      <c r="K396" s="6">
        <v>0</v>
      </c>
      <c r="L396" s="6">
        <v>3.589673913043478</v>
      </c>
      <c r="M396" s="6">
        <v>0</v>
      </c>
      <c r="N396" s="6">
        <v>5.4755434782608692</v>
      </c>
      <c r="O396" s="6">
        <f>SUM(NonNurse[[#This Row],[Qualified Social Work Staff Hours]],NonNurse[[#This Row],[Other Social Work Staff Hours]])/NonNurse[[#This Row],[MDS Census]]</f>
        <v>0.12153196622436671</v>
      </c>
      <c r="P396" s="6">
        <v>1.6576086956521738</v>
      </c>
      <c r="Q396" s="6">
        <v>6.5815217391304346</v>
      </c>
      <c r="R396" s="6">
        <f>SUM(NonNurse[[#This Row],[Qualified Activities Professional Hours]],NonNurse[[#This Row],[Other Activities Professional Hours]])/NonNurse[[#This Row],[MDS Census]]</f>
        <v>0.1828709288299156</v>
      </c>
      <c r="S396" s="6">
        <v>5.125</v>
      </c>
      <c r="T396" s="6">
        <v>3.125</v>
      </c>
      <c r="U396" s="6">
        <v>0</v>
      </c>
      <c r="V396" s="6">
        <f>SUM(NonNurse[[#This Row],[Occupational Therapist Hours]],NonNurse[[#This Row],[OT Assistant Hours]],NonNurse[[#This Row],[OT Aide Hours]])/NonNurse[[#This Row],[MDS Census]]</f>
        <v>0.1831121833534379</v>
      </c>
      <c r="W396" s="6">
        <v>2.4239130434782608</v>
      </c>
      <c r="X396" s="6">
        <v>2.8967391304347827</v>
      </c>
      <c r="Y396" s="6">
        <v>0</v>
      </c>
      <c r="Z396" s="6">
        <f>SUM(NonNurse[[#This Row],[Physical Therapist (PT) Hours]],NonNurse[[#This Row],[PT Assistant Hours]],NonNurse[[#This Row],[PT Aide Hours]])/NonNurse[[#This Row],[MDS Census]]</f>
        <v>0.1180940892641737</v>
      </c>
      <c r="AA396" s="6">
        <v>0</v>
      </c>
      <c r="AB396" s="6">
        <v>0</v>
      </c>
      <c r="AC396" s="6">
        <v>0</v>
      </c>
      <c r="AD396" s="6">
        <v>0</v>
      </c>
      <c r="AE396" s="6">
        <v>0</v>
      </c>
      <c r="AF396" s="6">
        <v>0</v>
      </c>
      <c r="AG396" s="6">
        <v>0</v>
      </c>
      <c r="AH396" s="1">
        <v>366440</v>
      </c>
      <c r="AI396">
        <v>5</v>
      </c>
    </row>
    <row r="397" spans="1:35" x14ac:dyDescent="0.25">
      <c r="A397" t="s">
        <v>964</v>
      </c>
      <c r="B397" t="s">
        <v>109</v>
      </c>
      <c r="C397" t="s">
        <v>1096</v>
      </c>
      <c r="D397" t="s">
        <v>1034</v>
      </c>
      <c r="E397" s="6">
        <v>75.228260869565219</v>
      </c>
      <c r="F397" s="6">
        <v>5.5652173913043477</v>
      </c>
      <c r="G397" s="6">
        <v>0.65217391304347827</v>
      </c>
      <c r="H397" s="6">
        <v>0</v>
      </c>
      <c r="I397" s="6">
        <v>0.93478260869565222</v>
      </c>
      <c r="J397" s="6">
        <v>0</v>
      </c>
      <c r="K397" s="6">
        <v>0</v>
      </c>
      <c r="L397" s="6">
        <v>3.9986956521739123</v>
      </c>
      <c r="M397" s="6">
        <v>4.6956521739130439</v>
      </c>
      <c r="N397" s="6">
        <v>0</v>
      </c>
      <c r="O397" s="6">
        <f>SUM(NonNurse[[#This Row],[Qualified Social Work Staff Hours]],NonNurse[[#This Row],[Other Social Work Staff Hours]])/NonNurse[[#This Row],[MDS Census]]</f>
        <v>6.2418725617685307E-2</v>
      </c>
      <c r="P397" s="6">
        <v>10.429239130434782</v>
      </c>
      <c r="Q397" s="6">
        <v>0</v>
      </c>
      <c r="R397" s="6">
        <f>SUM(NonNurse[[#This Row],[Qualified Activities Professional Hours]],NonNurse[[#This Row],[Other Activities Professional Hours]])/NonNurse[[#This Row],[MDS Census]]</f>
        <v>0.13863459037711312</v>
      </c>
      <c r="S397" s="6">
        <v>2.8423913043478266</v>
      </c>
      <c r="T397" s="6">
        <v>5.2811956521739134</v>
      </c>
      <c r="U397" s="6">
        <v>0</v>
      </c>
      <c r="V397" s="6">
        <f>SUM(NonNurse[[#This Row],[Occupational Therapist Hours]],NonNurse[[#This Row],[OT Assistant Hours]],NonNurse[[#This Row],[OT Aide Hours]])/NonNurse[[#This Row],[MDS Census]]</f>
        <v>0.1079858401965034</v>
      </c>
      <c r="W397" s="6">
        <v>5.718369565217392</v>
      </c>
      <c r="X397" s="6">
        <v>1.1286956521739133</v>
      </c>
      <c r="Y397" s="6">
        <v>0</v>
      </c>
      <c r="Z397" s="6">
        <f>SUM(NonNurse[[#This Row],[Physical Therapist (PT) Hours]],NonNurse[[#This Row],[PT Assistant Hours]],NonNurse[[#This Row],[PT Aide Hours]])/NonNurse[[#This Row],[MDS Census]]</f>
        <v>9.1017194047103039E-2</v>
      </c>
      <c r="AA397" s="6">
        <v>0</v>
      </c>
      <c r="AB397" s="6">
        <v>0</v>
      </c>
      <c r="AC397" s="6">
        <v>0</v>
      </c>
      <c r="AD397" s="6">
        <v>0</v>
      </c>
      <c r="AE397" s="6">
        <v>0</v>
      </c>
      <c r="AF397" s="6">
        <v>0</v>
      </c>
      <c r="AG397" s="6">
        <v>0</v>
      </c>
      <c r="AH397" s="1">
        <v>365316</v>
      </c>
      <c r="AI397">
        <v>5</v>
      </c>
    </row>
    <row r="398" spans="1:35" x14ac:dyDescent="0.25">
      <c r="A398" t="s">
        <v>964</v>
      </c>
      <c r="B398" t="s">
        <v>220</v>
      </c>
      <c r="C398" t="s">
        <v>1180</v>
      </c>
      <c r="D398" t="s">
        <v>1008</v>
      </c>
      <c r="E398" s="6">
        <v>50.673913043478258</v>
      </c>
      <c r="F398" s="6">
        <v>7.9130434782608692</v>
      </c>
      <c r="G398" s="6">
        <v>0</v>
      </c>
      <c r="H398" s="6">
        <v>0</v>
      </c>
      <c r="I398" s="6">
        <v>0</v>
      </c>
      <c r="J398" s="6">
        <v>0</v>
      </c>
      <c r="K398" s="6">
        <v>0</v>
      </c>
      <c r="L398" s="6">
        <v>1.5729347826086957</v>
      </c>
      <c r="M398" s="6">
        <v>0</v>
      </c>
      <c r="N398" s="6">
        <v>0</v>
      </c>
      <c r="O398" s="6">
        <f>SUM(NonNurse[[#This Row],[Qualified Social Work Staff Hours]],NonNurse[[#This Row],[Other Social Work Staff Hours]])/NonNurse[[#This Row],[MDS Census]]</f>
        <v>0</v>
      </c>
      <c r="P398" s="6">
        <v>12.299565217391306</v>
      </c>
      <c r="Q398" s="6">
        <v>1.7594565217391305</v>
      </c>
      <c r="R398" s="6">
        <f>SUM(NonNurse[[#This Row],[Qualified Activities Professional Hours]],NonNurse[[#This Row],[Other Activities Professional Hours]])/NonNurse[[#This Row],[MDS Census]]</f>
        <v>0.27744101244101249</v>
      </c>
      <c r="S398" s="6">
        <v>1.2168478260869564</v>
      </c>
      <c r="T398" s="6">
        <v>1.8091304347826094</v>
      </c>
      <c r="U398" s="6">
        <v>0</v>
      </c>
      <c r="V398" s="6">
        <f>SUM(NonNurse[[#This Row],[Occupational Therapist Hours]],NonNurse[[#This Row],[OT Assistant Hours]],NonNurse[[#This Row],[OT Aide Hours]])/NonNurse[[#This Row],[MDS Census]]</f>
        <v>5.9714714714714727E-2</v>
      </c>
      <c r="W398" s="6">
        <v>1.4627173913043479</v>
      </c>
      <c r="X398" s="6">
        <v>1.9456521739130435E-2</v>
      </c>
      <c r="Y398" s="6">
        <v>0</v>
      </c>
      <c r="Z398" s="6">
        <f>SUM(NonNurse[[#This Row],[Physical Therapist (PT) Hours]],NonNurse[[#This Row],[PT Assistant Hours]],NonNurse[[#This Row],[PT Aide Hours]])/NonNurse[[#This Row],[MDS Census]]</f>
        <v>2.9249249249249251E-2</v>
      </c>
      <c r="AA398" s="6">
        <v>0</v>
      </c>
      <c r="AB398" s="6">
        <v>0</v>
      </c>
      <c r="AC398" s="6">
        <v>0</v>
      </c>
      <c r="AD398" s="6">
        <v>0</v>
      </c>
      <c r="AE398" s="6">
        <v>0</v>
      </c>
      <c r="AF398" s="6">
        <v>0</v>
      </c>
      <c r="AG398" s="6">
        <v>0</v>
      </c>
      <c r="AH398" s="1">
        <v>365490</v>
      </c>
      <c r="AI398">
        <v>5</v>
      </c>
    </row>
    <row r="399" spans="1:35" x14ac:dyDescent="0.25">
      <c r="A399" t="s">
        <v>964</v>
      </c>
      <c r="B399" t="s">
        <v>190</v>
      </c>
      <c r="C399" t="s">
        <v>1206</v>
      </c>
      <c r="D399" t="s">
        <v>1048</v>
      </c>
      <c r="E399" s="6">
        <v>44.815217391304351</v>
      </c>
      <c r="F399" s="6">
        <v>2.2608695652173911</v>
      </c>
      <c r="G399" s="6">
        <v>0.18206521739130435</v>
      </c>
      <c r="H399" s="6">
        <v>0</v>
      </c>
      <c r="I399" s="6">
        <v>1.5434782608695652</v>
      </c>
      <c r="J399" s="6">
        <v>0</v>
      </c>
      <c r="K399" s="6">
        <v>0</v>
      </c>
      <c r="L399" s="6">
        <v>0.57641304347826094</v>
      </c>
      <c r="M399" s="6">
        <v>0.24184782608695651</v>
      </c>
      <c r="N399" s="6">
        <v>5.2173913043478262</v>
      </c>
      <c r="O399" s="6">
        <f>SUM(NonNurse[[#This Row],[Qualified Social Work Staff Hours]],NonNurse[[#This Row],[Other Social Work Staff Hours]])/NonNurse[[#This Row],[MDS Census]]</f>
        <v>0.12181663837011883</v>
      </c>
      <c r="P399" s="6">
        <v>4.7717391304347823</v>
      </c>
      <c r="Q399" s="6">
        <v>10.1875</v>
      </c>
      <c r="R399" s="6">
        <f>SUM(NonNurse[[#This Row],[Qualified Activities Professional Hours]],NonNurse[[#This Row],[Other Activities Professional Hours]])/NonNurse[[#This Row],[MDS Census]]</f>
        <v>0.33379820519039527</v>
      </c>
      <c r="S399" s="6">
        <v>4.7398913043478252</v>
      </c>
      <c r="T399" s="6">
        <v>5.0093478260869571</v>
      </c>
      <c r="U399" s="6">
        <v>0</v>
      </c>
      <c r="V399" s="6">
        <f>SUM(NonNurse[[#This Row],[Occupational Therapist Hours]],NonNurse[[#This Row],[OT Assistant Hours]],NonNurse[[#This Row],[OT Aide Hours]])/NonNurse[[#This Row],[MDS Census]]</f>
        <v>0.21754305117632788</v>
      </c>
      <c r="W399" s="6">
        <v>4.771521739130435</v>
      </c>
      <c r="X399" s="6">
        <v>9.3715217391304346</v>
      </c>
      <c r="Y399" s="6">
        <v>0</v>
      </c>
      <c r="Z399" s="6">
        <f>SUM(NonNurse[[#This Row],[Physical Therapist (PT) Hours]],NonNurse[[#This Row],[PT Assistant Hours]],NonNurse[[#This Row],[PT Aide Hours]])/NonNurse[[#This Row],[MDS Census]]</f>
        <v>0.31558573853989813</v>
      </c>
      <c r="AA399" s="6">
        <v>0</v>
      </c>
      <c r="AB399" s="6">
        <v>0</v>
      </c>
      <c r="AC399" s="6">
        <v>0</v>
      </c>
      <c r="AD399" s="6">
        <v>0</v>
      </c>
      <c r="AE399" s="6">
        <v>0</v>
      </c>
      <c r="AF399" s="6">
        <v>0</v>
      </c>
      <c r="AG399" s="6">
        <v>0</v>
      </c>
      <c r="AH399" s="1">
        <v>365444</v>
      </c>
      <c r="AI399">
        <v>5</v>
      </c>
    </row>
    <row r="400" spans="1:35" x14ac:dyDescent="0.25">
      <c r="A400" t="s">
        <v>964</v>
      </c>
      <c r="B400" t="s">
        <v>578</v>
      </c>
      <c r="C400" t="s">
        <v>1073</v>
      </c>
      <c r="D400" t="s">
        <v>991</v>
      </c>
      <c r="E400" s="6">
        <v>67.717391304347828</v>
      </c>
      <c r="F400" s="6">
        <v>5.7391304347826084</v>
      </c>
      <c r="G400" s="6">
        <v>0</v>
      </c>
      <c r="H400" s="6">
        <v>0.3016304347826087</v>
      </c>
      <c r="I400" s="6">
        <v>5.3043478260869561</v>
      </c>
      <c r="J400" s="6">
        <v>0</v>
      </c>
      <c r="K400" s="6">
        <v>0</v>
      </c>
      <c r="L400" s="6">
        <v>2.0570652173913042</v>
      </c>
      <c r="M400" s="6">
        <v>5.7391304347826084</v>
      </c>
      <c r="N400" s="6">
        <v>0</v>
      </c>
      <c r="O400" s="6">
        <f>SUM(NonNurse[[#This Row],[Qualified Social Work Staff Hours]],NonNurse[[#This Row],[Other Social Work Staff Hours]])/NonNurse[[#This Row],[MDS Census]]</f>
        <v>8.4751203852327442E-2</v>
      </c>
      <c r="P400" s="6">
        <v>4.4592391304347823</v>
      </c>
      <c r="Q400" s="6">
        <v>5.3233695652173916</v>
      </c>
      <c r="R400" s="6">
        <f>SUM(NonNurse[[#This Row],[Qualified Activities Professional Hours]],NonNurse[[#This Row],[Other Activities Professional Hours]])/NonNurse[[#This Row],[MDS Census]]</f>
        <v>0.14446227929373998</v>
      </c>
      <c r="S400" s="6">
        <v>3.7826086956521738</v>
      </c>
      <c r="T400" s="6">
        <v>8.5217391304347831</v>
      </c>
      <c r="U400" s="6">
        <v>4.9673913043478262</v>
      </c>
      <c r="V400" s="6">
        <f>SUM(NonNurse[[#This Row],[Occupational Therapist Hours]],NonNurse[[#This Row],[OT Assistant Hours]],NonNurse[[#This Row],[OT Aide Hours]])/NonNurse[[#This Row],[MDS Census]]</f>
        <v>0.25505617977528089</v>
      </c>
      <c r="W400" s="6">
        <v>8.195652173913043</v>
      </c>
      <c r="X400" s="6">
        <v>10.834239130434783</v>
      </c>
      <c r="Y400" s="6">
        <v>0</v>
      </c>
      <c r="Z400" s="6">
        <f>SUM(NonNurse[[#This Row],[Physical Therapist (PT) Hours]],NonNurse[[#This Row],[PT Assistant Hours]],NonNurse[[#This Row],[PT Aide Hours]])/NonNurse[[#This Row],[MDS Census]]</f>
        <v>0.28101926163723917</v>
      </c>
      <c r="AA400" s="6">
        <v>0</v>
      </c>
      <c r="AB400" s="6">
        <v>0</v>
      </c>
      <c r="AC400" s="6">
        <v>0</v>
      </c>
      <c r="AD400" s="6">
        <v>27.527173913043477</v>
      </c>
      <c r="AE400" s="6">
        <v>0</v>
      </c>
      <c r="AF400" s="6">
        <v>0</v>
      </c>
      <c r="AG400" s="6">
        <v>0</v>
      </c>
      <c r="AH400" s="1">
        <v>366040</v>
      </c>
      <c r="AI400">
        <v>5</v>
      </c>
    </row>
    <row r="401" spans="1:35" x14ac:dyDescent="0.25">
      <c r="A401" t="s">
        <v>964</v>
      </c>
      <c r="B401" t="s">
        <v>26</v>
      </c>
      <c r="C401" t="s">
        <v>1213</v>
      </c>
      <c r="D401" t="s">
        <v>1008</v>
      </c>
      <c r="E401" s="6">
        <v>77.945652173913047</v>
      </c>
      <c r="F401" s="6">
        <v>14.823369565217396</v>
      </c>
      <c r="G401" s="6">
        <v>3.2608695652173912E-2</v>
      </c>
      <c r="H401" s="6">
        <v>0.2608695652173913</v>
      </c>
      <c r="I401" s="6">
        <v>0</v>
      </c>
      <c r="J401" s="6">
        <v>0</v>
      </c>
      <c r="K401" s="6">
        <v>0</v>
      </c>
      <c r="L401" s="6">
        <v>5.3529347826086955</v>
      </c>
      <c r="M401" s="6">
        <v>0</v>
      </c>
      <c r="N401" s="6">
        <v>0</v>
      </c>
      <c r="O401" s="6">
        <f>SUM(NonNurse[[#This Row],[Qualified Social Work Staff Hours]],NonNurse[[#This Row],[Other Social Work Staff Hours]])/NonNurse[[#This Row],[MDS Census]]</f>
        <v>0</v>
      </c>
      <c r="P401" s="6">
        <v>5.3913043478260869</v>
      </c>
      <c r="Q401" s="6">
        <v>9.9706521739130469</v>
      </c>
      <c r="R401" s="6">
        <f>SUM(NonNurse[[#This Row],[Qualified Activities Professional Hours]],NonNurse[[#This Row],[Other Activities Professional Hours]])/NonNurse[[#This Row],[MDS Census]]</f>
        <v>0.197085483196207</v>
      </c>
      <c r="S401" s="6">
        <v>6.1076086956521749</v>
      </c>
      <c r="T401" s="6">
        <v>7.5308695652173903</v>
      </c>
      <c r="U401" s="6">
        <v>0</v>
      </c>
      <c r="V401" s="6">
        <f>SUM(NonNurse[[#This Row],[Occupational Therapist Hours]],NonNurse[[#This Row],[OT Assistant Hours]],NonNurse[[#This Row],[OT Aide Hours]])/NonNurse[[#This Row],[MDS Census]]</f>
        <v>0.17497420164551666</v>
      </c>
      <c r="W401" s="6">
        <v>9.8319565217391336</v>
      </c>
      <c r="X401" s="6">
        <v>7.7567391304347826</v>
      </c>
      <c r="Y401" s="6">
        <v>0</v>
      </c>
      <c r="Z401" s="6">
        <f>SUM(NonNurse[[#This Row],[Physical Therapist (PT) Hours]],NonNurse[[#This Row],[PT Assistant Hours]],NonNurse[[#This Row],[PT Aide Hours]])/NonNurse[[#This Row],[MDS Census]]</f>
        <v>0.22565332589596993</v>
      </c>
      <c r="AA401" s="6">
        <v>0</v>
      </c>
      <c r="AB401" s="6">
        <v>0</v>
      </c>
      <c r="AC401" s="6">
        <v>6.5217391304347824E-2</v>
      </c>
      <c r="AD401" s="6">
        <v>0</v>
      </c>
      <c r="AE401" s="6">
        <v>0</v>
      </c>
      <c r="AF401" s="6">
        <v>0</v>
      </c>
      <c r="AG401" s="6">
        <v>0</v>
      </c>
      <c r="AH401" s="1">
        <v>365045</v>
      </c>
      <c r="AI401">
        <v>5</v>
      </c>
    </row>
    <row r="402" spans="1:35" x14ac:dyDescent="0.25">
      <c r="A402" t="s">
        <v>964</v>
      </c>
      <c r="B402" t="s">
        <v>18</v>
      </c>
      <c r="C402" t="s">
        <v>1129</v>
      </c>
      <c r="D402" t="s">
        <v>1032</v>
      </c>
      <c r="E402" s="6">
        <v>36.706521739130437</v>
      </c>
      <c r="F402" s="6">
        <v>5.584782608695658</v>
      </c>
      <c r="G402" s="6">
        <v>0</v>
      </c>
      <c r="H402" s="6">
        <v>0</v>
      </c>
      <c r="I402" s="6">
        <v>2.1086956521739131</v>
      </c>
      <c r="J402" s="6">
        <v>0</v>
      </c>
      <c r="K402" s="6">
        <v>0</v>
      </c>
      <c r="L402" s="6">
        <v>0.63815217391304346</v>
      </c>
      <c r="M402" s="6">
        <v>0</v>
      </c>
      <c r="N402" s="6">
        <v>0</v>
      </c>
      <c r="O402" s="6">
        <f>SUM(NonNurse[[#This Row],[Qualified Social Work Staff Hours]],NonNurse[[#This Row],[Other Social Work Staff Hours]])/NonNurse[[#This Row],[MDS Census]]</f>
        <v>0</v>
      </c>
      <c r="P402" s="6">
        <v>3.722826086956522</v>
      </c>
      <c r="Q402" s="6">
        <v>0.29347826086956524</v>
      </c>
      <c r="R402" s="6">
        <f>SUM(NonNurse[[#This Row],[Qualified Activities Professional Hours]],NonNurse[[#This Row],[Other Activities Professional Hours]])/NonNurse[[#This Row],[MDS Census]]</f>
        <v>0.10941664198993188</v>
      </c>
      <c r="S402" s="6">
        <v>0.90967391304347822</v>
      </c>
      <c r="T402" s="6">
        <v>2.8469565217391293</v>
      </c>
      <c r="U402" s="6">
        <v>0</v>
      </c>
      <c r="V402" s="6">
        <f>SUM(NonNurse[[#This Row],[Occupational Therapist Hours]],NonNurse[[#This Row],[OT Assistant Hours]],NonNurse[[#This Row],[OT Aide Hours]])/NonNurse[[#This Row],[MDS Census]]</f>
        <v>0.1023423156647912</v>
      </c>
      <c r="W402" s="6">
        <v>1.2493478260869566</v>
      </c>
      <c r="X402" s="6">
        <v>4.0118478260869566</v>
      </c>
      <c r="Y402" s="6">
        <v>0</v>
      </c>
      <c r="Z402" s="6">
        <f>SUM(NonNurse[[#This Row],[Physical Therapist (PT) Hours]],NonNurse[[#This Row],[PT Assistant Hours]],NonNurse[[#This Row],[PT Aide Hours]])/NonNurse[[#This Row],[MDS Census]]</f>
        <v>0.14333135919455137</v>
      </c>
      <c r="AA402" s="6">
        <v>0</v>
      </c>
      <c r="AB402" s="6">
        <v>0</v>
      </c>
      <c r="AC402" s="6">
        <v>0</v>
      </c>
      <c r="AD402" s="6">
        <v>0</v>
      </c>
      <c r="AE402" s="6">
        <v>0</v>
      </c>
      <c r="AF402" s="6">
        <v>0</v>
      </c>
      <c r="AG402" s="6">
        <v>0</v>
      </c>
      <c r="AH402" s="1">
        <v>365006</v>
      </c>
      <c r="AI402">
        <v>5</v>
      </c>
    </row>
    <row r="403" spans="1:35" x14ac:dyDescent="0.25">
      <c r="A403" t="s">
        <v>964</v>
      </c>
      <c r="B403" t="s">
        <v>676</v>
      </c>
      <c r="C403" t="s">
        <v>1384</v>
      </c>
      <c r="D403" t="s">
        <v>1010</v>
      </c>
      <c r="E403" s="6">
        <v>114.17391304347827</v>
      </c>
      <c r="F403" s="6">
        <v>5.8260869565217392</v>
      </c>
      <c r="G403" s="6">
        <v>0.13043478260869565</v>
      </c>
      <c r="H403" s="6">
        <v>0.45652173913043476</v>
      </c>
      <c r="I403" s="6">
        <v>5.6521739130434785</v>
      </c>
      <c r="J403" s="6">
        <v>0</v>
      </c>
      <c r="K403" s="6">
        <v>0</v>
      </c>
      <c r="L403" s="6">
        <v>5.6798913043478283</v>
      </c>
      <c r="M403" s="6">
        <v>4.6086956521739131</v>
      </c>
      <c r="N403" s="6">
        <v>3.5806521739130437</v>
      </c>
      <c r="O403" s="6">
        <f>SUM(NonNurse[[#This Row],[Qualified Social Work Staff Hours]],NonNurse[[#This Row],[Other Social Work Staff Hours]])/NonNurse[[#This Row],[MDS Census]]</f>
        <v>7.1726961157654229E-2</v>
      </c>
      <c r="P403" s="6">
        <v>2.8695652173913042</v>
      </c>
      <c r="Q403" s="6">
        <v>3.5348913043478261</v>
      </c>
      <c r="R403" s="6">
        <f>SUM(NonNurse[[#This Row],[Qualified Activities Professional Hours]],NonNurse[[#This Row],[Other Activities Professional Hours]])/NonNurse[[#This Row],[MDS Census]]</f>
        <v>5.6093869002284837E-2</v>
      </c>
      <c r="S403" s="6">
        <v>8.9730434782608679</v>
      </c>
      <c r="T403" s="6">
        <v>10.287608695652176</v>
      </c>
      <c r="U403" s="6">
        <v>0</v>
      </c>
      <c r="V403" s="6">
        <f>SUM(NonNurse[[#This Row],[Occupational Therapist Hours]],NonNurse[[#This Row],[OT Assistant Hours]],NonNurse[[#This Row],[OT Aide Hours]])/NonNurse[[#This Row],[MDS Census]]</f>
        <v>0.16869573495811119</v>
      </c>
      <c r="W403" s="6">
        <v>11.666413043478263</v>
      </c>
      <c r="X403" s="6">
        <v>10.361847826086954</v>
      </c>
      <c r="Y403" s="6">
        <v>0</v>
      </c>
      <c r="Z403" s="6">
        <f>SUM(NonNurse[[#This Row],[Physical Therapist (PT) Hours]],NonNurse[[#This Row],[PT Assistant Hours]],NonNurse[[#This Row],[PT Aide Hours]])/NonNurse[[#This Row],[MDS Census]]</f>
        <v>0.1929360243716679</v>
      </c>
      <c r="AA403" s="6">
        <v>0</v>
      </c>
      <c r="AB403" s="6">
        <v>0</v>
      </c>
      <c r="AC403" s="6">
        <v>0</v>
      </c>
      <c r="AD403" s="6">
        <v>0</v>
      </c>
      <c r="AE403" s="6">
        <v>0</v>
      </c>
      <c r="AF403" s="6">
        <v>0</v>
      </c>
      <c r="AG403" s="6">
        <v>0.10869565217391304</v>
      </c>
      <c r="AH403" s="1">
        <v>366185</v>
      </c>
      <c r="AI403">
        <v>5</v>
      </c>
    </row>
    <row r="404" spans="1:35" x14ac:dyDescent="0.25">
      <c r="A404" t="s">
        <v>964</v>
      </c>
      <c r="B404" t="s">
        <v>571</v>
      </c>
      <c r="C404" t="s">
        <v>1365</v>
      </c>
      <c r="D404" t="s">
        <v>1007</v>
      </c>
      <c r="E404" s="6">
        <v>36.108695652173914</v>
      </c>
      <c r="F404" s="6">
        <v>4.6956521739130439</v>
      </c>
      <c r="G404" s="6">
        <v>0.51902173913043481</v>
      </c>
      <c r="H404" s="6">
        <v>0.11141304347826086</v>
      </c>
      <c r="I404" s="6">
        <v>1.0326086956521738</v>
      </c>
      <c r="J404" s="6">
        <v>0</v>
      </c>
      <c r="K404" s="6">
        <v>0</v>
      </c>
      <c r="L404" s="6">
        <v>1.0865217391304349</v>
      </c>
      <c r="M404" s="6">
        <v>6.1152173913043466</v>
      </c>
      <c r="N404" s="6">
        <v>0</v>
      </c>
      <c r="O404" s="6">
        <f>SUM(NonNurse[[#This Row],[Qualified Social Work Staff Hours]],NonNurse[[#This Row],[Other Social Work Staff Hours]])/NonNurse[[#This Row],[MDS Census]]</f>
        <v>0.1693558097531607</v>
      </c>
      <c r="P404" s="6">
        <v>4.3404347826086953</v>
      </c>
      <c r="Q404" s="6">
        <v>5.4564130434782632</v>
      </c>
      <c r="R404" s="6">
        <f>SUM(NonNurse[[#This Row],[Qualified Activities Professional Hours]],NonNurse[[#This Row],[Other Activities Professional Hours]])/NonNurse[[#This Row],[MDS Census]]</f>
        <v>0.27131547260686339</v>
      </c>
      <c r="S404" s="6">
        <v>1.9723913043478258</v>
      </c>
      <c r="T404" s="6">
        <v>4.0004347826086954</v>
      </c>
      <c r="U404" s="6">
        <v>0</v>
      </c>
      <c r="V404" s="6">
        <f>SUM(NonNurse[[#This Row],[Occupational Therapist Hours]],NonNurse[[#This Row],[OT Assistant Hours]],NonNurse[[#This Row],[OT Aide Hours]])/NonNurse[[#This Row],[MDS Census]]</f>
        <v>0.16541240216736905</v>
      </c>
      <c r="W404" s="6">
        <v>1.8159782608695658</v>
      </c>
      <c r="X404" s="6">
        <v>4.8611956521739135</v>
      </c>
      <c r="Y404" s="6">
        <v>0</v>
      </c>
      <c r="Z404" s="6">
        <f>SUM(NonNurse[[#This Row],[Physical Therapist (PT) Hours]],NonNurse[[#This Row],[PT Assistant Hours]],NonNurse[[#This Row],[PT Aide Hours]])/NonNurse[[#This Row],[MDS Census]]</f>
        <v>0.18491872366044554</v>
      </c>
      <c r="AA404" s="6">
        <v>0</v>
      </c>
      <c r="AB404" s="6">
        <v>0</v>
      </c>
      <c r="AC404" s="6">
        <v>0</v>
      </c>
      <c r="AD404" s="6">
        <v>0</v>
      </c>
      <c r="AE404" s="6">
        <v>0</v>
      </c>
      <c r="AF404" s="6">
        <v>0</v>
      </c>
      <c r="AG404" s="6">
        <v>0</v>
      </c>
      <c r="AH404" s="1">
        <v>366032</v>
      </c>
      <c r="AI404">
        <v>5</v>
      </c>
    </row>
    <row r="405" spans="1:35" x14ac:dyDescent="0.25">
      <c r="A405" t="s">
        <v>964</v>
      </c>
      <c r="B405" t="s">
        <v>460</v>
      </c>
      <c r="C405" t="s">
        <v>1140</v>
      </c>
      <c r="D405" t="s">
        <v>1026</v>
      </c>
      <c r="E405" s="6">
        <v>51.413043478260867</v>
      </c>
      <c r="F405" s="6">
        <v>5.2173913043478262</v>
      </c>
      <c r="G405" s="6">
        <v>0</v>
      </c>
      <c r="H405" s="6">
        <v>0</v>
      </c>
      <c r="I405" s="6">
        <v>0.88043478260869568</v>
      </c>
      <c r="J405" s="6">
        <v>0</v>
      </c>
      <c r="K405" s="6">
        <v>0</v>
      </c>
      <c r="L405" s="6">
        <v>0.82543478260869563</v>
      </c>
      <c r="M405" s="6">
        <v>5.7391304347826084</v>
      </c>
      <c r="N405" s="6">
        <v>0</v>
      </c>
      <c r="O405" s="6">
        <f>SUM(NonNurse[[#This Row],[Qualified Social Work Staff Hours]],NonNurse[[#This Row],[Other Social Work Staff Hours]])/NonNurse[[#This Row],[MDS Census]]</f>
        <v>0.11162790697674418</v>
      </c>
      <c r="P405" s="6">
        <v>5.1630434782608692</v>
      </c>
      <c r="Q405" s="6">
        <v>2.4590217391304345</v>
      </c>
      <c r="R405" s="6">
        <f>SUM(NonNurse[[#This Row],[Qualified Activities Professional Hours]],NonNurse[[#This Row],[Other Activities Professional Hours]])/NonNurse[[#This Row],[MDS Census]]</f>
        <v>0.14825158562367866</v>
      </c>
      <c r="S405" s="6">
        <v>1.9316304347826088</v>
      </c>
      <c r="T405" s="6">
        <v>4.0740217391304361</v>
      </c>
      <c r="U405" s="6">
        <v>0</v>
      </c>
      <c r="V405" s="6">
        <f>SUM(NonNurse[[#This Row],[Occupational Therapist Hours]],NonNurse[[#This Row],[OT Assistant Hours]],NonNurse[[#This Row],[OT Aide Hours]])/NonNurse[[#This Row],[MDS Census]]</f>
        <v>0.11681183932346727</v>
      </c>
      <c r="W405" s="6">
        <v>2.3465217391304352</v>
      </c>
      <c r="X405" s="6">
        <v>1.9761956521739128</v>
      </c>
      <c r="Y405" s="6">
        <v>0</v>
      </c>
      <c r="Z405" s="6">
        <f>SUM(NonNurse[[#This Row],[Physical Therapist (PT) Hours]],NonNurse[[#This Row],[PT Assistant Hours]],NonNurse[[#This Row],[PT Aide Hours]])/NonNurse[[#This Row],[MDS Census]]</f>
        <v>8.4078224101479915E-2</v>
      </c>
      <c r="AA405" s="6">
        <v>0</v>
      </c>
      <c r="AB405" s="6">
        <v>0</v>
      </c>
      <c r="AC405" s="6">
        <v>0</v>
      </c>
      <c r="AD405" s="6">
        <v>0</v>
      </c>
      <c r="AE405" s="6">
        <v>0</v>
      </c>
      <c r="AF405" s="6">
        <v>0</v>
      </c>
      <c r="AG405" s="6">
        <v>0</v>
      </c>
      <c r="AH405" s="1">
        <v>365849</v>
      </c>
      <c r="AI405">
        <v>5</v>
      </c>
    </row>
    <row r="406" spans="1:35" x14ac:dyDescent="0.25">
      <c r="A406" t="s">
        <v>964</v>
      </c>
      <c r="B406" t="s">
        <v>548</v>
      </c>
      <c r="C406" t="s">
        <v>1299</v>
      </c>
      <c r="D406" t="s">
        <v>1050</v>
      </c>
      <c r="E406" s="6">
        <v>38.576086956521742</v>
      </c>
      <c r="F406" s="6">
        <v>3.652173913043478</v>
      </c>
      <c r="G406" s="6">
        <v>0</v>
      </c>
      <c r="H406" s="6">
        <v>0</v>
      </c>
      <c r="I406" s="6">
        <v>0.21739130434782608</v>
      </c>
      <c r="J406" s="6">
        <v>0</v>
      </c>
      <c r="K406" s="6">
        <v>0</v>
      </c>
      <c r="L406" s="6">
        <v>0.10967391304347826</v>
      </c>
      <c r="M406" s="6">
        <v>0</v>
      </c>
      <c r="N406" s="6">
        <v>0</v>
      </c>
      <c r="O406" s="6">
        <f>SUM(NonNurse[[#This Row],[Qualified Social Work Staff Hours]],NonNurse[[#This Row],[Other Social Work Staff Hours]])/NonNurse[[#This Row],[MDS Census]]</f>
        <v>0</v>
      </c>
      <c r="P406" s="6">
        <v>5.3016304347826084</v>
      </c>
      <c r="Q406" s="6">
        <v>0</v>
      </c>
      <c r="R406" s="6">
        <f>SUM(NonNurse[[#This Row],[Qualified Activities Professional Hours]],NonNurse[[#This Row],[Other Activities Professional Hours]])/NonNurse[[#This Row],[MDS Census]]</f>
        <v>0.13743307974077204</v>
      </c>
      <c r="S406" s="6">
        <v>4.1911956521739127</v>
      </c>
      <c r="T406" s="6">
        <v>2.5238043478260859</v>
      </c>
      <c r="U406" s="6">
        <v>0</v>
      </c>
      <c r="V406" s="6">
        <f>SUM(NonNurse[[#This Row],[Occupational Therapist Hours]],NonNurse[[#This Row],[OT Assistant Hours]],NonNurse[[#This Row],[OT Aide Hours]])/NonNurse[[#This Row],[MDS Census]]</f>
        <v>0.17407156945618477</v>
      </c>
      <c r="W406" s="6">
        <v>3.6766304347826075</v>
      </c>
      <c r="X406" s="6">
        <v>5.1051086956521745</v>
      </c>
      <c r="Y406" s="6">
        <v>0</v>
      </c>
      <c r="Z406" s="6">
        <f>SUM(NonNurse[[#This Row],[Physical Therapist (PT) Hours]],NonNurse[[#This Row],[PT Assistant Hours]],NonNurse[[#This Row],[PT Aide Hours]])/NonNurse[[#This Row],[MDS Census]]</f>
        <v>0.22764722457030148</v>
      </c>
      <c r="AA406" s="6">
        <v>0</v>
      </c>
      <c r="AB406" s="6">
        <v>0</v>
      </c>
      <c r="AC406" s="6">
        <v>0</v>
      </c>
      <c r="AD406" s="6">
        <v>0</v>
      </c>
      <c r="AE406" s="6">
        <v>0</v>
      </c>
      <c r="AF406" s="6">
        <v>0</v>
      </c>
      <c r="AG406" s="6">
        <v>0</v>
      </c>
      <c r="AH406" s="1">
        <v>365998</v>
      </c>
      <c r="AI406">
        <v>5</v>
      </c>
    </row>
    <row r="407" spans="1:35" x14ac:dyDescent="0.25">
      <c r="A407" t="s">
        <v>964</v>
      </c>
      <c r="B407" t="s">
        <v>726</v>
      </c>
      <c r="C407" t="s">
        <v>1213</v>
      </c>
      <c r="D407" t="s">
        <v>1008</v>
      </c>
      <c r="E407" s="6">
        <v>85.032608695652172</v>
      </c>
      <c r="F407" s="6">
        <v>8.1304347826086953</v>
      </c>
      <c r="G407" s="6">
        <v>0</v>
      </c>
      <c r="H407" s="6">
        <v>0.32065217391304346</v>
      </c>
      <c r="I407" s="6">
        <v>4.0869565217391308</v>
      </c>
      <c r="J407" s="6">
        <v>0</v>
      </c>
      <c r="K407" s="6">
        <v>0</v>
      </c>
      <c r="L407" s="6">
        <v>1.8814130434782614</v>
      </c>
      <c r="M407" s="6">
        <v>0</v>
      </c>
      <c r="N407" s="6">
        <v>4.9130434782608692</v>
      </c>
      <c r="O407" s="6">
        <f>SUM(NonNurse[[#This Row],[Qualified Social Work Staff Hours]],NonNurse[[#This Row],[Other Social Work Staff Hours]])/NonNurse[[#This Row],[MDS Census]]</f>
        <v>5.7778345903106224E-2</v>
      </c>
      <c r="P407" s="6">
        <v>5.8668478260869561</v>
      </c>
      <c r="Q407" s="6">
        <v>8.3396739130434785</v>
      </c>
      <c r="R407" s="6">
        <f>SUM(NonNurse[[#This Row],[Qualified Activities Professional Hours]],NonNurse[[#This Row],[Other Activities Professional Hours]])/NonNurse[[#This Row],[MDS Census]]</f>
        <v>0.16707145596318548</v>
      </c>
      <c r="S407" s="6">
        <v>1.5506521739130437</v>
      </c>
      <c r="T407" s="6">
        <v>5.3565217391304349</v>
      </c>
      <c r="U407" s="6">
        <v>0</v>
      </c>
      <c r="V407" s="6">
        <f>SUM(NonNurse[[#This Row],[Occupational Therapist Hours]],NonNurse[[#This Row],[OT Assistant Hours]],NonNurse[[#This Row],[OT Aide Hours]])/NonNurse[[#This Row],[MDS Census]]</f>
        <v>8.1229707273424517E-2</v>
      </c>
      <c r="W407" s="6">
        <v>1.810217391304348</v>
      </c>
      <c r="X407" s="6">
        <v>4.4470652173913043</v>
      </c>
      <c r="Y407" s="6">
        <v>0</v>
      </c>
      <c r="Z407" s="6">
        <f>SUM(NonNurse[[#This Row],[Physical Therapist (PT) Hours]],NonNurse[[#This Row],[PT Assistant Hours]],NonNurse[[#This Row],[PT Aide Hours]])/NonNurse[[#This Row],[MDS Census]]</f>
        <v>7.3586859261153006E-2</v>
      </c>
      <c r="AA407" s="6">
        <v>0</v>
      </c>
      <c r="AB407" s="6">
        <v>0</v>
      </c>
      <c r="AC407" s="6">
        <v>0</v>
      </c>
      <c r="AD407" s="6">
        <v>0</v>
      </c>
      <c r="AE407" s="6">
        <v>0</v>
      </c>
      <c r="AF407" s="6">
        <v>0</v>
      </c>
      <c r="AG407" s="6">
        <v>0</v>
      </c>
      <c r="AH407" s="1">
        <v>366251</v>
      </c>
      <c r="AI407">
        <v>5</v>
      </c>
    </row>
    <row r="408" spans="1:35" x14ac:dyDescent="0.25">
      <c r="A408" t="s">
        <v>964</v>
      </c>
      <c r="B408" t="s">
        <v>789</v>
      </c>
      <c r="C408" t="s">
        <v>1213</v>
      </c>
      <c r="D408" t="s">
        <v>1008</v>
      </c>
      <c r="E408" s="6">
        <v>72.978260869565219</v>
      </c>
      <c r="F408" s="6">
        <v>5.4782608695652177</v>
      </c>
      <c r="G408" s="6">
        <v>4.3478260869565216E-2</v>
      </c>
      <c r="H408" s="6">
        <v>0.31521739130434784</v>
      </c>
      <c r="I408" s="6">
        <v>3</v>
      </c>
      <c r="J408" s="6">
        <v>0</v>
      </c>
      <c r="K408" s="6">
        <v>0</v>
      </c>
      <c r="L408" s="6">
        <v>2.3752173913043477</v>
      </c>
      <c r="M408" s="6">
        <v>2.6413043478260869</v>
      </c>
      <c r="N408" s="6">
        <v>2.2608695652173911</v>
      </c>
      <c r="O408" s="6">
        <f>SUM(NonNurse[[#This Row],[Qualified Social Work Staff Hours]],NonNurse[[#This Row],[Other Social Work Staff Hours]])/NonNurse[[#This Row],[MDS Census]]</f>
        <v>6.7173071194518916E-2</v>
      </c>
      <c r="P408" s="6">
        <v>4.9918478260869561</v>
      </c>
      <c r="Q408" s="6">
        <v>8.2255434782608692</v>
      </c>
      <c r="R408" s="6">
        <f>SUM(NonNurse[[#This Row],[Qualified Activities Professional Hours]],NonNurse[[#This Row],[Other Activities Professional Hours]])/NonNurse[[#This Row],[MDS Census]]</f>
        <v>0.18111408996127493</v>
      </c>
      <c r="S408" s="6">
        <v>1.3551086956521738</v>
      </c>
      <c r="T408" s="6">
        <v>5.0103260869565212</v>
      </c>
      <c r="U408" s="6">
        <v>0</v>
      </c>
      <c r="V408" s="6">
        <f>SUM(NonNurse[[#This Row],[Occupational Therapist Hours]],NonNurse[[#This Row],[OT Assistant Hours]],NonNurse[[#This Row],[OT Aide Hours]])/NonNurse[[#This Row],[MDS Census]]</f>
        <v>8.7223711647304122E-2</v>
      </c>
      <c r="W408" s="6">
        <v>2.4473913043478261</v>
      </c>
      <c r="X408" s="6">
        <v>1.6970652173913043</v>
      </c>
      <c r="Y408" s="6">
        <v>0</v>
      </c>
      <c r="Z408" s="6">
        <f>SUM(NonNurse[[#This Row],[Physical Therapist (PT) Hours]],NonNurse[[#This Row],[PT Assistant Hours]],NonNurse[[#This Row],[PT Aide Hours]])/NonNurse[[#This Row],[MDS Census]]</f>
        <v>5.6790288948465883E-2</v>
      </c>
      <c r="AA408" s="6">
        <v>0</v>
      </c>
      <c r="AB408" s="6">
        <v>0</v>
      </c>
      <c r="AC408" s="6">
        <v>0</v>
      </c>
      <c r="AD408" s="6">
        <v>0</v>
      </c>
      <c r="AE408" s="6">
        <v>0</v>
      </c>
      <c r="AF408" s="6">
        <v>0</v>
      </c>
      <c r="AG408" s="6">
        <v>0</v>
      </c>
      <c r="AH408" s="1">
        <v>366332</v>
      </c>
      <c r="AI408">
        <v>5</v>
      </c>
    </row>
    <row r="409" spans="1:35" x14ac:dyDescent="0.25">
      <c r="A409" t="s">
        <v>964</v>
      </c>
      <c r="B409" t="s">
        <v>70</v>
      </c>
      <c r="C409" t="s">
        <v>1229</v>
      </c>
      <c r="D409" t="s">
        <v>1003</v>
      </c>
      <c r="E409" s="6">
        <v>40.336956521739133</v>
      </c>
      <c r="F409" s="6">
        <v>5.7961956521739131</v>
      </c>
      <c r="G409" s="6">
        <v>0.13043478260869565</v>
      </c>
      <c r="H409" s="6">
        <v>0.52173913043478248</v>
      </c>
      <c r="I409" s="6">
        <v>0.94565217391304346</v>
      </c>
      <c r="J409" s="6">
        <v>0</v>
      </c>
      <c r="K409" s="6">
        <v>0</v>
      </c>
      <c r="L409" s="6">
        <v>0.80978260869565222</v>
      </c>
      <c r="M409" s="6">
        <v>0</v>
      </c>
      <c r="N409" s="6">
        <v>2.6793478260869565</v>
      </c>
      <c r="O409" s="6">
        <f>SUM(NonNurse[[#This Row],[Qualified Social Work Staff Hours]],NonNurse[[#This Row],[Other Social Work Staff Hours]])/NonNurse[[#This Row],[MDS Census]]</f>
        <v>6.6424144435462143E-2</v>
      </c>
      <c r="P409" s="6">
        <v>2.2255434782608696</v>
      </c>
      <c r="Q409" s="6">
        <v>4.8369565217391308</v>
      </c>
      <c r="R409" s="6">
        <f>SUM(NonNurse[[#This Row],[Qualified Activities Professional Hours]],NonNurse[[#This Row],[Other Activities Professional Hours]])/NonNurse[[#This Row],[MDS Census]]</f>
        <v>0.17508757747237941</v>
      </c>
      <c r="S409" s="6">
        <v>1.3967391304347827</v>
      </c>
      <c r="T409" s="6">
        <v>2.8125</v>
      </c>
      <c r="U409" s="6">
        <v>0</v>
      </c>
      <c r="V409" s="6">
        <f>SUM(NonNurse[[#This Row],[Occupational Therapist Hours]],NonNurse[[#This Row],[OT Assistant Hours]],NonNurse[[#This Row],[OT Aide Hours]])/NonNurse[[#This Row],[MDS Census]]</f>
        <v>0.10435192670439236</v>
      </c>
      <c r="W409" s="6">
        <v>3.75</v>
      </c>
      <c r="X409" s="6">
        <v>4.1059782608695654</v>
      </c>
      <c r="Y409" s="6">
        <v>0</v>
      </c>
      <c r="Z409" s="6">
        <f>SUM(NonNurse[[#This Row],[Physical Therapist (PT) Hours]],NonNurse[[#This Row],[PT Assistant Hours]],NonNurse[[#This Row],[PT Aide Hours]])/NonNurse[[#This Row],[MDS Census]]</f>
        <v>0.19475882511452439</v>
      </c>
      <c r="AA409" s="6">
        <v>0</v>
      </c>
      <c r="AB409" s="6">
        <v>0</v>
      </c>
      <c r="AC409" s="6">
        <v>0</v>
      </c>
      <c r="AD409" s="6">
        <v>0</v>
      </c>
      <c r="AE409" s="6">
        <v>0</v>
      </c>
      <c r="AF409" s="6">
        <v>0</v>
      </c>
      <c r="AG409" s="6">
        <v>0</v>
      </c>
      <c r="AH409" s="1">
        <v>365236</v>
      </c>
      <c r="AI409">
        <v>5</v>
      </c>
    </row>
    <row r="410" spans="1:35" x14ac:dyDescent="0.25">
      <c r="A410" t="s">
        <v>964</v>
      </c>
      <c r="B410" t="s">
        <v>21</v>
      </c>
      <c r="C410" t="s">
        <v>1215</v>
      </c>
      <c r="D410" t="s">
        <v>997</v>
      </c>
      <c r="E410" s="6">
        <v>66.163043478260875</v>
      </c>
      <c r="F410" s="6">
        <v>2.347826086956522</v>
      </c>
      <c r="G410" s="6">
        <v>0</v>
      </c>
      <c r="H410" s="6">
        <v>0</v>
      </c>
      <c r="I410" s="6">
        <v>0</v>
      </c>
      <c r="J410" s="6">
        <v>0</v>
      </c>
      <c r="K410" s="6">
        <v>0</v>
      </c>
      <c r="L410" s="6">
        <v>0.20478260869565221</v>
      </c>
      <c r="M410" s="6">
        <v>1.7821739130434779</v>
      </c>
      <c r="N410" s="6">
        <v>0.72423913043478261</v>
      </c>
      <c r="O410" s="6">
        <f>SUM(NonNurse[[#This Row],[Qualified Social Work Staff Hours]],NonNurse[[#This Row],[Other Social Work Staff Hours]])/NonNurse[[#This Row],[MDS Census]]</f>
        <v>3.7882372268769497E-2</v>
      </c>
      <c r="P410" s="6">
        <v>0</v>
      </c>
      <c r="Q410" s="6">
        <v>0</v>
      </c>
      <c r="R410" s="6">
        <f>SUM(NonNurse[[#This Row],[Qualified Activities Professional Hours]],NonNurse[[#This Row],[Other Activities Professional Hours]])/NonNurse[[#This Row],[MDS Census]]</f>
        <v>0</v>
      </c>
      <c r="S410" s="6">
        <v>0.87195652173913041</v>
      </c>
      <c r="T410" s="6">
        <v>9.4416304347826081</v>
      </c>
      <c r="U410" s="6">
        <v>0</v>
      </c>
      <c r="V410" s="6">
        <f>SUM(NonNurse[[#This Row],[Occupational Therapist Hours]],NonNurse[[#This Row],[OT Assistant Hours]],NonNurse[[#This Row],[OT Aide Hours]])/NonNurse[[#This Row],[MDS Census]]</f>
        <v>0.15588138656152456</v>
      </c>
      <c r="W410" s="6">
        <v>0.77163043478260862</v>
      </c>
      <c r="X410" s="6">
        <v>11.452934782608699</v>
      </c>
      <c r="Y410" s="6">
        <v>0</v>
      </c>
      <c r="Z410" s="6">
        <f>SUM(NonNurse[[#This Row],[Physical Therapist (PT) Hours]],NonNurse[[#This Row],[PT Assistant Hours]],NonNurse[[#This Row],[PT Aide Hours]])/NonNurse[[#This Row],[MDS Census]]</f>
        <v>0.18476425168391658</v>
      </c>
      <c r="AA410" s="6">
        <v>0</v>
      </c>
      <c r="AB410" s="6">
        <v>0</v>
      </c>
      <c r="AC410" s="6">
        <v>0</v>
      </c>
      <c r="AD410" s="6">
        <v>0</v>
      </c>
      <c r="AE410" s="6">
        <v>0</v>
      </c>
      <c r="AF410" s="6">
        <v>0</v>
      </c>
      <c r="AG410" s="6">
        <v>0</v>
      </c>
      <c r="AH410" s="1">
        <v>365022</v>
      </c>
      <c r="AI410">
        <v>5</v>
      </c>
    </row>
    <row r="411" spans="1:35" x14ac:dyDescent="0.25">
      <c r="A411" t="s">
        <v>964</v>
      </c>
      <c r="B411" t="s">
        <v>472</v>
      </c>
      <c r="C411" t="s">
        <v>1112</v>
      </c>
      <c r="D411" t="s">
        <v>1034</v>
      </c>
      <c r="E411" s="6">
        <v>28.282608695652176</v>
      </c>
      <c r="F411" s="6">
        <v>5.7391304347826084</v>
      </c>
      <c r="G411" s="6">
        <v>0.42391304347826086</v>
      </c>
      <c r="H411" s="6">
        <v>0</v>
      </c>
      <c r="I411" s="6">
        <v>0.84782608695652173</v>
      </c>
      <c r="J411" s="6">
        <v>0</v>
      </c>
      <c r="K411" s="6">
        <v>0</v>
      </c>
      <c r="L411" s="6">
        <v>1.3381521739130435</v>
      </c>
      <c r="M411" s="6">
        <v>4.3260869565217392</v>
      </c>
      <c r="N411" s="6">
        <v>0</v>
      </c>
      <c r="O411" s="6">
        <f>SUM(NonNurse[[#This Row],[Qualified Social Work Staff Hours]],NonNurse[[#This Row],[Other Social Work Staff Hours]])/NonNurse[[#This Row],[MDS Census]]</f>
        <v>0.15295926210607225</v>
      </c>
      <c r="P411" s="6">
        <v>5.2391304347826084</v>
      </c>
      <c r="Q411" s="6">
        <v>5.190652173913044</v>
      </c>
      <c r="R411" s="6">
        <f>SUM(NonNurse[[#This Row],[Qualified Activities Professional Hours]],NonNurse[[#This Row],[Other Activities Professional Hours]])/NonNurse[[#This Row],[MDS Census]]</f>
        <v>0.3687701767870869</v>
      </c>
      <c r="S411" s="6">
        <v>0.39010869565217382</v>
      </c>
      <c r="T411" s="6">
        <v>2.8152173913043486</v>
      </c>
      <c r="U411" s="6">
        <v>0</v>
      </c>
      <c r="V411" s="6">
        <f>SUM(NonNurse[[#This Row],[Occupational Therapist Hours]],NonNurse[[#This Row],[OT Assistant Hours]],NonNurse[[#This Row],[OT Aide Hours]])/NonNurse[[#This Row],[MDS Census]]</f>
        <v>0.11333205226748656</v>
      </c>
      <c r="W411" s="6">
        <v>0.15945652173913044</v>
      </c>
      <c r="X411" s="6">
        <v>5.3478260869565215</v>
      </c>
      <c r="Y411" s="6">
        <v>0</v>
      </c>
      <c r="Z411" s="6">
        <f>SUM(NonNurse[[#This Row],[Physical Therapist (PT) Hours]],NonNurse[[#This Row],[PT Assistant Hours]],NonNurse[[#This Row],[PT Aide Hours]])/NonNurse[[#This Row],[MDS Census]]</f>
        <v>0.19472328977709452</v>
      </c>
      <c r="AA411" s="6">
        <v>0</v>
      </c>
      <c r="AB411" s="6">
        <v>0</v>
      </c>
      <c r="AC411" s="6">
        <v>0</v>
      </c>
      <c r="AD411" s="6">
        <v>0</v>
      </c>
      <c r="AE411" s="6">
        <v>0</v>
      </c>
      <c r="AF411" s="6">
        <v>0</v>
      </c>
      <c r="AG411" s="6">
        <v>0</v>
      </c>
      <c r="AH411" s="1">
        <v>365874</v>
      </c>
      <c r="AI411">
        <v>5</v>
      </c>
    </row>
    <row r="412" spans="1:35" x14ac:dyDescent="0.25">
      <c r="A412" t="s">
        <v>964</v>
      </c>
      <c r="B412" t="s">
        <v>677</v>
      </c>
      <c r="C412" t="s">
        <v>1314</v>
      </c>
      <c r="D412" t="s">
        <v>1039</v>
      </c>
      <c r="E412" s="6">
        <v>48.119565217391305</v>
      </c>
      <c r="F412" s="6">
        <v>0</v>
      </c>
      <c r="G412" s="6">
        <v>7.4239130434782613E-2</v>
      </c>
      <c r="H412" s="6">
        <v>0.17119565217391305</v>
      </c>
      <c r="I412" s="6">
        <v>0.80434782608695654</v>
      </c>
      <c r="J412" s="6">
        <v>0</v>
      </c>
      <c r="K412" s="6">
        <v>0</v>
      </c>
      <c r="L412" s="6">
        <v>2.0690217391304344</v>
      </c>
      <c r="M412" s="6">
        <v>5.0652173913043477</v>
      </c>
      <c r="N412" s="6">
        <v>0</v>
      </c>
      <c r="O412" s="6">
        <f>SUM(NonNurse[[#This Row],[Qualified Social Work Staff Hours]],NonNurse[[#This Row],[Other Social Work Staff Hours]])/NonNurse[[#This Row],[MDS Census]]</f>
        <v>0.10526315789473684</v>
      </c>
      <c r="P412" s="6">
        <v>6.7853260869565215</v>
      </c>
      <c r="Q412" s="6">
        <v>0</v>
      </c>
      <c r="R412" s="6">
        <f>SUM(NonNurse[[#This Row],[Qualified Activities Professional Hours]],NonNurse[[#This Row],[Other Activities Professional Hours]])/NonNurse[[#This Row],[MDS Census]]</f>
        <v>0.14100971312401175</v>
      </c>
      <c r="S412" s="6">
        <v>1.5771739130434779</v>
      </c>
      <c r="T412" s="6">
        <v>4.8859782608695639</v>
      </c>
      <c r="U412" s="6">
        <v>0</v>
      </c>
      <c r="V412" s="6">
        <f>SUM(NonNurse[[#This Row],[Occupational Therapist Hours]],NonNurse[[#This Row],[OT Assistant Hours]],NonNurse[[#This Row],[OT Aide Hours]])/NonNurse[[#This Row],[MDS Census]]</f>
        <v>0.13431443415405461</v>
      </c>
      <c r="W412" s="6">
        <v>1.8065217391304345</v>
      </c>
      <c r="X412" s="6">
        <v>9.6694565217391322</v>
      </c>
      <c r="Y412" s="6">
        <v>0</v>
      </c>
      <c r="Z412" s="6">
        <f>SUM(NonNurse[[#This Row],[Physical Therapist (PT) Hours]],NonNurse[[#This Row],[PT Assistant Hours]],NonNurse[[#This Row],[PT Aide Hours]])/NonNurse[[#This Row],[MDS Census]]</f>
        <v>0.23848881861305629</v>
      </c>
      <c r="AA412" s="6">
        <v>0</v>
      </c>
      <c r="AB412" s="6">
        <v>0</v>
      </c>
      <c r="AC412" s="6">
        <v>0</v>
      </c>
      <c r="AD412" s="6">
        <v>0</v>
      </c>
      <c r="AE412" s="6">
        <v>0</v>
      </c>
      <c r="AF412" s="6">
        <v>0</v>
      </c>
      <c r="AG412" s="6">
        <v>0</v>
      </c>
      <c r="AH412" s="1">
        <v>366186</v>
      </c>
      <c r="AI412">
        <v>5</v>
      </c>
    </row>
    <row r="413" spans="1:35" x14ac:dyDescent="0.25">
      <c r="A413" t="s">
        <v>964</v>
      </c>
      <c r="B413" t="s">
        <v>811</v>
      </c>
      <c r="C413" t="s">
        <v>1214</v>
      </c>
      <c r="D413" t="s">
        <v>1032</v>
      </c>
      <c r="E413" s="6">
        <v>74.434782608695656</v>
      </c>
      <c r="F413" s="6">
        <v>5.3043478260869561</v>
      </c>
      <c r="G413" s="6">
        <v>0</v>
      </c>
      <c r="H413" s="6">
        <v>0</v>
      </c>
      <c r="I413" s="6">
        <v>5.1413043478260869</v>
      </c>
      <c r="J413" s="6">
        <v>0</v>
      </c>
      <c r="K413" s="6">
        <v>0</v>
      </c>
      <c r="L413" s="6">
        <v>5.139456521739131</v>
      </c>
      <c r="M413" s="6">
        <v>4.8695652173913047</v>
      </c>
      <c r="N413" s="6">
        <v>0</v>
      </c>
      <c r="O413" s="6">
        <f>SUM(NonNurse[[#This Row],[Qualified Social Work Staff Hours]],NonNurse[[#This Row],[Other Social Work Staff Hours]])/NonNurse[[#This Row],[MDS Census]]</f>
        <v>6.5420560747663559E-2</v>
      </c>
      <c r="P413" s="6">
        <v>4.0401086956521741</v>
      </c>
      <c r="Q413" s="6">
        <v>9.5516304347826093</v>
      </c>
      <c r="R413" s="6">
        <f>SUM(NonNurse[[#This Row],[Qualified Activities Professional Hours]],NonNurse[[#This Row],[Other Activities Professional Hours]])/NonNurse[[#This Row],[MDS Census]]</f>
        <v>0.18259929906542055</v>
      </c>
      <c r="S413" s="6">
        <v>1.4483695652173909</v>
      </c>
      <c r="T413" s="6">
        <v>4.0044565217391304</v>
      </c>
      <c r="U413" s="6">
        <v>0</v>
      </c>
      <c r="V413" s="6">
        <f>SUM(NonNurse[[#This Row],[Occupational Therapist Hours]],NonNurse[[#This Row],[OT Assistant Hours]],NonNurse[[#This Row],[OT Aide Hours]])/NonNurse[[#This Row],[MDS Census]]</f>
        <v>7.3256425233644853E-2</v>
      </c>
      <c r="W413" s="6">
        <v>1.6183695652173915</v>
      </c>
      <c r="X413" s="6">
        <v>4.0567391304347824</v>
      </c>
      <c r="Y413" s="6">
        <v>0</v>
      </c>
      <c r="Z413" s="6">
        <f>SUM(NonNurse[[#This Row],[Physical Therapist (PT) Hours]],NonNurse[[#This Row],[PT Assistant Hours]],NonNurse[[#This Row],[PT Aide Hours]])/NonNurse[[#This Row],[MDS Census]]</f>
        <v>7.6242698598130834E-2</v>
      </c>
      <c r="AA413" s="6">
        <v>0</v>
      </c>
      <c r="AB413" s="6">
        <v>0</v>
      </c>
      <c r="AC413" s="6">
        <v>0</v>
      </c>
      <c r="AD413" s="6">
        <v>0</v>
      </c>
      <c r="AE413" s="6">
        <v>4.3478260869565216E-2</v>
      </c>
      <c r="AF413" s="6">
        <v>0</v>
      </c>
      <c r="AG413" s="6">
        <v>0</v>
      </c>
      <c r="AH413" s="1">
        <v>366362</v>
      </c>
      <c r="AI413">
        <v>5</v>
      </c>
    </row>
    <row r="414" spans="1:35" x14ac:dyDescent="0.25">
      <c r="A414" t="s">
        <v>964</v>
      </c>
      <c r="B414" t="s">
        <v>25</v>
      </c>
      <c r="C414" t="s">
        <v>1213</v>
      </c>
      <c r="D414" t="s">
        <v>1008</v>
      </c>
      <c r="E414" s="6">
        <v>91.989130434782609</v>
      </c>
      <c r="F414" s="6">
        <v>5.3913043478260869</v>
      </c>
      <c r="G414" s="6">
        <v>0</v>
      </c>
      <c r="H414" s="6">
        <v>0.41847826086956524</v>
      </c>
      <c r="I414" s="6">
        <v>5.3043478260869561</v>
      </c>
      <c r="J414" s="6">
        <v>0</v>
      </c>
      <c r="K414" s="6">
        <v>0</v>
      </c>
      <c r="L414" s="6">
        <v>4.1160869565217393</v>
      </c>
      <c r="M414" s="6">
        <v>5.2173913043478262</v>
      </c>
      <c r="N414" s="6">
        <v>4.5217391304347823</v>
      </c>
      <c r="O414" s="6">
        <f>SUM(NonNurse[[#This Row],[Qualified Social Work Staff Hours]],NonNurse[[#This Row],[Other Social Work Staff Hours]])/NonNurse[[#This Row],[MDS Census]]</f>
        <v>0.10587262200165426</v>
      </c>
      <c r="P414" s="6">
        <v>17.528369565217393</v>
      </c>
      <c r="Q414" s="6">
        <v>0</v>
      </c>
      <c r="R414" s="6">
        <f>SUM(NonNurse[[#This Row],[Qualified Activities Professional Hours]],NonNurse[[#This Row],[Other Activities Professional Hours]])/NonNurse[[#This Row],[MDS Census]]</f>
        <v>0.19054826893536572</v>
      </c>
      <c r="S414" s="6">
        <v>1.6330434782608694</v>
      </c>
      <c r="T414" s="6">
        <v>4.5927173913043502</v>
      </c>
      <c r="U414" s="6">
        <v>0</v>
      </c>
      <c r="V414" s="6">
        <f>SUM(NonNurse[[#This Row],[Occupational Therapist Hours]],NonNurse[[#This Row],[OT Assistant Hours]],NonNurse[[#This Row],[OT Aide Hours]])/NonNurse[[#This Row],[MDS Census]]</f>
        <v>6.7679309937374477E-2</v>
      </c>
      <c r="W414" s="6">
        <v>1.9593478260869561</v>
      </c>
      <c r="X414" s="6">
        <v>4.0028260869565209</v>
      </c>
      <c r="Y414" s="6">
        <v>0</v>
      </c>
      <c r="Z414" s="6">
        <f>SUM(NonNurse[[#This Row],[Physical Therapist (PT) Hours]],NonNurse[[#This Row],[PT Assistant Hours]],NonNurse[[#This Row],[PT Aide Hours]])/NonNurse[[#This Row],[MDS Census]]</f>
        <v>6.4813895781637709E-2</v>
      </c>
      <c r="AA414" s="6">
        <v>0</v>
      </c>
      <c r="AB414" s="6">
        <v>0</v>
      </c>
      <c r="AC414" s="6">
        <v>0</v>
      </c>
      <c r="AD414" s="6">
        <v>0</v>
      </c>
      <c r="AE414" s="6">
        <v>0</v>
      </c>
      <c r="AF414" s="6">
        <v>0</v>
      </c>
      <c r="AG414" s="6">
        <v>0</v>
      </c>
      <c r="AH414" s="1">
        <v>365044</v>
      </c>
      <c r="AI414">
        <v>5</v>
      </c>
    </row>
    <row r="415" spans="1:35" x14ac:dyDescent="0.25">
      <c r="A415" t="s">
        <v>964</v>
      </c>
      <c r="B415" t="s">
        <v>466</v>
      </c>
      <c r="C415" t="s">
        <v>1296</v>
      </c>
      <c r="D415" t="s">
        <v>1011</v>
      </c>
      <c r="E415" s="6">
        <v>32.847826086956523</v>
      </c>
      <c r="F415" s="6">
        <v>5.0434782608695654</v>
      </c>
      <c r="G415" s="6">
        <v>0</v>
      </c>
      <c r="H415" s="6">
        <v>0</v>
      </c>
      <c r="I415" s="6">
        <v>0</v>
      </c>
      <c r="J415" s="6">
        <v>0</v>
      </c>
      <c r="K415" s="6">
        <v>0</v>
      </c>
      <c r="L415" s="6">
        <v>1.3340217391304352</v>
      </c>
      <c r="M415" s="6">
        <v>0</v>
      </c>
      <c r="N415" s="6">
        <v>0</v>
      </c>
      <c r="O415" s="6">
        <f>SUM(NonNurse[[#This Row],[Qualified Social Work Staff Hours]],NonNurse[[#This Row],[Other Social Work Staff Hours]])/NonNurse[[#This Row],[MDS Census]]</f>
        <v>0</v>
      </c>
      <c r="P415" s="6">
        <v>5.3027173913043475</v>
      </c>
      <c r="Q415" s="6">
        <v>4.7706521739130441</v>
      </c>
      <c r="R415" s="6">
        <f>SUM(NonNurse[[#This Row],[Qualified Activities Professional Hours]],NonNurse[[#This Row],[Other Activities Professional Hours]])/NonNurse[[#This Row],[MDS Census]]</f>
        <v>0.30666776968894771</v>
      </c>
      <c r="S415" s="6">
        <v>1.0926086956521741</v>
      </c>
      <c r="T415" s="6">
        <v>5.623152173913045</v>
      </c>
      <c r="U415" s="6">
        <v>0</v>
      </c>
      <c r="V415" s="6">
        <f>SUM(NonNurse[[#This Row],[Occupational Therapist Hours]],NonNurse[[#This Row],[OT Assistant Hours]],NonNurse[[#This Row],[OT Aide Hours]])/NonNurse[[#This Row],[MDS Census]]</f>
        <v>0.20445069490403711</v>
      </c>
      <c r="W415" s="6">
        <v>0.94130434782608707</v>
      </c>
      <c r="X415" s="6">
        <v>4.2931521739130432</v>
      </c>
      <c r="Y415" s="6">
        <v>0</v>
      </c>
      <c r="Z415" s="6">
        <f>SUM(NonNurse[[#This Row],[Physical Therapist (PT) Hours]],NonNurse[[#This Row],[PT Assistant Hours]],NonNurse[[#This Row],[PT Aide Hours]])/NonNurse[[#This Row],[MDS Census]]</f>
        <v>0.15935473196558569</v>
      </c>
      <c r="AA415" s="6">
        <v>0</v>
      </c>
      <c r="AB415" s="6">
        <v>0</v>
      </c>
      <c r="AC415" s="6">
        <v>0</v>
      </c>
      <c r="AD415" s="6">
        <v>0</v>
      </c>
      <c r="AE415" s="6">
        <v>0</v>
      </c>
      <c r="AF415" s="6">
        <v>0</v>
      </c>
      <c r="AG415" s="6">
        <v>0</v>
      </c>
      <c r="AH415" s="1">
        <v>365860</v>
      </c>
      <c r="AI415">
        <v>5</v>
      </c>
    </row>
    <row r="416" spans="1:35" x14ac:dyDescent="0.25">
      <c r="A416" t="s">
        <v>964</v>
      </c>
      <c r="B416" t="s">
        <v>332</v>
      </c>
      <c r="C416" t="s">
        <v>1188</v>
      </c>
      <c r="D416" t="s">
        <v>1002</v>
      </c>
      <c r="E416" s="6">
        <v>32.826086956521742</v>
      </c>
      <c r="F416" s="6">
        <v>4.3043478260869561</v>
      </c>
      <c r="G416" s="6">
        <v>3.2608695652173912E-2</v>
      </c>
      <c r="H416" s="6">
        <v>0.15217391304347827</v>
      </c>
      <c r="I416" s="6">
        <v>0.86956521739130432</v>
      </c>
      <c r="J416" s="6">
        <v>0</v>
      </c>
      <c r="K416" s="6">
        <v>0</v>
      </c>
      <c r="L416" s="6">
        <v>0.32097826086956521</v>
      </c>
      <c r="M416" s="6">
        <v>0</v>
      </c>
      <c r="N416" s="6">
        <v>3.7092391304347827</v>
      </c>
      <c r="O416" s="6">
        <f>SUM(NonNurse[[#This Row],[Qualified Social Work Staff Hours]],NonNurse[[#This Row],[Other Social Work Staff Hours]])/NonNurse[[#This Row],[MDS Census]]</f>
        <v>0.11299668874172185</v>
      </c>
      <c r="P416" s="6">
        <v>5.4673913043478262</v>
      </c>
      <c r="Q416" s="6">
        <v>0</v>
      </c>
      <c r="R416" s="6">
        <f>SUM(NonNurse[[#This Row],[Qualified Activities Professional Hours]],NonNurse[[#This Row],[Other Activities Professional Hours]])/NonNurse[[#This Row],[MDS Census]]</f>
        <v>0.16655629139072847</v>
      </c>
      <c r="S416" s="6">
        <v>1.3976086956521738</v>
      </c>
      <c r="T416" s="6">
        <v>1.7738043478260865</v>
      </c>
      <c r="U416" s="6">
        <v>0</v>
      </c>
      <c r="V416" s="6">
        <f>SUM(NonNurse[[#This Row],[Occupational Therapist Hours]],NonNurse[[#This Row],[OT Assistant Hours]],NonNurse[[#This Row],[OT Aide Hours]])/NonNurse[[#This Row],[MDS Census]]</f>
        <v>9.6612582781456929E-2</v>
      </c>
      <c r="W416" s="6">
        <v>1.1277173913043479</v>
      </c>
      <c r="X416" s="6">
        <v>4.7720652173913036</v>
      </c>
      <c r="Y416" s="6">
        <v>0</v>
      </c>
      <c r="Z416" s="6">
        <f>SUM(NonNurse[[#This Row],[Physical Therapist (PT) Hours]],NonNurse[[#This Row],[PT Assistant Hours]],NonNurse[[#This Row],[PT Aide Hours]])/NonNurse[[#This Row],[MDS Census]]</f>
        <v>0.179728476821192</v>
      </c>
      <c r="AA416" s="6">
        <v>0</v>
      </c>
      <c r="AB416" s="6">
        <v>0</v>
      </c>
      <c r="AC416" s="6">
        <v>0</v>
      </c>
      <c r="AD416" s="6">
        <v>0</v>
      </c>
      <c r="AE416" s="6">
        <v>0</v>
      </c>
      <c r="AF416" s="6">
        <v>0</v>
      </c>
      <c r="AG416" s="6">
        <v>0</v>
      </c>
      <c r="AH416" s="1">
        <v>365666</v>
      </c>
      <c r="AI416">
        <v>5</v>
      </c>
    </row>
    <row r="417" spans="1:35" x14ac:dyDescent="0.25">
      <c r="A417" t="s">
        <v>964</v>
      </c>
      <c r="B417" t="s">
        <v>828</v>
      </c>
      <c r="C417" t="s">
        <v>1213</v>
      </c>
      <c r="D417" t="s">
        <v>1008</v>
      </c>
      <c r="E417" s="6">
        <v>96.793478260869563</v>
      </c>
      <c r="F417" s="6">
        <v>9.9130434782608692</v>
      </c>
      <c r="G417" s="6">
        <v>0.13043478260869565</v>
      </c>
      <c r="H417" s="6">
        <v>0.40217391304347827</v>
      </c>
      <c r="I417" s="6">
        <v>4.5326086956521738</v>
      </c>
      <c r="J417" s="6">
        <v>0</v>
      </c>
      <c r="K417" s="6">
        <v>0</v>
      </c>
      <c r="L417" s="6">
        <v>8.366630434782607</v>
      </c>
      <c r="M417" s="6">
        <v>3.2173913043478262</v>
      </c>
      <c r="N417" s="6">
        <v>5.5223913043478268</v>
      </c>
      <c r="O417" s="6">
        <f>SUM(NonNurse[[#This Row],[Qualified Social Work Staff Hours]],NonNurse[[#This Row],[Other Social Work Staff Hours]])/NonNurse[[#This Row],[MDS Census]]</f>
        <v>9.0293093767546323E-2</v>
      </c>
      <c r="P417" s="6">
        <v>4.6086956521739131</v>
      </c>
      <c r="Q417" s="6">
        <v>5.2186956521739134</v>
      </c>
      <c r="R417" s="6">
        <f>SUM(NonNurse[[#This Row],[Qualified Activities Professional Hours]],NonNurse[[#This Row],[Other Activities Professional Hours]])/NonNurse[[#This Row],[MDS Census]]</f>
        <v>0.10152947782144864</v>
      </c>
      <c r="S417" s="6">
        <v>8.8835869565217394</v>
      </c>
      <c r="T417" s="6">
        <v>5.9658695652173916</v>
      </c>
      <c r="U417" s="6">
        <v>0</v>
      </c>
      <c r="V417" s="6">
        <f>SUM(NonNurse[[#This Row],[Occupational Therapist Hours]],NonNurse[[#This Row],[OT Assistant Hours]],NonNurse[[#This Row],[OT Aide Hours]])/NonNurse[[#This Row],[MDS Census]]</f>
        <v>0.15341381246490737</v>
      </c>
      <c r="W417" s="6">
        <v>7.7205434782608693</v>
      </c>
      <c r="X417" s="6">
        <v>7.0986956521739106</v>
      </c>
      <c r="Y417" s="6">
        <v>0</v>
      </c>
      <c r="Z417" s="6">
        <f>SUM(NonNurse[[#This Row],[Physical Therapist (PT) Hours]],NonNurse[[#This Row],[PT Assistant Hours]],NonNurse[[#This Row],[PT Aide Hours]])/NonNurse[[#This Row],[MDS Census]]</f>
        <v>0.15310162829870858</v>
      </c>
      <c r="AA417" s="6">
        <v>0</v>
      </c>
      <c r="AB417" s="6">
        <v>0</v>
      </c>
      <c r="AC417" s="6">
        <v>0</v>
      </c>
      <c r="AD417" s="6">
        <v>0</v>
      </c>
      <c r="AE417" s="6">
        <v>0.4891304347826087</v>
      </c>
      <c r="AF417" s="6">
        <v>0</v>
      </c>
      <c r="AG417" s="6">
        <v>0.13043478260869565</v>
      </c>
      <c r="AH417" s="1">
        <v>366380</v>
      </c>
      <c r="AI417">
        <v>5</v>
      </c>
    </row>
    <row r="418" spans="1:35" x14ac:dyDescent="0.25">
      <c r="A418" t="s">
        <v>964</v>
      </c>
      <c r="B418" t="s">
        <v>361</v>
      </c>
      <c r="C418" t="s">
        <v>1323</v>
      </c>
      <c r="D418" t="s">
        <v>1039</v>
      </c>
      <c r="E418" s="6">
        <v>86.173913043478265</v>
      </c>
      <c r="F418" s="6">
        <v>3.1304347826086958</v>
      </c>
      <c r="G418" s="6">
        <v>0.30434782608695654</v>
      </c>
      <c r="H418" s="6">
        <v>0.18478260869565216</v>
      </c>
      <c r="I418" s="6">
        <v>4.8695652173913047</v>
      </c>
      <c r="J418" s="6">
        <v>0</v>
      </c>
      <c r="K418" s="6">
        <v>0</v>
      </c>
      <c r="L418" s="6">
        <v>11.051521739130436</v>
      </c>
      <c r="M418" s="6">
        <v>5.4782608695652177</v>
      </c>
      <c r="N418" s="6">
        <v>0</v>
      </c>
      <c r="O418" s="6">
        <f>SUM(NonNurse[[#This Row],[Qualified Social Work Staff Hours]],NonNurse[[#This Row],[Other Social Work Staff Hours]])/NonNurse[[#This Row],[MDS Census]]</f>
        <v>6.357214934409687E-2</v>
      </c>
      <c r="P418" s="6">
        <v>4.4347826086956523</v>
      </c>
      <c r="Q418" s="6">
        <v>6.8706521739130437</v>
      </c>
      <c r="R418" s="6">
        <f>SUM(NonNurse[[#This Row],[Qualified Activities Professional Hours]],NonNurse[[#This Row],[Other Activities Professional Hours]])/NonNurse[[#This Row],[MDS Census]]</f>
        <v>0.13119323915237133</v>
      </c>
      <c r="S418" s="6">
        <v>3.0315217391304343</v>
      </c>
      <c r="T418" s="6">
        <v>10.042391304347827</v>
      </c>
      <c r="U418" s="6">
        <v>0</v>
      </c>
      <c r="V418" s="6">
        <f>SUM(NonNurse[[#This Row],[Occupational Therapist Hours]],NonNurse[[#This Row],[OT Assistant Hours]],NonNurse[[#This Row],[OT Aide Hours]])/NonNurse[[#This Row],[MDS Census]]</f>
        <v>0.151715438950555</v>
      </c>
      <c r="W418" s="6">
        <v>3.4485869565217397</v>
      </c>
      <c r="X418" s="6">
        <v>4.5766304347826097</v>
      </c>
      <c r="Y418" s="6">
        <v>0</v>
      </c>
      <c r="Z418" s="6">
        <f>SUM(NonNurse[[#This Row],[Physical Therapist (PT) Hours]],NonNurse[[#This Row],[PT Assistant Hours]],NonNurse[[#This Row],[PT Aide Hours]])/NonNurse[[#This Row],[MDS Census]]</f>
        <v>9.3128153380423823E-2</v>
      </c>
      <c r="AA418" s="6">
        <v>0</v>
      </c>
      <c r="AB418" s="6">
        <v>0</v>
      </c>
      <c r="AC418" s="6">
        <v>0</v>
      </c>
      <c r="AD418" s="6">
        <v>0</v>
      </c>
      <c r="AE418" s="6">
        <v>0</v>
      </c>
      <c r="AF418" s="6">
        <v>0</v>
      </c>
      <c r="AG418" s="6">
        <v>0</v>
      </c>
      <c r="AH418" s="1">
        <v>365708</v>
      </c>
      <c r="AI418">
        <v>5</v>
      </c>
    </row>
    <row r="419" spans="1:35" x14ac:dyDescent="0.25">
      <c r="A419" t="s">
        <v>964</v>
      </c>
      <c r="B419" t="s">
        <v>199</v>
      </c>
      <c r="C419" t="s">
        <v>1213</v>
      </c>
      <c r="D419" t="s">
        <v>1008</v>
      </c>
      <c r="E419" s="6">
        <v>49.010869565217391</v>
      </c>
      <c r="F419" s="6">
        <v>5.4782608695652177</v>
      </c>
      <c r="G419" s="6">
        <v>0.57608695652173914</v>
      </c>
      <c r="H419" s="6">
        <v>0.40217391304347827</v>
      </c>
      <c r="I419" s="6">
        <v>1.173913043478261</v>
      </c>
      <c r="J419" s="6">
        <v>0</v>
      </c>
      <c r="K419" s="6">
        <v>0</v>
      </c>
      <c r="L419" s="6">
        <v>1.2798913043478262</v>
      </c>
      <c r="M419" s="6">
        <v>5.5163043478260869</v>
      </c>
      <c r="N419" s="6">
        <v>0</v>
      </c>
      <c r="O419" s="6">
        <f>SUM(NonNurse[[#This Row],[Qualified Social Work Staff Hours]],NonNurse[[#This Row],[Other Social Work Staff Hours]])/NonNurse[[#This Row],[MDS Census]]</f>
        <v>0.11255267243291195</v>
      </c>
      <c r="P419" s="6">
        <v>5.4782608695652177</v>
      </c>
      <c r="Q419" s="6">
        <v>5.9347826086956523</v>
      </c>
      <c r="R419" s="6">
        <f>SUM(NonNurse[[#This Row],[Qualified Activities Professional Hours]],NonNurse[[#This Row],[Other Activities Professional Hours]])/NonNurse[[#This Row],[MDS Census]]</f>
        <v>0.23286759813705923</v>
      </c>
      <c r="S419" s="6">
        <v>2.1165217391304347</v>
      </c>
      <c r="T419" s="6">
        <v>5.3396739130434785</v>
      </c>
      <c r="U419" s="6">
        <v>0</v>
      </c>
      <c r="V419" s="6">
        <f>SUM(NonNurse[[#This Row],[Occupational Therapist Hours]],NonNurse[[#This Row],[OT Assistant Hours]],NonNurse[[#This Row],[OT Aide Hours]])/NonNurse[[#This Row],[MDS Census]]</f>
        <v>0.15213351075626524</v>
      </c>
      <c r="W419" s="6">
        <v>3.2694565217391305</v>
      </c>
      <c r="X419" s="6">
        <v>0.44293478260869568</v>
      </c>
      <c r="Y419" s="6">
        <v>0</v>
      </c>
      <c r="Z419" s="6">
        <f>SUM(NonNurse[[#This Row],[Physical Therapist (PT) Hours]],NonNurse[[#This Row],[PT Assistant Hours]],NonNurse[[#This Row],[PT Aide Hours]])/NonNurse[[#This Row],[MDS Census]]</f>
        <v>7.5746285207363054E-2</v>
      </c>
      <c r="AA419" s="6">
        <v>0</v>
      </c>
      <c r="AB419" s="6">
        <v>0</v>
      </c>
      <c r="AC419" s="6">
        <v>0</v>
      </c>
      <c r="AD419" s="6">
        <v>0</v>
      </c>
      <c r="AE419" s="6">
        <v>1.0869565217391304E-2</v>
      </c>
      <c r="AF419" s="6">
        <v>0</v>
      </c>
      <c r="AG419" s="6">
        <v>0</v>
      </c>
      <c r="AH419" s="1">
        <v>365455</v>
      </c>
      <c r="AI419">
        <v>5</v>
      </c>
    </row>
    <row r="420" spans="1:35" x14ac:dyDescent="0.25">
      <c r="A420" t="s">
        <v>964</v>
      </c>
      <c r="B420" t="s">
        <v>156</v>
      </c>
      <c r="C420" t="s">
        <v>1074</v>
      </c>
      <c r="D420" t="s">
        <v>992</v>
      </c>
      <c r="E420" s="6">
        <v>64.641304347826093</v>
      </c>
      <c r="F420" s="6">
        <v>5.7391304347826084</v>
      </c>
      <c r="G420" s="6">
        <v>0.2608695652173913</v>
      </c>
      <c r="H420" s="6">
        <v>0.27717391304347827</v>
      </c>
      <c r="I420" s="6">
        <v>1.1630434782608696</v>
      </c>
      <c r="J420" s="6">
        <v>0</v>
      </c>
      <c r="K420" s="6">
        <v>1.4782608695652173</v>
      </c>
      <c r="L420" s="6">
        <v>0.82532608695652165</v>
      </c>
      <c r="M420" s="6">
        <v>5.3913043478260869</v>
      </c>
      <c r="N420" s="6">
        <v>5.5652173913043477</v>
      </c>
      <c r="O420" s="6">
        <f>SUM(NonNurse[[#This Row],[Qualified Social Work Staff Hours]],NonNurse[[#This Row],[Other Social Work Staff Hours]])/NonNurse[[#This Row],[MDS Census]]</f>
        <v>0.16949722549184459</v>
      </c>
      <c r="P420" s="6">
        <v>10.24586956521739</v>
      </c>
      <c r="Q420" s="6">
        <v>0</v>
      </c>
      <c r="R420" s="6">
        <f>SUM(NonNurse[[#This Row],[Qualified Activities Professional Hours]],NonNurse[[#This Row],[Other Activities Professional Hours]])/NonNurse[[#This Row],[MDS Census]]</f>
        <v>0.15850344711619299</v>
      </c>
      <c r="S420" s="6">
        <v>1.0939130434782609</v>
      </c>
      <c r="T420" s="6">
        <v>1.8393478260869569</v>
      </c>
      <c r="U420" s="6">
        <v>0</v>
      </c>
      <c r="V420" s="6">
        <f>SUM(NonNurse[[#This Row],[Occupational Therapist Hours]],NonNurse[[#This Row],[OT Assistant Hours]],NonNurse[[#This Row],[OT Aide Hours]])/NonNurse[[#This Row],[MDS Census]]</f>
        <v>4.5377501261140075E-2</v>
      </c>
      <c r="W420" s="6">
        <v>0.73543478260869577</v>
      </c>
      <c r="X420" s="6">
        <v>6.8971739130434795</v>
      </c>
      <c r="Y420" s="6">
        <v>0</v>
      </c>
      <c r="Z420" s="6">
        <f>SUM(NonNurse[[#This Row],[Physical Therapist (PT) Hours]],NonNurse[[#This Row],[PT Assistant Hours]],NonNurse[[#This Row],[PT Aide Hours]])/NonNurse[[#This Row],[MDS Census]]</f>
        <v>0.11807634101227511</v>
      </c>
      <c r="AA420" s="6">
        <v>0</v>
      </c>
      <c r="AB420" s="6">
        <v>0</v>
      </c>
      <c r="AC420" s="6">
        <v>0</v>
      </c>
      <c r="AD420" s="6">
        <v>0</v>
      </c>
      <c r="AE420" s="6">
        <v>0</v>
      </c>
      <c r="AF420" s="6">
        <v>0</v>
      </c>
      <c r="AG420" s="6">
        <v>0</v>
      </c>
      <c r="AH420" s="1">
        <v>365393</v>
      </c>
      <c r="AI420">
        <v>5</v>
      </c>
    </row>
    <row r="421" spans="1:35" x14ac:dyDescent="0.25">
      <c r="A421" t="s">
        <v>964</v>
      </c>
      <c r="B421" t="s">
        <v>743</v>
      </c>
      <c r="C421" t="s">
        <v>1280</v>
      </c>
      <c r="D421" t="s">
        <v>1017</v>
      </c>
      <c r="E421" s="6">
        <v>39.869565217391305</v>
      </c>
      <c r="F421" s="6">
        <v>3.9510869565217392</v>
      </c>
      <c r="G421" s="6">
        <v>0</v>
      </c>
      <c r="H421" s="6">
        <v>0</v>
      </c>
      <c r="I421" s="6">
        <v>1.0543478260869565</v>
      </c>
      <c r="J421" s="6">
        <v>0</v>
      </c>
      <c r="K421" s="6">
        <v>0</v>
      </c>
      <c r="L421" s="6">
        <v>1.8969565217391309</v>
      </c>
      <c r="M421" s="6">
        <v>8.1521739130434784E-2</v>
      </c>
      <c r="N421" s="6">
        <v>5.1358695652173916</v>
      </c>
      <c r="O421" s="6">
        <f>SUM(NonNurse[[#This Row],[Qualified Social Work Staff Hours]],NonNurse[[#This Row],[Other Social Work Staff Hours]])/NonNurse[[#This Row],[MDS Census]]</f>
        <v>0.13086150490730644</v>
      </c>
      <c r="P421" s="6">
        <v>7.0652173913043477</v>
      </c>
      <c r="Q421" s="6">
        <v>0</v>
      </c>
      <c r="R421" s="6">
        <f>SUM(NonNurse[[#This Row],[Qualified Activities Professional Hours]],NonNurse[[#This Row],[Other Activities Professional Hours]])/NonNurse[[#This Row],[MDS Census]]</f>
        <v>0.17720828789531079</v>
      </c>
      <c r="S421" s="6">
        <v>0.9301086956521738</v>
      </c>
      <c r="T421" s="6">
        <v>3.585652173913044</v>
      </c>
      <c r="U421" s="6">
        <v>0</v>
      </c>
      <c r="V421" s="6">
        <f>SUM(NonNurse[[#This Row],[Occupational Therapist Hours]],NonNurse[[#This Row],[OT Assistant Hours]],NonNurse[[#This Row],[OT Aide Hours]])/NonNurse[[#This Row],[MDS Census]]</f>
        <v>0.11326335877862598</v>
      </c>
      <c r="W421" s="6">
        <v>0.35195652173913045</v>
      </c>
      <c r="X421" s="6">
        <v>5.0106521739130452</v>
      </c>
      <c r="Y421" s="6">
        <v>0</v>
      </c>
      <c r="Z421" s="6">
        <f>SUM(NonNurse[[#This Row],[Physical Therapist (PT) Hours]],NonNurse[[#This Row],[PT Assistant Hours]],NonNurse[[#This Row],[PT Aide Hours]])/NonNurse[[#This Row],[MDS Census]]</f>
        <v>0.13450381679389317</v>
      </c>
      <c r="AA421" s="6">
        <v>0</v>
      </c>
      <c r="AB421" s="6">
        <v>0</v>
      </c>
      <c r="AC421" s="6">
        <v>0</v>
      </c>
      <c r="AD421" s="6">
        <v>0</v>
      </c>
      <c r="AE421" s="6">
        <v>0</v>
      </c>
      <c r="AF421" s="6">
        <v>0</v>
      </c>
      <c r="AG421" s="6">
        <v>0</v>
      </c>
      <c r="AH421" s="1">
        <v>366271</v>
      </c>
      <c r="AI421">
        <v>5</v>
      </c>
    </row>
    <row r="422" spans="1:35" x14ac:dyDescent="0.25">
      <c r="A422" t="s">
        <v>964</v>
      </c>
      <c r="B422" t="s">
        <v>142</v>
      </c>
      <c r="C422" t="s">
        <v>1178</v>
      </c>
      <c r="D422" t="s">
        <v>997</v>
      </c>
      <c r="E422" s="6">
        <v>36.315217391304351</v>
      </c>
      <c r="F422" s="6">
        <v>2.5652173913043477</v>
      </c>
      <c r="G422" s="6">
        <v>0.19565217391304349</v>
      </c>
      <c r="H422" s="6">
        <v>0</v>
      </c>
      <c r="I422" s="6">
        <v>0.39130434782608697</v>
      </c>
      <c r="J422" s="6">
        <v>0</v>
      </c>
      <c r="K422" s="6">
        <v>0.39130434782608697</v>
      </c>
      <c r="L422" s="6">
        <v>0</v>
      </c>
      <c r="M422" s="6">
        <v>0</v>
      </c>
      <c r="N422" s="6">
        <v>4.5001086956521741</v>
      </c>
      <c r="O422" s="6">
        <f>SUM(NonNurse[[#This Row],[Qualified Social Work Staff Hours]],NonNurse[[#This Row],[Other Social Work Staff Hours]])/NonNurse[[#This Row],[MDS Census]]</f>
        <v>0.12391798862615983</v>
      </c>
      <c r="P422" s="6">
        <v>0</v>
      </c>
      <c r="Q422" s="6">
        <v>5.6654347826086937</v>
      </c>
      <c r="R422" s="6">
        <f>SUM(NonNurse[[#This Row],[Qualified Activities Professional Hours]],NonNurse[[#This Row],[Other Activities Professional Hours]])/NonNurse[[#This Row],[MDS Census]]</f>
        <v>0.15600718347800052</v>
      </c>
      <c r="S422" s="6">
        <v>0</v>
      </c>
      <c r="T422" s="6">
        <v>0</v>
      </c>
      <c r="U422" s="6">
        <v>0</v>
      </c>
      <c r="V422" s="6">
        <f>SUM(NonNurse[[#This Row],[Occupational Therapist Hours]],NonNurse[[#This Row],[OT Assistant Hours]],NonNurse[[#This Row],[OT Aide Hours]])/NonNurse[[#This Row],[MDS Census]]</f>
        <v>0</v>
      </c>
      <c r="W422" s="6">
        <v>0</v>
      </c>
      <c r="X422" s="6">
        <v>0</v>
      </c>
      <c r="Y422" s="6">
        <v>0</v>
      </c>
      <c r="Z422" s="6">
        <f>SUM(NonNurse[[#This Row],[Physical Therapist (PT) Hours]],NonNurse[[#This Row],[PT Assistant Hours]],NonNurse[[#This Row],[PT Aide Hours]])/NonNurse[[#This Row],[MDS Census]]</f>
        <v>0</v>
      </c>
      <c r="AA422" s="6">
        <v>0</v>
      </c>
      <c r="AB422" s="6">
        <v>0</v>
      </c>
      <c r="AC422" s="6">
        <v>0</v>
      </c>
      <c r="AD422" s="6">
        <v>7.3816304347826085</v>
      </c>
      <c r="AE422" s="6">
        <v>0</v>
      </c>
      <c r="AF422" s="6">
        <v>0</v>
      </c>
      <c r="AG422" s="6">
        <v>8.6956521739130432E-2</v>
      </c>
      <c r="AH422" s="1">
        <v>365368</v>
      </c>
      <c r="AI422">
        <v>5</v>
      </c>
    </row>
    <row r="423" spans="1:35" x14ac:dyDescent="0.25">
      <c r="A423" t="s">
        <v>964</v>
      </c>
      <c r="B423" t="s">
        <v>892</v>
      </c>
      <c r="C423" t="s">
        <v>1073</v>
      </c>
      <c r="D423" t="s">
        <v>991</v>
      </c>
      <c r="E423" s="6">
        <v>35.065217391304351</v>
      </c>
      <c r="F423" s="6">
        <v>3.652173913043478</v>
      </c>
      <c r="G423" s="6">
        <v>0.82608695652173914</v>
      </c>
      <c r="H423" s="6">
        <v>0.21739130434782608</v>
      </c>
      <c r="I423" s="6">
        <v>5.1304347826086953</v>
      </c>
      <c r="J423" s="6">
        <v>4.3478260869565216E-2</v>
      </c>
      <c r="K423" s="6">
        <v>0</v>
      </c>
      <c r="L423" s="6">
        <v>6.0618478260869573</v>
      </c>
      <c r="M423" s="6">
        <v>4.5173913043478269</v>
      </c>
      <c r="N423" s="6">
        <v>0</v>
      </c>
      <c r="O423" s="6">
        <f>SUM(NonNurse[[#This Row],[Qualified Social Work Staff Hours]],NonNurse[[#This Row],[Other Social Work Staff Hours]])/NonNurse[[#This Row],[MDS Census]]</f>
        <v>0.12882827030378177</v>
      </c>
      <c r="P423" s="6">
        <v>5.2177173913043475</v>
      </c>
      <c r="Q423" s="6">
        <v>0</v>
      </c>
      <c r="R423" s="6">
        <f>SUM(NonNurse[[#This Row],[Qualified Activities Professional Hours]],NonNurse[[#This Row],[Other Activities Professional Hours]])/NonNurse[[#This Row],[MDS Census]]</f>
        <v>0.14880037197768131</v>
      </c>
      <c r="S423" s="6">
        <v>4.3475000000000001</v>
      </c>
      <c r="T423" s="6">
        <v>11.397717391304344</v>
      </c>
      <c r="U423" s="6">
        <v>0</v>
      </c>
      <c r="V423" s="6">
        <f>SUM(NonNurse[[#This Row],[Occupational Therapist Hours]],NonNurse[[#This Row],[OT Assistant Hours]],NonNurse[[#This Row],[OT Aide Hours]])/NonNurse[[#This Row],[MDS Census]]</f>
        <v>0.44902665840049583</v>
      </c>
      <c r="W423" s="6">
        <v>11.032065217391308</v>
      </c>
      <c r="X423" s="6">
        <v>14.187391304347829</v>
      </c>
      <c r="Y423" s="6">
        <v>3.7282608695652173</v>
      </c>
      <c r="Z423" s="6">
        <f>SUM(NonNurse[[#This Row],[Physical Therapist (PT) Hours]],NonNurse[[#This Row],[PT Assistant Hours]],NonNurse[[#This Row],[PT Aide Hours]])/NonNurse[[#This Row],[MDS Census]]</f>
        <v>0.82553936763794189</v>
      </c>
      <c r="AA423" s="6">
        <v>0</v>
      </c>
      <c r="AB423" s="6">
        <v>0</v>
      </c>
      <c r="AC423" s="6">
        <v>0</v>
      </c>
      <c r="AD423" s="6">
        <v>0</v>
      </c>
      <c r="AE423" s="6">
        <v>0</v>
      </c>
      <c r="AF423" s="6">
        <v>0</v>
      </c>
      <c r="AG423" s="6">
        <v>0</v>
      </c>
      <c r="AH423" s="1">
        <v>366450</v>
      </c>
      <c r="AI423">
        <v>5</v>
      </c>
    </row>
    <row r="424" spans="1:35" x14ac:dyDescent="0.25">
      <c r="A424" t="s">
        <v>964</v>
      </c>
      <c r="B424" t="s">
        <v>11</v>
      </c>
      <c r="C424" t="s">
        <v>1135</v>
      </c>
      <c r="D424" t="s">
        <v>1045</v>
      </c>
      <c r="E424" s="6">
        <v>80.630434782608702</v>
      </c>
      <c r="F424" s="6">
        <v>5.3043478260869561</v>
      </c>
      <c r="G424" s="6">
        <v>0.94565217391304346</v>
      </c>
      <c r="H424" s="6">
        <v>0.38043478260869568</v>
      </c>
      <c r="I424" s="6">
        <v>2.9130434782608696</v>
      </c>
      <c r="J424" s="6">
        <v>0</v>
      </c>
      <c r="K424" s="6">
        <v>0</v>
      </c>
      <c r="L424" s="6">
        <v>3.6990217391304343</v>
      </c>
      <c r="M424" s="6">
        <v>0</v>
      </c>
      <c r="N424" s="6">
        <v>4.928478260869567</v>
      </c>
      <c r="O424" s="6">
        <f>SUM(NonNurse[[#This Row],[Qualified Social Work Staff Hours]],NonNurse[[#This Row],[Other Social Work Staff Hours]])/NonNurse[[#This Row],[MDS Census]]</f>
        <v>6.1124292262065262E-2</v>
      </c>
      <c r="P424" s="6">
        <v>4.6956521739130439</v>
      </c>
      <c r="Q424" s="6">
        <v>2.0315217391304343</v>
      </c>
      <c r="R424" s="6">
        <f>SUM(NonNurse[[#This Row],[Qualified Activities Professional Hours]],NonNurse[[#This Row],[Other Activities Professional Hours]])/NonNurse[[#This Row],[MDS Census]]</f>
        <v>8.3432191965489344E-2</v>
      </c>
      <c r="S424" s="6">
        <v>1.9156521739130437</v>
      </c>
      <c r="T424" s="6">
        <v>5.7211956521739129</v>
      </c>
      <c r="U424" s="6">
        <v>0</v>
      </c>
      <c r="V424" s="6">
        <f>SUM(NonNurse[[#This Row],[Occupational Therapist Hours]],NonNurse[[#This Row],[OT Assistant Hours]],NonNurse[[#This Row],[OT Aide Hours]])/NonNurse[[#This Row],[MDS Census]]</f>
        <v>9.4714208681585324E-2</v>
      </c>
      <c r="W424" s="6">
        <v>1.5408695652173918</v>
      </c>
      <c r="X424" s="6">
        <v>10.570760869565218</v>
      </c>
      <c r="Y424" s="6">
        <v>0</v>
      </c>
      <c r="Z424" s="6">
        <f>SUM(NonNurse[[#This Row],[Physical Therapist (PT) Hours]],NonNurse[[#This Row],[PT Assistant Hours]],NonNurse[[#This Row],[PT Aide Hours]])/NonNurse[[#This Row],[MDS Census]]</f>
        <v>0.15021164734429765</v>
      </c>
      <c r="AA424" s="6">
        <v>0.13043478260869565</v>
      </c>
      <c r="AB424" s="6">
        <v>0</v>
      </c>
      <c r="AC424" s="6">
        <v>0</v>
      </c>
      <c r="AD424" s="6">
        <v>0</v>
      </c>
      <c r="AE424" s="6">
        <v>0</v>
      </c>
      <c r="AF424" s="6">
        <v>0</v>
      </c>
      <c r="AG424" s="6">
        <v>0</v>
      </c>
      <c r="AH424" s="1">
        <v>365638</v>
      </c>
      <c r="AI424">
        <v>5</v>
      </c>
    </row>
    <row r="425" spans="1:35" x14ac:dyDescent="0.25">
      <c r="A425" t="s">
        <v>964</v>
      </c>
      <c r="B425" t="s">
        <v>181</v>
      </c>
      <c r="C425" t="s">
        <v>1269</v>
      </c>
      <c r="D425" t="s">
        <v>992</v>
      </c>
      <c r="E425" s="6">
        <v>42.271739130434781</v>
      </c>
      <c r="F425" s="6">
        <v>5.0434782608695654</v>
      </c>
      <c r="G425" s="6">
        <v>0</v>
      </c>
      <c r="H425" s="6">
        <v>0</v>
      </c>
      <c r="I425" s="6">
        <v>0</v>
      </c>
      <c r="J425" s="6">
        <v>0</v>
      </c>
      <c r="K425" s="6">
        <v>0</v>
      </c>
      <c r="L425" s="6">
        <v>1.4926086956521742</v>
      </c>
      <c r="M425" s="6">
        <v>0</v>
      </c>
      <c r="N425" s="6">
        <v>12.450434782608694</v>
      </c>
      <c r="O425" s="6">
        <f>SUM(NonNurse[[#This Row],[Qualified Social Work Staff Hours]],NonNurse[[#This Row],[Other Social Work Staff Hours]])/NonNurse[[#This Row],[MDS Census]]</f>
        <v>0.2945332990485986</v>
      </c>
      <c r="P425" s="6">
        <v>5.0434782608695654</v>
      </c>
      <c r="Q425" s="6">
        <v>5.9697826086956525</v>
      </c>
      <c r="R425" s="6">
        <f>SUM(NonNurse[[#This Row],[Qualified Activities Professional Hours]],NonNurse[[#This Row],[Other Activities Professional Hours]])/NonNurse[[#This Row],[MDS Census]]</f>
        <v>0.26053484186166115</v>
      </c>
      <c r="S425" s="6">
        <v>4.6711956521739131</v>
      </c>
      <c r="T425" s="6">
        <v>2.0601086956521741</v>
      </c>
      <c r="U425" s="6">
        <v>0</v>
      </c>
      <c r="V425" s="6">
        <f>SUM(NonNurse[[#This Row],[Occupational Therapist Hours]],NonNurse[[#This Row],[OT Assistant Hours]],NonNurse[[#This Row],[OT Aide Hours]])/NonNurse[[#This Row],[MDS Census]]</f>
        <v>0.15923887888917462</v>
      </c>
      <c r="W425" s="6">
        <v>0.73836956521739139</v>
      </c>
      <c r="X425" s="6">
        <v>3.7089130434782618</v>
      </c>
      <c r="Y425" s="6">
        <v>0</v>
      </c>
      <c r="Z425" s="6">
        <f>SUM(NonNurse[[#This Row],[Physical Therapist (PT) Hours]],NonNurse[[#This Row],[PT Assistant Hours]],NonNurse[[#This Row],[PT Aide Hours]])/NonNurse[[#This Row],[MDS Census]]</f>
        <v>0.1052069940858833</v>
      </c>
      <c r="AA425" s="6">
        <v>0</v>
      </c>
      <c r="AB425" s="6">
        <v>0</v>
      </c>
      <c r="AC425" s="6">
        <v>0</v>
      </c>
      <c r="AD425" s="6">
        <v>0</v>
      </c>
      <c r="AE425" s="6">
        <v>0</v>
      </c>
      <c r="AF425" s="6">
        <v>0</v>
      </c>
      <c r="AG425" s="6">
        <v>0</v>
      </c>
      <c r="AH425" s="1">
        <v>365431</v>
      </c>
      <c r="AI425">
        <v>5</v>
      </c>
    </row>
    <row r="426" spans="1:35" x14ac:dyDescent="0.25">
      <c r="A426" t="s">
        <v>964</v>
      </c>
      <c r="B426" t="s">
        <v>581</v>
      </c>
      <c r="C426" t="s">
        <v>1368</v>
      </c>
      <c r="D426" t="s">
        <v>1032</v>
      </c>
      <c r="E426" s="6">
        <v>139.89130434782609</v>
      </c>
      <c r="F426" s="6">
        <v>9.445652173913043</v>
      </c>
      <c r="G426" s="6">
        <v>0.56521739130434778</v>
      </c>
      <c r="H426" s="6">
        <v>0.51902173913043481</v>
      </c>
      <c r="I426" s="6">
        <v>7.6304347826086953</v>
      </c>
      <c r="J426" s="6">
        <v>0</v>
      </c>
      <c r="K426" s="6">
        <v>2.8804347826086958</v>
      </c>
      <c r="L426" s="6">
        <v>6.42</v>
      </c>
      <c r="M426" s="6">
        <v>13.364130434782609</v>
      </c>
      <c r="N426" s="6">
        <v>0</v>
      </c>
      <c r="O426" s="6">
        <f>SUM(NonNurse[[#This Row],[Qualified Social Work Staff Hours]],NonNurse[[#This Row],[Other Social Work Staff Hours]])/NonNurse[[#This Row],[MDS Census]]</f>
        <v>9.5532245532245527E-2</v>
      </c>
      <c r="P426" s="6">
        <v>9.2092391304347831</v>
      </c>
      <c r="Q426" s="6">
        <v>8.6304347826086953</v>
      </c>
      <c r="R426" s="6">
        <f>SUM(NonNurse[[#This Row],[Qualified Activities Professional Hours]],NonNurse[[#This Row],[Other Activities Professional Hours]])/NonNurse[[#This Row],[MDS Census]]</f>
        <v>0.12752525252525251</v>
      </c>
      <c r="S426" s="6">
        <v>8.9073913043478257</v>
      </c>
      <c r="T426" s="6">
        <v>11.251086956521743</v>
      </c>
      <c r="U426" s="6">
        <v>0</v>
      </c>
      <c r="V426" s="6">
        <f>SUM(NonNurse[[#This Row],[Occupational Therapist Hours]],NonNurse[[#This Row],[OT Assistant Hours]],NonNurse[[#This Row],[OT Aide Hours]])/NonNurse[[#This Row],[MDS Census]]</f>
        <v>0.14410101010101012</v>
      </c>
      <c r="W426" s="6">
        <v>4.5364130434782615</v>
      </c>
      <c r="X426" s="6">
        <v>10.27673913043478</v>
      </c>
      <c r="Y426" s="6">
        <v>0</v>
      </c>
      <c r="Z426" s="6">
        <f>SUM(NonNurse[[#This Row],[Physical Therapist (PT) Hours]],NonNurse[[#This Row],[PT Assistant Hours]],NonNurse[[#This Row],[PT Aide Hours]])/NonNurse[[#This Row],[MDS Census]]</f>
        <v>0.10589044289044287</v>
      </c>
      <c r="AA426" s="6">
        <v>0</v>
      </c>
      <c r="AB426" s="6">
        <v>0</v>
      </c>
      <c r="AC426" s="6">
        <v>0</v>
      </c>
      <c r="AD426" s="6">
        <v>0</v>
      </c>
      <c r="AE426" s="6">
        <v>0</v>
      </c>
      <c r="AF426" s="6">
        <v>0</v>
      </c>
      <c r="AG426" s="6">
        <v>0</v>
      </c>
      <c r="AH426" s="1">
        <v>366045</v>
      </c>
      <c r="AI426">
        <v>5</v>
      </c>
    </row>
    <row r="427" spans="1:35" x14ac:dyDescent="0.25">
      <c r="A427" t="s">
        <v>964</v>
      </c>
      <c r="B427" t="s">
        <v>924</v>
      </c>
      <c r="C427" t="s">
        <v>1211</v>
      </c>
      <c r="D427" t="s">
        <v>1055</v>
      </c>
      <c r="E427" s="6">
        <v>52.576086956521742</v>
      </c>
      <c r="F427" s="6">
        <v>5.4347826086956523</v>
      </c>
      <c r="G427" s="6">
        <v>0.32608695652173914</v>
      </c>
      <c r="H427" s="6">
        <v>0.17391304347826086</v>
      </c>
      <c r="I427" s="6">
        <v>1.2608695652173914</v>
      </c>
      <c r="J427" s="6">
        <v>0</v>
      </c>
      <c r="K427" s="6">
        <v>0</v>
      </c>
      <c r="L427" s="6">
        <v>4.1331521739130439</v>
      </c>
      <c r="M427" s="6">
        <v>0</v>
      </c>
      <c r="N427" s="6">
        <v>5.4782608695652177</v>
      </c>
      <c r="O427" s="6">
        <f>SUM(NonNurse[[#This Row],[Qualified Social Work Staff Hours]],NonNurse[[#This Row],[Other Social Work Staff Hours]])/NonNurse[[#This Row],[MDS Census]]</f>
        <v>0.10419681620839363</v>
      </c>
      <c r="P427" s="6">
        <v>5.8722826086956523</v>
      </c>
      <c r="Q427" s="6">
        <v>0</v>
      </c>
      <c r="R427" s="6">
        <f>SUM(NonNurse[[#This Row],[Qualified Activities Professional Hours]],NonNurse[[#This Row],[Other Activities Professional Hours]])/NonNurse[[#This Row],[MDS Census]]</f>
        <v>0.1116911308662394</v>
      </c>
      <c r="S427" s="6">
        <v>0.22554347826086957</v>
      </c>
      <c r="T427" s="6">
        <v>0.83695652173913049</v>
      </c>
      <c r="U427" s="6">
        <v>0</v>
      </c>
      <c r="V427" s="6">
        <f>SUM(NonNurse[[#This Row],[Occupational Therapist Hours]],NonNurse[[#This Row],[OT Assistant Hours]],NonNurse[[#This Row],[OT Aide Hours]])/NonNurse[[#This Row],[MDS Census]]</f>
        <v>2.0208807111846184E-2</v>
      </c>
      <c r="W427" s="6">
        <v>4.0489130434782608</v>
      </c>
      <c r="X427" s="6">
        <v>6.0625</v>
      </c>
      <c r="Y427" s="6">
        <v>0</v>
      </c>
      <c r="Z427" s="6">
        <f>SUM(NonNurse[[#This Row],[Physical Therapist (PT) Hours]],NonNurse[[#This Row],[PT Assistant Hours]],NonNurse[[#This Row],[PT Aide Hours]])/NonNurse[[#This Row],[MDS Census]]</f>
        <v>0.19231961959892496</v>
      </c>
      <c r="AA427" s="6">
        <v>0</v>
      </c>
      <c r="AB427" s="6">
        <v>0</v>
      </c>
      <c r="AC427" s="6">
        <v>0</v>
      </c>
      <c r="AD427" s="6">
        <v>0</v>
      </c>
      <c r="AE427" s="6">
        <v>0</v>
      </c>
      <c r="AF427" s="6">
        <v>0</v>
      </c>
      <c r="AG427" s="6">
        <v>0</v>
      </c>
      <c r="AH427" s="1">
        <v>366484</v>
      </c>
      <c r="AI427">
        <v>5</v>
      </c>
    </row>
    <row r="428" spans="1:35" x14ac:dyDescent="0.25">
      <c r="A428" t="s">
        <v>964</v>
      </c>
      <c r="B428" t="s">
        <v>246</v>
      </c>
      <c r="C428" t="s">
        <v>1244</v>
      </c>
      <c r="D428" t="s">
        <v>1032</v>
      </c>
      <c r="E428" s="6">
        <v>31.869565217391305</v>
      </c>
      <c r="F428" s="6">
        <v>2.347826086956522</v>
      </c>
      <c r="G428" s="6">
        <v>0</v>
      </c>
      <c r="H428" s="6">
        <v>0</v>
      </c>
      <c r="I428" s="6">
        <v>0</v>
      </c>
      <c r="J428" s="6">
        <v>0</v>
      </c>
      <c r="K428" s="6">
        <v>0</v>
      </c>
      <c r="L428" s="6">
        <v>0.94271739130434784</v>
      </c>
      <c r="M428" s="6">
        <v>0</v>
      </c>
      <c r="N428" s="6">
        <v>0</v>
      </c>
      <c r="O428" s="6">
        <f>SUM(NonNurse[[#This Row],[Qualified Social Work Staff Hours]],NonNurse[[#This Row],[Other Social Work Staff Hours]])/NonNurse[[#This Row],[MDS Census]]</f>
        <v>0</v>
      </c>
      <c r="P428" s="6">
        <v>0</v>
      </c>
      <c r="Q428" s="6">
        <v>15.206521739130435</v>
      </c>
      <c r="R428" s="6">
        <f>SUM(NonNurse[[#This Row],[Qualified Activities Professional Hours]],NonNurse[[#This Row],[Other Activities Professional Hours]])/NonNurse[[#This Row],[MDS Census]]</f>
        <v>0.47714870395634379</v>
      </c>
      <c r="S428" s="6">
        <v>0.48282608695652163</v>
      </c>
      <c r="T428" s="6">
        <v>4.0754347826086956</v>
      </c>
      <c r="U428" s="6">
        <v>0</v>
      </c>
      <c r="V428" s="6">
        <f>SUM(NonNurse[[#This Row],[Occupational Therapist Hours]],NonNurse[[#This Row],[OT Assistant Hours]],NonNurse[[#This Row],[OT Aide Hours]])/NonNurse[[#This Row],[MDS Census]]</f>
        <v>0.14302864938608456</v>
      </c>
      <c r="W428" s="6">
        <v>0.86619565217391303</v>
      </c>
      <c r="X428" s="6">
        <v>2.0397826086956523</v>
      </c>
      <c r="Y428" s="6">
        <v>0</v>
      </c>
      <c r="Z428" s="6">
        <f>SUM(NonNurse[[#This Row],[Physical Therapist (PT) Hours]],NonNurse[[#This Row],[PT Assistant Hours]],NonNurse[[#This Row],[PT Aide Hours]])/NonNurse[[#This Row],[MDS Census]]</f>
        <v>9.1183492496589358E-2</v>
      </c>
      <c r="AA428" s="6">
        <v>0</v>
      </c>
      <c r="AB428" s="6">
        <v>0</v>
      </c>
      <c r="AC428" s="6">
        <v>0</v>
      </c>
      <c r="AD428" s="6">
        <v>0</v>
      </c>
      <c r="AE428" s="6">
        <v>0</v>
      </c>
      <c r="AF428" s="6">
        <v>0</v>
      </c>
      <c r="AG428" s="6">
        <v>0</v>
      </c>
      <c r="AH428" s="1">
        <v>365533</v>
      </c>
      <c r="AI428">
        <v>5</v>
      </c>
    </row>
    <row r="429" spans="1:35" x14ac:dyDescent="0.25">
      <c r="A429" t="s">
        <v>964</v>
      </c>
      <c r="B429" t="s">
        <v>471</v>
      </c>
      <c r="C429" t="s">
        <v>1129</v>
      </c>
      <c r="D429" t="s">
        <v>1032</v>
      </c>
      <c r="E429" s="6">
        <v>26.619565217391305</v>
      </c>
      <c r="F429" s="6">
        <v>3.1576086956521738</v>
      </c>
      <c r="G429" s="6">
        <v>0</v>
      </c>
      <c r="H429" s="6">
        <v>0</v>
      </c>
      <c r="I429" s="6">
        <v>0</v>
      </c>
      <c r="J429" s="6">
        <v>0</v>
      </c>
      <c r="K429" s="6">
        <v>0</v>
      </c>
      <c r="L429" s="6">
        <v>0</v>
      </c>
      <c r="M429" s="6">
        <v>5.2173913043478262</v>
      </c>
      <c r="N429" s="6">
        <v>0</v>
      </c>
      <c r="O429" s="6">
        <f>SUM(NonNurse[[#This Row],[Qualified Social Work Staff Hours]],NonNurse[[#This Row],[Other Social Work Staff Hours]])/NonNurse[[#This Row],[MDS Census]]</f>
        <v>0.19599836668027767</v>
      </c>
      <c r="P429" s="6">
        <v>31.71032608695652</v>
      </c>
      <c r="Q429" s="6">
        <v>0</v>
      </c>
      <c r="R429" s="6">
        <f>SUM(NonNurse[[#This Row],[Qualified Activities Professional Hours]],NonNurse[[#This Row],[Other Activities Professional Hours]])/NonNurse[[#This Row],[MDS Census]]</f>
        <v>1.1912413229889751</v>
      </c>
      <c r="S429" s="6">
        <v>0</v>
      </c>
      <c r="T429" s="6">
        <v>0</v>
      </c>
      <c r="U429" s="6">
        <v>0</v>
      </c>
      <c r="V429" s="6">
        <f>SUM(NonNurse[[#This Row],[Occupational Therapist Hours]],NonNurse[[#This Row],[OT Assistant Hours]],NonNurse[[#This Row],[OT Aide Hours]])/NonNurse[[#This Row],[MDS Census]]</f>
        <v>0</v>
      </c>
      <c r="W429" s="6">
        <v>0</v>
      </c>
      <c r="X429" s="6">
        <v>0</v>
      </c>
      <c r="Y429" s="6">
        <v>0</v>
      </c>
      <c r="Z429" s="6">
        <f>SUM(NonNurse[[#This Row],[Physical Therapist (PT) Hours]],NonNurse[[#This Row],[PT Assistant Hours]],NonNurse[[#This Row],[PT Aide Hours]])/NonNurse[[#This Row],[MDS Census]]</f>
        <v>0</v>
      </c>
      <c r="AA429" s="6">
        <v>0</v>
      </c>
      <c r="AB429" s="6">
        <v>0</v>
      </c>
      <c r="AC429" s="6">
        <v>0</v>
      </c>
      <c r="AD429" s="6">
        <v>0</v>
      </c>
      <c r="AE429" s="6">
        <v>0</v>
      </c>
      <c r="AF429" s="6">
        <v>0</v>
      </c>
      <c r="AG429" s="6">
        <v>0</v>
      </c>
      <c r="AH429" s="1">
        <v>365870</v>
      </c>
      <c r="AI429">
        <v>5</v>
      </c>
    </row>
    <row r="430" spans="1:35" x14ac:dyDescent="0.25">
      <c r="A430" t="s">
        <v>964</v>
      </c>
      <c r="B430" t="s">
        <v>777</v>
      </c>
      <c r="C430" t="s">
        <v>1212</v>
      </c>
      <c r="D430" t="s">
        <v>1055</v>
      </c>
      <c r="E430" s="6">
        <v>20.576086956521738</v>
      </c>
      <c r="F430" s="6">
        <v>1.9130434782608696</v>
      </c>
      <c r="G430" s="6">
        <v>0.15217391304347827</v>
      </c>
      <c r="H430" s="6">
        <v>8.6956521739130432E-2</v>
      </c>
      <c r="I430" s="6">
        <v>0.53260869565217395</v>
      </c>
      <c r="J430" s="6">
        <v>0</v>
      </c>
      <c r="K430" s="6">
        <v>0</v>
      </c>
      <c r="L430" s="6">
        <v>3.1103260869565217</v>
      </c>
      <c r="M430" s="6">
        <v>3.5869565217391304</v>
      </c>
      <c r="N430" s="6">
        <v>0</v>
      </c>
      <c r="O430" s="6">
        <f>SUM(NonNurse[[#This Row],[Qualified Social Work Staff Hours]],NonNurse[[#This Row],[Other Social Work Staff Hours]])/NonNurse[[#This Row],[MDS Census]]</f>
        <v>0.17432646592709986</v>
      </c>
      <c r="P430" s="6">
        <v>0</v>
      </c>
      <c r="Q430" s="6">
        <v>4.0026086956521736</v>
      </c>
      <c r="R430" s="6">
        <f>SUM(NonNurse[[#This Row],[Qualified Activities Professional Hours]],NonNurse[[#This Row],[Other Activities Professional Hours]])/NonNurse[[#This Row],[MDS Census]]</f>
        <v>0.19452720549392497</v>
      </c>
      <c r="S430" s="6">
        <v>3.3631521739130443</v>
      </c>
      <c r="T430" s="6">
        <v>3.1830434782608701</v>
      </c>
      <c r="U430" s="6">
        <v>0</v>
      </c>
      <c r="V430" s="6">
        <f>SUM(NonNurse[[#This Row],[Occupational Therapist Hours]],NonNurse[[#This Row],[OT Assistant Hours]],NonNurse[[#This Row],[OT Aide Hours]])/NonNurse[[#This Row],[MDS Census]]</f>
        <v>0.31814580031695727</v>
      </c>
      <c r="W430" s="6">
        <v>2.1426086956521737</v>
      </c>
      <c r="X430" s="6">
        <v>3.9806521739130436</v>
      </c>
      <c r="Y430" s="6">
        <v>0</v>
      </c>
      <c r="Z430" s="6">
        <f>SUM(NonNurse[[#This Row],[Physical Therapist (PT) Hours]],NonNurse[[#This Row],[PT Assistant Hours]],NonNurse[[#This Row],[PT Aide Hours]])/NonNurse[[#This Row],[MDS Census]]</f>
        <v>0.29759112519809827</v>
      </c>
      <c r="AA430" s="6">
        <v>0</v>
      </c>
      <c r="AB430" s="6">
        <v>0</v>
      </c>
      <c r="AC430" s="6">
        <v>0</v>
      </c>
      <c r="AD430" s="6">
        <v>0</v>
      </c>
      <c r="AE430" s="6">
        <v>0</v>
      </c>
      <c r="AF430" s="6">
        <v>0</v>
      </c>
      <c r="AG430" s="6">
        <v>0</v>
      </c>
      <c r="AH430" s="1">
        <v>366314</v>
      </c>
      <c r="AI430">
        <v>5</v>
      </c>
    </row>
    <row r="431" spans="1:35" x14ac:dyDescent="0.25">
      <c r="A431" t="s">
        <v>964</v>
      </c>
      <c r="B431" t="s">
        <v>553</v>
      </c>
      <c r="C431" t="s">
        <v>1092</v>
      </c>
      <c r="D431" t="s">
        <v>1035</v>
      </c>
      <c r="E431" s="6">
        <v>86.173913043478265</v>
      </c>
      <c r="F431" s="6">
        <v>5.7391304347826084</v>
      </c>
      <c r="G431" s="6">
        <v>0</v>
      </c>
      <c r="H431" s="6">
        <v>0.27989130434782611</v>
      </c>
      <c r="I431" s="6">
        <v>2.4130434782608696</v>
      </c>
      <c r="J431" s="6">
        <v>0</v>
      </c>
      <c r="K431" s="6">
        <v>0</v>
      </c>
      <c r="L431" s="6">
        <v>5.2282608695652177</v>
      </c>
      <c r="M431" s="6">
        <v>0</v>
      </c>
      <c r="N431" s="6">
        <v>4.8097826086956523</v>
      </c>
      <c r="O431" s="6">
        <f>SUM(NonNurse[[#This Row],[Qualified Social Work Staff Hours]],NonNurse[[#This Row],[Other Social Work Staff Hours]])/NonNurse[[#This Row],[MDS Census]]</f>
        <v>5.5814833501513623E-2</v>
      </c>
      <c r="P431" s="6">
        <v>4.9076086956521738</v>
      </c>
      <c r="Q431" s="6">
        <v>4.7581521739130439</v>
      </c>
      <c r="R431" s="6">
        <f>SUM(NonNurse[[#This Row],[Qualified Activities Professional Hours]],NonNurse[[#This Row],[Other Activities Professional Hours]])/NonNurse[[#This Row],[MDS Census]]</f>
        <v>0.11216574167507569</v>
      </c>
      <c r="S431" s="6">
        <v>4.0869565217391308</v>
      </c>
      <c r="T431" s="6">
        <v>3.9538043478260869</v>
      </c>
      <c r="U431" s="6">
        <v>0</v>
      </c>
      <c r="V431" s="6">
        <f>SUM(NonNurse[[#This Row],[Occupational Therapist Hours]],NonNurse[[#This Row],[OT Assistant Hours]],NonNurse[[#This Row],[OT Aide Hours]])/NonNurse[[#This Row],[MDS Census]]</f>
        <v>9.3308526740666003E-2</v>
      </c>
      <c r="W431" s="6">
        <v>3.7038043478260869</v>
      </c>
      <c r="X431" s="6">
        <v>9.9347826086956523</v>
      </c>
      <c r="Y431" s="6">
        <v>0</v>
      </c>
      <c r="Z431" s="6">
        <f>SUM(NonNurse[[#This Row],[Physical Therapist (PT) Hours]],NonNurse[[#This Row],[PT Assistant Hours]],NonNurse[[#This Row],[PT Aide Hours]])/NonNurse[[#This Row],[MDS Census]]</f>
        <v>0.15826816347124115</v>
      </c>
      <c r="AA431" s="6">
        <v>0</v>
      </c>
      <c r="AB431" s="6">
        <v>0</v>
      </c>
      <c r="AC431" s="6">
        <v>0</v>
      </c>
      <c r="AD431" s="6">
        <v>0</v>
      </c>
      <c r="AE431" s="6">
        <v>0</v>
      </c>
      <c r="AF431" s="6">
        <v>0</v>
      </c>
      <c r="AG431" s="6">
        <v>0</v>
      </c>
      <c r="AH431" s="1">
        <v>366004</v>
      </c>
      <c r="AI431">
        <v>5</v>
      </c>
    </row>
    <row r="432" spans="1:35" x14ac:dyDescent="0.25">
      <c r="A432" t="s">
        <v>964</v>
      </c>
      <c r="B432" t="s">
        <v>449</v>
      </c>
      <c r="C432" t="s">
        <v>1242</v>
      </c>
      <c r="D432" t="s">
        <v>1035</v>
      </c>
      <c r="E432" s="6">
        <v>57.576086956521742</v>
      </c>
      <c r="F432" s="6">
        <v>5.3043478260869561</v>
      </c>
      <c r="G432" s="6">
        <v>0.20923913043478262</v>
      </c>
      <c r="H432" s="6">
        <v>0</v>
      </c>
      <c r="I432" s="6">
        <v>1.1413043478260869</v>
      </c>
      <c r="J432" s="6">
        <v>1.0869565217391304E-2</v>
      </c>
      <c r="K432" s="6">
        <v>2.6059782608695654</v>
      </c>
      <c r="L432" s="6">
        <v>5.2173913043478262</v>
      </c>
      <c r="M432" s="6">
        <v>6.1195652173913047</v>
      </c>
      <c r="N432" s="6">
        <v>0</v>
      </c>
      <c r="O432" s="6">
        <f>SUM(NonNurse[[#This Row],[Qualified Social Work Staff Hours]],NonNurse[[#This Row],[Other Social Work Staff Hours]])/NonNurse[[#This Row],[MDS Census]]</f>
        <v>0.10628657730791014</v>
      </c>
      <c r="P432" s="6">
        <v>2.4918478260869565</v>
      </c>
      <c r="Q432" s="6">
        <v>1.1956521739130435</v>
      </c>
      <c r="R432" s="6">
        <f>SUM(NonNurse[[#This Row],[Qualified Activities Professional Hours]],NonNurse[[#This Row],[Other Activities Professional Hours]])/NonNurse[[#This Row],[MDS Census]]</f>
        <v>6.4045686237492919E-2</v>
      </c>
      <c r="S432" s="6">
        <v>0</v>
      </c>
      <c r="T432" s="6">
        <v>0</v>
      </c>
      <c r="U432" s="6">
        <v>0</v>
      </c>
      <c r="V432" s="6">
        <f>SUM(NonNurse[[#This Row],[Occupational Therapist Hours]],NonNurse[[#This Row],[OT Assistant Hours]],NonNurse[[#This Row],[OT Aide Hours]])/NonNurse[[#This Row],[MDS Census]]</f>
        <v>0</v>
      </c>
      <c r="W432" s="6">
        <v>0</v>
      </c>
      <c r="X432" s="6">
        <v>0</v>
      </c>
      <c r="Y432" s="6">
        <v>0</v>
      </c>
      <c r="Z432" s="6">
        <f>SUM(NonNurse[[#This Row],[Physical Therapist (PT) Hours]],NonNurse[[#This Row],[PT Assistant Hours]],NonNurse[[#This Row],[PT Aide Hours]])/NonNurse[[#This Row],[MDS Census]]</f>
        <v>0</v>
      </c>
      <c r="AA432" s="6">
        <v>0</v>
      </c>
      <c r="AB432" s="6">
        <v>0</v>
      </c>
      <c r="AC432" s="6">
        <v>0</v>
      </c>
      <c r="AD432" s="6">
        <v>0</v>
      </c>
      <c r="AE432" s="6">
        <v>0</v>
      </c>
      <c r="AF432" s="6">
        <v>0</v>
      </c>
      <c r="AG432" s="6">
        <v>0.38315217391304346</v>
      </c>
      <c r="AH432" s="1">
        <v>365834</v>
      </c>
      <c r="AI432">
        <v>5</v>
      </c>
    </row>
    <row r="433" spans="1:35" x14ac:dyDescent="0.25">
      <c r="A433" t="s">
        <v>964</v>
      </c>
      <c r="B433" t="s">
        <v>456</v>
      </c>
      <c r="C433" t="s">
        <v>1343</v>
      </c>
      <c r="D433" t="s">
        <v>1018</v>
      </c>
      <c r="E433" s="6">
        <v>86.673913043478265</v>
      </c>
      <c r="F433" s="6">
        <v>5.1304347826086953</v>
      </c>
      <c r="G433" s="6">
        <v>0.13043478260869565</v>
      </c>
      <c r="H433" s="6">
        <v>0</v>
      </c>
      <c r="I433" s="6">
        <v>1.5543478260869565</v>
      </c>
      <c r="J433" s="6">
        <v>0</v>
      </c>
      <c r="K433" s="6">
        <v>0</v>
      </c>
      <c r="L433" s="6">
        <v>5.2309782608695654</v>
      </c>
      <c r="M433" s="6">
        <v>1.6521739130434783</v>
      </c>
      <c r="N433" s="6">
        <v>3.652173913043478</v>
      </c>
      <c r="O433" s="6">
        <f>SUM(NonNurse[[#This Row],[Qualified Social Work Staff Hours]],NonNurse[[#This Row],[Other Social Work Staff Hours]])/NonNurse[[#This Row],[MDS Census]]</f>
        <v>6.1198896413343355E-2</v>
      </c>
      <c r="P433" s="6">
        <v>5.5625</v>
      </c>
      <c r="Q433" s="6">
        <v>12.737717391304347</v>
      </c>
      <c r="R433" s="6">
        <f>SUM(NonNurse[[#This Row],[Qualified Activities Professional Hours]],NonNurse[[#This Row],[Other Activities Professional Hours]])/NonNurse[[#This Row],[MDS Census]]</f>
        <v>0.21113870077752694</v>
      </c>
      <c r="S433" s="6">
        <v>5.7309782608695654</v>
      </c>
      <c r="T433" s="6">
        <v>7.9157608695652177</v>
      </c>
      <c r="U433" s="6">
        <v>0</v>
      </c>
      <c r="V433" s="6">
        <f>SUM(NonNurse[[#This Row],[Occupational Therapist Hours]],NonNurse[[#This Row],[OT Assistant Hours]],NonNurse[[#This Row],[OT Aide Hours]])/NonNurse[[#This Row],[MDS Census]]</f>
        <v>0.1574492099322799</v>
      </c>
      <c r="W433" s="6">
        <v>5.4945652173913047</v>
      </c>
      <c r="X433" s="6">
        <v>11.128152173913042</v>
      </c>
      <c r="Y433" s="6">
        <v>0</v>
      </c>
      <c r="Z433" s="6">
        <f>SUM(NonNurse[[#This Row],[Physical Therapist (PT) Hours]],NonNurse[[#This Row],[PT Assistant Hours]],NonNurse[[#This Row],[PT Aide Hours]])/NonNurse[[#This Row],[MDS Census]]</f>
        <v>0.19178454978680712</v>
      </c>
      <c r="AA433" s="6">
        <v>0</v>
      </c>
      <c r="AB433" s="6">
        <v>0</v>
      </c>
      <c r="AC433" s="6">
        <v>0</v>
      </c>
      <c r="AD433" s="6">
        <v>0</v>
      </c>
      <c r="AE433" s="6">
        <v>0</v>
      </c>
      <c r="AF433" s="6">
        <v>0</v>
      </c>
      <c r="AG433" s="6">
        <v>0</v>
      </c>
      <c r="AH433" s="1">
        <v>365843</v>
      </c>
      <c r="AI433">
        <v>5</v>
      </c>
    </row>
    <row r="434" spans="1:35" x14ac:dyDescent="0.25">
      <c r="A434" t="s">
        <v>964</v>
      </c>
      <c r="B434" t="s">
        <v>54</v>
      </c>
      <c r="C434" t="s">
        <v>1213</v>
      </c>
      <c r="D434" t="s">
        <v>1008</v>
      </c>
      <c r="E434" s="6">
        <v>59.673913043478258</v>
      </c>
      <c r="F434" s="6">
        <v>1.5652173913043479</v>
      </c>
      <c r="G434" s="6">
        <v>1.1304347826086956</v>
      </c>
      <c r="H434" s="6">
        <v>0.43478260869565216</v>
      </c>
      <c r="I434" s="6">
        <v>0</v>
      </c>
      <c r="J434" s="6">
        <v>0</v>
      </c>
      <c r="K434" s="6">
        <v>0</v>
      </c>
      <c r="L434" s="6">
        <v>3.4032608695652184</v>
      </c>
      <c r="M434" s="6">
        <v>5.0434782608695654</v>
      </c>
      <c r="N434" s="6">
        <v>0</v>
      </c>
      <c r="O434" s="6">
        <f>SUM(NonNurse[[#This Row],[Qualified Social Work Staff Hours]],NonNurse[[#This Row],[Other Social Work Staff Hours]])/NonNurse[[#This Row],[MDS Census]]</f>
        <v>8.4517304189435344E-2</v>
      </c>
      <c r="P434" s="6">
        <v>0</v>
      </c>
      <c r="Q434" s="6">
        <v>6.6711956521739131</v>
      </c>
      <c r="R434" s="6">
        <f>SUM(NonNurse[[#This Row],[Qualified Activities Professional Hours]],NonNurse[[#This Row],[Other Activities Professional Hours]])/NonNurse[[#This Row],[MDS Census]]</f>
        <v>0.11179417122040074</v>
      </c>
      <c r="S434" s="6">
        <v>2.0669565217391304</v>
      </c>
      <c r="T434" s="6">
        <v>6.5980434782608706</v>
      </c>
      <c r="U434" s="6">
        <v>0</v>
      </c>
      <c r="V434" s="6">
        <f>SUM(NonNurse[[#This Row],[Occupational Therapist Hours]],NonNurse[[#This Row],[OT Assistant Hours]],NonNurse[[#This Row],[OT Aide Hours]])/NonNurse[[#This Row],[MDS Census]]</f>
        <v>0.14520582877959928</v>
      </c>
      <c r="W434" s="6">
        <v>4.2620652173913038</v>
      </c>
      <c r="X434" s="6">
        <v>6.657934782608697</v>
      </c>
      <c r="Y434" s="6">
        <v>0</v>
      </c>
      <c r="Z434" s="6">
        <f>SUM(NonNurse[[#This Row],[Physical Therapist (PT) Hours]],NonNurse[[#This Row],[PT Assistant Hours]],NonNurse[[#This Row],[PT Aide Hours]])/NonNurse[[#This Row],[MDS Census]]</f>
        <v>0.18299453551912573</v>
      </c>
      <c r="AA434" s="6">
        <v>0</v>
      </c>
      <c r="AB434" s="6">
        <v>0</v>
      </c>
      <c r="AC434" s="6">
        <v>0</v>
      </c>
      <c r="AD434" s="6">
        <v>0</v>
      </c>
      <c r="AE434" s="6">
        <v>0</v>
      </c>
      <c r="AF434" s="6">
        <v>0</v>
      </c>
      <c r="AG434" s="6">
        <v>0</v>
      </c>
      <c r="AH434" s="1">
        <v>365178</v>
      </c>
      <c r="AI434">
        <v>5</v>
      </c>
    </row>
    <row r="435" spans="1:35" x14ac:dyDescent="0.25">
      <c r="A435" t="s">
        <v>964</v>
      </c>
      <c r="B435" t="s">
        <v>820</v>
      </c>
      <c r="C435" t="s">
        <v>1118</v>
      </c>
      <c r="D435" t="s">
        <v>1041</v>
      </c>
      <c r="E435" s="6">
        <v>109</v>
      </c>
      <c r="F435" s="6">
        <v>5.3043478260869561</v>
      </c>
      <c r="G435" s="6">
        <v>0.16304347826086957</v>
      </c>
      <c r="H435" s="6">
        <v>0.38043478260869568</v>
      </c>
      <c r="I435" s="6">
        <v>3.9130434782608696</v>
      </c>
      <c r="J435" s="6">
        <v>0</v>
      </c>
      <c r="K435" s="6">
        <v>0</v>
      </c>
      <c r="L435" s="6">
        <v>10.54086956521739</v>
      </c>
      <c r="M435" s="6">
        <v>5.2173913043478262</v>
      </c>
      <c r="N435" s="6">
        <v>3.0461956521739131</v>
      </c>
      <c r="O435" s="6">
        <f>SUM(NonNurse[[#This Row],[Qualified Social Work Staff Hours]],NonNurse[[#This Row],[Other Social Work Staff Hours]])/NonNurse[[#This Row],[MDS Census]]</f>
        <v>7.5812724371759066E-2</v>
      </c>
      <c r="P435" s="6">
        <v>5.5516304347826084</v>
      </c>
      <c r="Q435" s="6">
        <v>4.4782608695652177</v>
      </c>
      <c r="R435" s="6">
        <f>SUM(NonNurse[[#This Row],[Qualified Activities Professional Hours]],NonNurse[[#This Row],[Other Activities Professional Hours]])/NonNurse[[#This Row],[MDS Census]]</f>
        <v>9.2017351416035106E-2</v>
      </c>
      <c r="S435" s="6">
        <v>2.7588043478260871</v>
      </c>
      <c r="T435" s="6">
        <v>7.8897826086956533</v>
      </c>
      <c r="U435" s="6">
        <v>0</v>
      </c>
      <c r="V435" s="6">
        <f>SUM(NonNurse[[#This Row],[Occupational Therapist Hours]],NonNurse[[#This Row],[OT Assistant Hours]],NonNurse[[#This Row],[OT Aide Hours]])/NonNurse[[#This Row],[MDS Census]]</f>
        <v>9.7693458316713208E-2</v>
      </c>
      <c r="W435" s="6">
        <v>4.2411956521739125</v>
      </c>
      <c r="X435" s="6">
        <v>10.419130434782611</v>
      </c>
      <c r="Y435" s="6">
        <v>0</v>
      </c>
      <c r="Z435" s="6">
        <f>SUM(NonNurse[[#This Row],[Physical Therapist (PT) Hours]],NonNurse[[#This Row],[PT Assistant Hours]],NonNurse[[#This Row],[PT Aide Hours]])/NonNurse[[#This Row],[MDS Census]]</f>
        <v>0.13449840446749103</v>
      </c>
      <c r="AA435" s="6">
        <v>0</v>
      </c>
      <c r="AB435" s="6">
        <v>0</v>
      </c>
      <c r="AC435" s="6">
        <v>0</v>
      </c>
      <c r="AD435" s="6">
        <v>0</v>
      </c>
      <c r="AE435" s="6">
        <v>0</v>
      </c>
      <c r="AF435" s="6">
        <v>0</v>
      </c>
      <c r="AG435" s="6">
        <v>0</v>
      </c>
      <c r="AH435" s="1">
        <v>366372</v>
      </c>
      <c r="AI435">
        <v>5</v>
      </c>
    </row>
    <row r="436" spans="1:35" x14ac:dyDescent="0.25">
      <c r="A436" t="s">
        <v>964</v>
      </c>
      <c r="B436" t="s">
        <v>725</v>
      </c>
      <c r="C436" t="s">
        <v>1068</v>
      </c>
      <c r="D436" t="s">
        <v>1062</v>
      </c>
      <c r="E436" s="6">
        <v>56.130434782608695</v>
      </c>
      <c r="F436" s="6">
        <v>9.2210869565217433</v>
      </c>
      <c r="G436" s="6">
        <v>0.70652173913043481</v>
      </c>
      <c r="H436" s="6">
        <v>0.29347826086956524</v>
      </c>
      <c r="I436" s="6">
        <v>0.69565217391304346</v>
      </c>
      <c r="J436" s="6">
        <v>0</v>
      </c>
      <c r="K436" s="6">
        <v>0</v>
      </c>
      <c r="L436" s="6">
        <v>2.8140217391304354</v>
      </c>
      <c r="M436" s="6">
        <v>0</v>
      </c>
      <c r="N436" s="6">
        <v>5.4342391304347846</v>
      </c>
      <c r="O436" s="6">
        <f>SUM(NonNurse[[#This Row],[Qualified Social Work Staff Hours]],NonNurse[[#This Row],[Other Social Work Staff Hours]])/NonNurse[[#This Row],[MDS Census]]</f>
        <v>9.6814484895429931E-2</v>
      </c>
      <c r="P436" s="6">
        <v>5.4014130434782626</v>
      </c>
      <c r="Q436" s="6">
        <v>6.3727173913043487</v>
      </c>
      <c r="R436" s="6">
        <f>SUM(NonNurse[[#This Row],[Qualified Activities Professional Hours]],NonNurse[[#This Row],[Other Activities Professional Hours]])/NonNurse[[#This Row],[MDS Census]]</f>
        <v>0.20976374903175837</v>
      </c>
      <c r="S436" s="6">
        <v>1.2494565217391307</v>
      </c>
      <c r="T436" s="6">
        <v>4.1120652173913026</v>
      </c>
      <c r="U436" s="6">
        <v>0</v>
      </c>
      <c r="V436" s="6">
        <f>SUM(NonNurse[[#This Row],[Occupational Therapist Hours]],NonNurse[[#This Row],[OT Assistant Hours]],NonNurse[[#This Row],[OT Aide Hours]])/NonNurse[[#This Row],[MDS Census]]</f>
        <v>9.5518977536793157E-2</v>
      </c>
      <c r="W436" s="6">
        <v>0.581195652173913</v>
      </c>
      <c r="X436" s="6">
        <v>5.6755434782608694</v>
      </c>
      <c r="Y436" s="6">
        <v>0</v>
      </c>
      <c r="Z436" s="6">
        <f>SUM(NonNurse[[#This Row],[Physical Therapist (PT) Hours]],NonNurse[[#This Row],[PT Assistant Hours]],NonNurse[[#This Row],[PT Aide Hours]])/NonNurse[[#This Row],[MDS Census]]</f>
        <v>0.11146785437645236</v>
      </c>
      <c r="AA436" s="6">
        <v>0</v>
      </c>
      <c r="AB436" s="6">
        <v>0</v>
      </c>
      <c r="AC436" s="6">
        <v>0</v>
      </c>
      <c r="AD436" s="6">
        <v>0</v>
      </c>
      <c r="AE436" s="6">
        <v>0</v>
      </c>
      <c r="AF436" s="6">
        <v>0</v>
      </c>
      <c r="AG436" s="6">
        <v>0</v>
      </c>
      <c r="AH436" s="1">
        <v>366250</v>
      </c>
      <c r="AI436">
        <v>5</v>
      </c>
    </row>
    <row r="437" spans="1:35" x14ac:dyDescent="0.25">
      <c r="A437" t="s">
        <v>964</v>
      </c>
      <c r="B437" t="s">
        <v>770</v>
      </c>
      <c r="C437" t="s">
        <v>1128</v>
      </c>
      <c r="D437" t="s">
        <v>1026</v>
      </c>
      <c r="E437" s="6">
        <v>109.54347826086956</v>
      </c>
      <c r="F437" s="6">
        <v>4.1739130434782608</v>
      </c>
      <c r="G437" s="6">
        <v>0.32608695652173914</v>
      </c>
      <c r="H437" s="6">
        <v>0</v>
      </c>
      <c r="I437" s="6">
        <v>0</v>
      </c>
      <c r="J437" s="6">
        <v>0</v>
      </c>
      <c r="K437" s="6">
        <v>0</v>
      </c>
      <c r="L437" s="6">
        <v>21.317934782608695</v>
      </c>
      <c r="M437" s="6">
        <v>19.652173913043477</v>
      </c>
      <c r="N437" s="6">
        <v>0</v>
      </c>
      <c r="O437" s="6">
        <f>SUM(NonNurse[[#This Row],[Qualified Social Work Staff Hours]],NonNurse[[#This Row],[Other Social Work Staff Hours]])/NonNurse[[#This Row],[MDS Census]]</f>
        <v>0.17940067473705099</v>
      </c>
      <c r="P437" s="6">
        <v>3.9130434782608696</v>
      </c>
      <c r="Q437" s="6">
        <v>12.630434782608695</v>
      </c>
      <c r="R437" s="6">
        <f>SUM(NonNurse[[#This Row],[Qualified Activities Professional Hours]],NonNurse[[#This Row],[Other Activities Professional Hours]])/NonNurse[[#This Row],[MDS Census]]</f>
        <v>0.1510220281801945</v>
      </c>
      <c r="S437" s="6">
        <v>18.135869565217391</v>
      </c>
      <c r="T437" s="6">
        <v>21.228260869565219</v>
      </c>
      <c r="U437" s="6">
        <v>0</v>
      </c>
      <c r="V437" s="6">
        <f>SUM(NonNurse[[#This Row],[Occupational Therapist Hours]],NonNurse[[#This Row],[OT Assistant Hours]],NonNurse[[#This Row],[OT Aide Hours]])/NonNurse[[#This Row],[MDS Census]]</f>
        <v>0.35934709267711851</v>
      </c>
      <c r="W437" s="6">
        <v>30.396739130434781</v>
      </c>
      <c r="X437" s="6">
        <v>30.698369565217391</v>
      </c>
      <c r="Y437" s="6">
        <v>6.1847826086956523</v>
      </c>
      <c r="Z437" s="6">
        <f>SUM(NonNurse[[#This Row],[Physical Therapist (PT) Hours]],NonNurse[[#This Row],[PT Assistant Hours]],NonNurse[[#This Row],[PT Aide Hours]])/NonNurse[[#This Row],[MDS Census]]</f>
        <v>0.61418436197658266</v>
      </c>
      <c r="AA437" s="6">
        <v>0</v>
      </c>
      <c r="AB437" s="6">
        <v>0</v>
      </c>
      <c r="AC437" s="6">
        <v>0</v>
      </c>
      <c r="AD437" s="6">
        <v>0</v>
      </c>
      <c r="AE437" s="6">
        <v>8.8369565217391308</v>
      </c>
      <c r="AF437" s="6">
        <v>0</v>
      </c>
      <c r="AG437" s="6">
        <v>0</v>
      </c>
      <c r="AH437" s="1">
        <v>366305</v>
      </c>
      <c r="AI437">
        <v>5</v>
      </c>
    </row>
    <row r="438" spans="1:35" x14ac:dyDescent="0.25">
      <c r="A438" t="s">
        <v>964</v>
      </c>
      <c r="B438" t="s">
        <v>321</v>
      </c>
      <c r="C438" t="s">
        <v>1070</v>
      </c>
      <c r="D438" t="s">
        <v>1037</v>
      </c>
      <c r="E438" s="6">
        <v>76.902173913043484</v>
      </c>
      <c r="F438" s="6">
        <v>5.1304347826086953</v>
      </c>
      <c r="G438" s="6">
        <v>0.20108695652173914</v>
      </c>
      <c r="H438" s="6">
        <v>0</v>
      </c>
      <c r="I438" s="6">
        <v>5.0434782608695654</v>
      </c>
      <c r="J438" s="6">
        <v>0</v>
      </c>
      <c r="K438" s="6">
        <v>0</v>
      </c>
      <c r="L438" s="6">
        <v>8.1548913043478262</v>
      </c>
      <c r="M438" s="6">
        <v>10.521739130434783</v>
      </c>
      <c r="N438" s="6">
        <v>4.3478260869565216E-2</v>
      </c>
      <c r="O438" s="6">
        <f>SUM(NonNurse[[#This Row],[Qualified Social Work Staff Hours]],NonNurse[[#This Row],[Other Social Work Staff Hours]])/NonNurse[[#This Row],[MDS Census]]</f>
        <v>0.13738515901060069</v>
      </c>
      <c r="P438" s="6">
        <v>5.1304347826086953</v>
      </c>
      <c r="Q438" s="6">
        <v>25.842391304347824</v>
      </c>
      <c r="R438" s="6">
        <f>SUM(NonNurse[[#This Row],[Qualified Activities Professional Hours]],NonNurse[[#This Row],[Other Activities Professional Hours]])/NonNurse[[#This Row],[MDS Census]]</f>
        <v>0.40275618374558297</v>
      </c>
      <c r="S438" s="6">
        <v>11.624782608695652</v>
      </c>
      <c r="T438" s="6">
        <v>8.8804347826086953</v>
      </c>
      <c r="U438" s="6">
        <v>0</v>
      </c>
      <c r="V438" s="6">
        <f>SUM(NonNurse[[#This Row],[Occupational Therapist Hours]],NonNurse[[#This Row],[OT Assistant Hours]],NonNurse[[#This Row],[OT Aide Hours]])/NonNurse[[#This Row],[MDS Census]]</f>
        <v>0.26664028268551238</v>
      </c>
      <c r="W438" s="6">
        <v>18.630434782608695</v>
      </c>
      <c r="X438" s="6">
        <v>13.394021739130435</v>
      </c>
      <c r="Y438" s="6">
        <v>4.1847826086956523</v>
      </c>
      <c r="Z438" s="6">
        <f>SUM(NonNurse[[#This Row],[Physical Therapist (PT) Hours]],NonNurse[[#This Row],[PT Assistant Hours]],NonNurse[[#This Row],[PT Aide Hours]])/NonNurse[[#This Row],[MDS Census]]</f>
        <v>0.47084805653710243</v>
      </c>
      <c r="AA438" s="6">
        <v>0</v>
      </c>
      <c r="AB438" s="6">
        <v>0</v>
      </c>
      <c r="AC438" s="6">
        <v>0</v>
      </c>
      <c r="AD438" s="6">
        <v>0</v>
      </c>
      <c r="AE438" s="6">
        <v>9.304347826086957</v>
      </c>
      <c r="AF438" s="6">
        <v>0</v>
      </c>
      <c r="AG438" s="6">
        <v>0</v>
      </c>
      <c r="AH438" s="1">
        <v>365646</v>
      </c>
      <c r="AI438">
        <v>5</v>
      </c>
    </row>
    <row r="439" spans="1:35" x14ac:dyDescent="0.25">
      <c r="A439" t="s">
        <v>964</v>
      </c>
      <c r="B439" t="s">
        <v>538</v>
      </c>
      <c r="C439" t="s">
        <v>1312</v>
      </c>
      <c r="D439" t="s">
        <v>982</v>
      </c>
      <c r="E439" s="6">
        <v>84.869565217391298</v>
      </c>
      <c r="F439" s="6">
        <v>5.3913043478260869</v>
      </c>
      <c r="G439" s="6">
        <v>0.32608695652173914</v>
      </c>
      <c r="H439" s="6">
        <v>0</v>
      </c>
      <c r="I439" s="6">
        <v>0.38043478260869568</v>
      </c>
      <c r="J439" s="6">
        <v>0</v>
      </c>
      <c r="K439" s="6">
        <v>0</v>
      </c>
      <c r="L439" s="6">
        <v>9.6277173913043477</v>
      </c>
      <c r="M439" s="6">
        <v>10.347826086956522</v>
      </c>
      <c r="N439" s="6">
        <v>0</v>
      </c>
      <c r="O439" s="6">
        <f>SUM(NonNurse[[#This Row],[Qualified Social Work Staff Hours]],NonNurse[[#This Row],[Other Social Work Staff Hours]])/NonNurse[[#This Row],[MDS Census]]</f>
        <v>0.12192622950819673</v>
      </c>
      <c r="P439" s="6">
        <v>5.3043478260869561</v>
      </c>
      <c r="Q439" s="6">
        <v>15.331521739130435</v>
      </c>
      <c r="R439" s="6">
        <f>SUM(NonNurse[[#This Row],[Qualified Activities Professional Hours]],NonNurse[[#This Row],[Other Activities Professional Hours]])/NonNurse[[#This Row],[MDS Census]]</f>
        <v>0.24314805327868855</v>
      </c>
      <c r="S439" s="6">
        <v>16.847826086956523</v>
      </c>
      <c r="T439" s="6">
        <v>11.725543478260869</v>
      </c>
      <c r="U439" s="6">
        <v>0</v>
      </c>
      <c r="V439" s="6">
        <f>SUM(NonNurse[[#This Row],[Occupational Therapist Hours]],NonNurse[[#This Row],[OT Assistant Hours]],NonNurse[[#This Row],[OT Aide Hours]])/NonNurse[[#This Row],[MDS Census]]</f>
        <v>0.33667392418032788</v>
      </c>
      <c r="W439" s="6">
        <v>9.3641304347826093</v>
      </c>
      <c r="X439" s="6">
        <v>14.426630434782609</v>
      </c>
      <c r="Y439" s="6">
        <v>5.2282608695652177</v>
      </c>
      <c r="Z439" s="6">
        <f>SUM(NonNurse[[#This Row],[Physical Therapist (PT) Hours]],NonNurse[[#This Row],[PT Assistant Hours]],NonNurse[[#This Row],[PT Aide Hours]])/NonNurse[[#This Row],[MDS Census]]</f>
        <v>0.34192494877049184</v>
      </c>
      <c r="AA439" s="6">
        <v>0</v>
      </c>
      <c r="AB439" s="6">
        <v>0</v>
      </c>
      <c r="AC439" s="6">
        <v>0</v>
      </c>
      <c r="AD439" s="6">
        <v>0</v>
      </c>
      <c r="AE439" s="6">
        <v>15.315217391304348</v>
      </c>
      <c r="AF439" s="6">
        <v>0</v>
      </c>
      <c r="AG439" s="6">
        <v>0</v>
      </c>
      <c r="AH439" s="1">
        <v>365984</v>
      </c>
      <c r="AI439">
        <v>5</v>
      </c>
    </row>
    <row r="440" spans="1:35" x14ac:dyDescent="0.25">
      <c r="A440" t="s">
        <v>964</v>
      </c>
      <c r="B440" t="s">
        <v>316</v>
      </c>
      <c r="C440" t="s">
        <v>1311</v>
      </c>
      <c r="D440" t="s">
        <v>1041</v>
      </c>
      <c r="E440" s="6">
        <v>77.869565217391298</v>
      </c>
      <c r="F440" s="6">
        <v>5.3043478260869561</v>
      </c>
      <c r="G440" s="6">
        <v>0.2608695652173913</v>
      </c>
      <c r="H440" s="6">
        <v>0</v>
      </c>
      <c r="I440" s="6">
        <v>4.4891304347826084</v>
      </c>
      <c r="J440" s="6">
        <v>0</v>
      </c>
      <c r="K440" s="6">
        <v>0</v>
      </c>
      <c r="L440" s="6">
        <v>11.467391304347826</v>
      </c>
      <c r="M440" s="6">
        <v>10.581521739130435</v>
      </c>
      <c r="N440" s="6">
        <v>0</v>
      </c>
      <c r="O440" s="6">
        <f>SUM(NonNurse[[#This Row],[Qualified Social Work Staff Hours]],NonNurse[[#This Row],[Other Social Work Staff Hours]])/NonNurse[[#This Row],[MDS Census]]</f>
        <v>0.13588777219430487</v>
      </c>
      <c r="P440" s="6">
        <v>5.3043478260869561</v>
      </c>
      <c r="Q440" s="6">
        <v>18.71108695652174</v>
      </c>
      <c r="R440" s="6">
        <f>SUM(NonNurse[[#This Row],[Qualified Activities Professional Hours]],NonNurse[[#This Row],[Other Activities Professional Hours]])/NonNurse[[#This Row],[MDS Census]]</f>
        <v>0.30840591848129539</v>
      </c>
      <c r="S440" s="6">
        <v>6.8695652173913047</v>
      </c>
      <c r="T440" s="6">
        <v>6.6902173913043477</v>
      </c>
      <c r="U440" s="6">
        <v>0</v>
      </c>
      <c r="V440" s="6">
        <f>SUM(NonNurse[[#This Row],[Occupational Therapist Hours]],NonNurse[[#This Row],[OT Assistant Hours]],NonNurse[[#This Row],[OT Aide Hours]])/NonNurse[[#This Row],[MDS Census]]</f>
        <v>0.17413456169737579</v>
      </c>
      <c r="W440" s="6">
        <v>8.1385869565217384</v>
      </c>
      <c r="X440" s="6">
        <v>11.497282608695652</v>
      </c>
      <c r="Y440" s="6">
        <v>5.2608695652173916</v>
      </c>
      <c r="Z440" s="6">
        <f>SUM(NonNurse[[#This Row],[Physical Therapist (PT) Hours]],NonNurse[[#This Row],[PT Assistant Hours]],NonNurse[[#This Row],[PT Aide Hours]])/NonNurse[[#This Row],[MDS Census]]</f>
        <v>0.3197236180904523</v>
      </c>
      <c r="AA440" s="6">
        <v>0</v>
      </c>
      <c r="AB440" s="6">
        <v>0</v>
      </c>
      <c r="AC440" s="6">
        <v>0</v>
      </c>
      <c r="AD440" s="6">
        <v>0</v>
      </c>
      <c r="AE440" s="6">
        <v>4.7282608695652177</v>
      </c>
      <c r="AF440" s="6">
        <v>0</v>
      </c>
      <c r="AG440" s="6">
        <v>0</v>
      </c>
      <c r="AH440" s="1">
        <v>365639</v>
      </c>
      <c r="AI440">
        <v>5</v>
      </c>
    </row>
    <row r="441" spans="1:35" x14ac:dyDescent="0.25">
      <c r="A441" t="s">
        <v>964</v>
      </c>
      <c r="B441" t="s">
        <v>853</v>
      </c>
      <c r="C441" t="s">
        <v>1286</v>
      </c>
      <c r="D441" t="s">
        <v>1049</v>
      </c>
      <c r="E441" s="6">
        <v>48.771739130434781</v>
      </c>
      <c r="F441" s="6">
        <v>5.3043478260869561</v>
      </c>
      <c r="G441" s="6">
        <v>0.19565217391304349</v>
      </c>
      <c r="H441" s="6">
        <v>0</v>
      </c>
      <c r="I441" s="6">
        <v>1.2826086956521738</v>
      </c>
      <c r="J441" s="6">
        <v>0</v>
      </c>
      <c r="K441" s="6">
        <v>0</v>
      </c>
      <c r="L441" s="6">
        <v>14.290760869565217</v>
      </c>
      <c r="M441" s="6">
        <v>7.0434782608695654</v>
      </c>
      <c r="N441" s="6">
        <v>0</v>
      </c>
      <c r="O441" s="6">
        <f>SUM(NonNurse[[#This Row],[Qualified Social Work Staff Hours]],NonNurse[[#This Row],[Other Social Work Staff Hours]])/NonNurse[[#This Row],[MDS Census]]</f>
        <v>0.14441720525963897</v>
      </c>
      <c r="P441" s="6">
        <v>5.2608695652173916</v>
      </c>
      <c r="Q441" s="6">
        <v>4.6847826086956523</v>
      </c>
      <c r="R441" s="6">
        <f>SUM(NonNurse[[#This Row],[Qualified Activities Professional Hours]],NonNurse[[#This Row],[Other Activities Professional Hours]])/NonNurse[[#This Row],[MDS Census]]</f>
        <v>0.20392244261199019</v>
      </c>
      <c r="S441" s="6">
        <v>13.869565217391305</v>
      </c>
      <c r="T441" s="6">
        <v>15.096956521739131</v>
      </c>
      <c r="U441" s="6">
        <v>0</v>
      </c>
      <c r="V441" s="6">
        <f>SUM(NonNurse[[#This Row],[Occupational Therapist Hours]],NonNurse[[#This Row],[OT Assistant Hours]],NonNurse[[#This Row],[OT Aide Hours]])/NonNurse[[#This Row],[MDS Census]]</f>
        <v>0.59392021395141525</v>
      </c>
      <c r="W441" s="6">
        <v>21.834239130434781</v>
      </c>
      <c r="X441" s="6">
        <v>23.880434782608695</v>
      </c>
      <c r="Y441" s="6">
        <v>6.9239130434782608</v>
      </c>
      <c r="Z441" s="6">
        <f>SUM(NonNurse[[#This Row],[Physical Therapist (PT) Hours]],NonNurse[[#This Row],[PT Assistant Hours]],NonNurse[[#This Row],[PT Aide Hours]])/NonNurse[[#This Row],[MDS Census]]</f>
        <v>1.0792845999554268</v>
      </c>
      <c r="AA441" s="6">
        <v>0</v>
      </c>
      <c r="AB441" s="6">
        <v>0</v>
      </c>
      <c r="AC441" s="6">
        <v>0</v>
      </c>
      <c r="AD441" s="6">
        <v>0</v>
      </c>
      <c r="AE441" s="6">
        <v>6.9565217391304346</v>
      </c>
      <c r="AF441" s="6">
        <v>0</v>
      </c>
      <c r="AG441" s="6">
        <v>0</v>
      </c>
      <c r="AH441" s="1">
        <v>366409</v>
      </c>
      <c r="AI441">
        <v>5</v>
      </c>
    </row>
    <row r="442" spans="1:35" x14ac:dyDescent="0.25">
      <c r="A442" t="s">
        <v>964</v>
      </c>
      <c r="B442" t="s">
        <v>94</v>
      </c>
      <c r="C442" t="s">
        <v>1239</v>
      </c>
      <c r="D442" t="s">
        <v>1003</v>
      </c>
      <c r="E442" s="6">
        <v>100.31521739130434</v>
      </c>
      <c r="F442" s="6">
        <v>5.7391304347826084</v>
      </c>
      <c r="G442" s="6">
        <v>0.30978260869565216</v>
      </c>
      <c r="H442" s="6">
        <v>0</v>
      </c>
      <c r="I442" s="6">
        <v>3.0108695652173911</v>
      </c>
      <c r="J442" s="6">
        <v>0</v>
      </c>
      <c r="K442" s="6">
        <v>0</v>
      </c>
      <c r="L442" s="6">
        <v>17.208260869565219</v>
      </c>
      <c r="M442" s="6">
        <v>0</v>
      </c>
      <c r="N442" s="6">
        <v>0</v>
      </c>
      <c r="O442" s="6">
        <f>SUM(NonNurse[[#This Row],[Qualified Social Work Staff Hours]],NonNurse[[#This Row],[Other Social Work Staff Hours]])/NonNurse[[#This Row],[MDS Census]]</f>
        <v>0</v>
      </c>
      <c r="P442" s="6">
        <v>5.5652173913043477</v>
      </c>
      <c r="Q442" s="6">
        <v>0</v>
      </c>
      <c r="R442" s="6">
        <f>SUM(NonNurse[[#This Row],[Qualified Activities Professional Hours]],NonNurse[[#This Row],[Other Activities Professional Hours]])/NonNurse[[#This Row],[MDS Census]]</f>
        <v>5.5477299815798027E-2</v>
      </c>
      <c r="S442" s="6">
        <v>6.1494565217391317</v>
      </c>
      <c r="T442" s="6">
        <v>12.693369565217393</v>
      </c>
      <c r="U442" s="6">
        <v>0</v>
      </c>
      <c r="V442" s="6">
        <f>SUM(NonNurse[[#This Row],[Occupational Therapist Hours]],NonNurse[[#This Row],[OT Assistant Hours]],NonNurse[[#This Row],[OT Aide Hours]])/NonNurse[[#This Row],[MDS Census]]</f>
        <v>0.1878361685989815</v>
      </c>
      <c r="W442" s="6">
        <v>5.5303260869565234</v>
      </c>
      <c r="X442" s="6">
        <v>14.706195652173914</v>
      </c>
      <c r="Y442" s="6">
        <v>0</v>
      </c>
      <c r="Z442" s="6">
        <f>SUM(NonNurse[[#This Row],[Physical Therapist (PT) Hours]],NonNurse[[#This Row],[PT Assistant Hours]],NonNurse[[#This Row],[PT Aide Hours]])/NonNurse[[#This Row],[MDS Census]]</f>
        <v>0.20172933145519562</v>
      </c>
      <c r="AA442" s="6">
        <v>0</v>
      </c>
      <c r="AB442" s="6">
        <v>0</v>
      </c>
      <c r="AC442" s="6">
        <v>0</v>
      </c>
      <c r="AD442" s="6">
        <v>0</v>
      </c>
      <c r="AE442" s="6">
        <v>0</v>
      </c>
      <c r="AF442" s="6">
        <v>0</v>
      </c>
      <c r="AG442" s="6">
        <v>0</v>
      </c>
      <c r="AH442" s="1">
        <v>365290</v>
      </c>
      <c r="AI442">
        <v>5</v>
      </c>
    </row>
    <row r="443" spans="1:35" x14ac:dyDescent="0.25">
      <c r="A443" t="s">
        <v>964</v>
      </c>
      <c r="B443" t="s">
        <v>752</v>
      </c>
      <c r="C443" t="s">
        <v>1071</v>
      </c>
      <c r="D443" t="s">
        <v>991</v>
      </c>
      <c r="E443" s="6">
        <v>49.956521739130437</v>
      </c>
      <c r="F443" s="6">
        <v>2.5679347826086958</v>
      </c>
      <c r="G443" s="6">
        <v>0.71739130434782605</v>
      </c>
      <c r="H443" s="6">
        <v>0</v>
      </c>
      <c r="I443" s="6">
        <v>1.1304347826086956</v>
      </c>
      <c r="J443" s="6">
        <v>0</v>
      </c>
      <c r="K443" s="6">
        <v>0</v>
      </c>
      <c r="L443" s="6">
        <v>0</v>
      </c>
      <c r="M443" s="6">
        <v>4.4021739130434785</v>
      </c>
      <c r="N443" s="6">
        <v>2.9130434782608696</v>
      </c>
      <c r="O443" s="6">
        <f>SUM(NonNurse[[#This Row],[Qualified Social Work Staff Hours]],NonNurse[[#This Row],[Other Social Work Staff Hours]])/NonNurse[[#This Row],[MDS Census]]</f>
        <v>0.14643167972149695</v>
      </c>
      <c r="P443" s="6">
        <v>5.1358695652173916</v>
      </c>
      <c r="Q443" s="6">
        <v>11.194565217391306</v>
      </c>
      <c r="R443" s="6">
        <f>SUM(NonNurse[[#This Row],[Qualified Activities Professional Hours]],NonNurse[[#This Row],[Other Activities Professional Hours]])/NonNurse[[#This Row],[MDS Census]]</f>
        <v>0.32689295039164495</v>
      </c>
      <c r="S443" s="6">
        <v>2.7040217391304346</v>
      </c>
      <c r="T443" s="6">
        <v>4.8892391304347829</v>
      </c>
      <c r="U443" s="6">
        <v>0</v>
      </c>
      <c r="V443" s="6">
        <f>SUM(NonNurse[[#This Row],[Occupational Therapist Hours]],NonNurse[[#This Row],[OT Assistant Hours]],NonNurse[[#This Row],[OT Aide Hours]])/NonNurse[[#This Row],[MDS Census]]</f>
        <v>0.15199738903394255</v>
      </c>
      <c r="W443" s="6">
        <v>2.610108695652174</v>
      </c>
      <c r="X443" s="6">
        <v>5.0706521739130439</v>
      </c>
      <c r="Y443" s="6">
        <v>0</v>
      </c>
      <c r="Z443" s="6">
        <f>SUM(NonNurse[[#This Row],[Physical Therapist (PT) Hours]],NonNurse[[#This Row],[PT Assistant Hours]],NonNurse[[#This Row],[PT Aide Hours]])/NonNurse[[#This Row],[MDS Census]]</f>
        <v>0.15374891209747607</v>
      </c>
      <c r="AA443" s="6">
        <v>0.71739130434782605</v>
      </c>
      <c r="AB443" s="6">
        <v>0</v>
      </c>
      <c r="AC443" s="6">
        <v>0.28260869565217389</v>
      </c>
      <c r="AD443" s="6">
        <v>0</v>
      </c>
      <c r="AE443" s="6">
        <v>0</v>
      </c>
      <c r="AF443" s="6">
        <v>0</v>
      </c>
      <c r="AG443" s="6">
        <v>0</v>
      </c>
      <c r="AH443" s="1">
        <v>366282</v>
      </c>
      <c r="AI443">
        <v>5</v>
      </c>
    </row>
    <row r="444" spans="1:35" x14ac:dyDescent="0.25">
      <c r="A444" t="s">
        <v>964</v>
      </c>
      <c r="B444" t="s">
        <v>381</v>
      </c>
      <c r="C444" t="s">
        <v>1076</v>
      </c>
      <c r="D444" t="s">
        <v>1022</v>
      </c>
      <c r="E444" s="6">
        <v>109.60869565217391</v>
      </c>
      <c r="F444" s="6">
        <v>6.6902173913043477</v>
      </c>
      <c r="G444" s="6">
        <v>1.3586956521739131</v>
      </c>
      <c r="H444" s="6">
        <v>0.30434782608695654</v>
      </c>
      <c r="I444" s="6">
        <v>5.5760869565217392</v>
      </c>
      <c r="J444" s="6">
        <v>0</v>
      </c>
      <c r="K444" s="6">
        <v>1.1304347826086956</v>
      </c>
      <c r="L444" s="6">
        <v>6.1468478260869555</v>
      </c>
      <c r="M444" s="6">
        <v>3.4945652173913042</v>
      </c>
      <c r="N444" s="6">
        <v>3.2323913043478267</v>
      </c>
      <c r="O444" s="6">
        <f>SUM(NonNurse[[#This Row],[Qualified Social Work Staff Hours]],NonNurse[[#This Row],[Other Social Work Staff Hours]])/NonNurse[[#This Row],[MDS Census]]</f>
        <v>6.1372471241570817E-2</v>
      </c>
      <c r="P444" s="6">
        <v>5.9728260869565215</v>
      </c>
      <c r="Q444" s="6">
        <v>12.391086956521736</v>
      </c>
      <c r="R444" s="6">
        <f>SUM(NonNurse[[#This Row],[Qualified Activities Professional Hours]],NonNurse[[#This Row],[Other Activities Professional Hours]])/NonNurse[[#This Row],[MDS Census]]</f>
        <v>0.16754065846886151</v>
      </c>
      <c r="S444" s="6">
        <v>4.8315217391304364</v>
      </c>
      <c r="T444" s="6">
        <v>10.471521739130436</v>
      </c>
      <c r="U444" s="6">
        <v>0</v>
      </c>
      <c r="V444" s="6">
        <f>SUM(NonNurse[[#This Row],[Occupational Therapist Hours]],NonNurse[[#This Row],[OT Assistant Hours]],NonNurse[[#This Row],[OT Aide Hours]])/NonNurse[[#This Row],[MDS Census]]</f>
        <v>0.13961523205077353</v>
      </c>
      <c r="W444" s="6">
        <v>5.3014130434782603</v>
      </c>
      <c r="X444" s="6">
        <v>17.90195652173913</v>
      </c>
      <c r="Y444" s="6">
        <v>0</v>
      </c>
      <c r="Z444" s="6">
        <f>SUM(NonNurse[[#This Row],[Physical Therapist (PT) Hours]],NonNurse[[#This Row],[PT Assistant Hours]],NonNurse[[#This Row],[PT Aide Hours]])/NonNurse[[#This Row],[MDS Census]]</f>
        <v>0.21169278064260214</v>
      </c>
      <c r="AA444" s="6">
        <v>0</v>
      </c>
      <c r="AB444" s="6">
        <v>0</v>
      </c>
      <c r="AC444" s="6">
        <v>0</v>
      </c>
      <c r="AD444" s="6">
        <v>0</v>
      </c>
      <c r="AE444" s="6">
        <v>1.0978260869565217</v>
      </c>
      <c r="AF444" s="6">
        <v>0</v>
      </c>
      <c r="AG444" s="6">
        <v>0</v>
      </c>
      <c r="AH444" s="1">
        <v>365735</v>
      </c>
      <c r="AI444">
        <v>5</v>
      </c>
    </row>
    <row r="445" spans="1:35" x14ac:dyDescent="0.25">
      <c r="A445" t="s">
        <v>964</v>
      </c>
      <c r="B445" t="s">
        <v>486</v>
      </c>
      <c r="C445" t="s">
        <v>1162</v>
      </c>
      <c r="D445" t="s">
        <v>1067</v>
      </c>
      <c r="E445" s="6">
        <v>48.543478260869563</v>
      </c>
      <c r="F445" s="6">
        <v>2.7391304347826089</v>
      </c>
      <c r="G445" s="6">
        <v>0</v>
      </c>
      <c r="H445" s="6">
        <v>0.19565217391304349</v>
      </c>
      <c r="I445" s="6">
        <v>0.86956521739130432</v>
      </c>
      <c r="J445" s="6">
        <v>0</v>
      </c>
      <c r="K445" s="6">
        <v>0</v>
      </c>
      <c r="L445" s="6">
        <v>2.2823913043478261</v>
      </c>
      <c r="M445" s="6">
        <v>8.4239130434782608E-2</v>
      </c>
      <c r="N445" s="6">
        <v>0.2608695652173913</v>
      </c>
      <c r="O445" s="6">
        <f>SUM(NonNurse[[#This Row],[Qualified Social Work Staff Hours]],NonNurse[[#This Row],[Other Social Work Staff Hours]])/NonNurse[[#This Row],[MDS Census]]</f>
        <v>7.1092700403045227E-3</v>
      </c>
      <c r="P445" s="6">
        <v>0.4375</v>
      </c>
      <c r="Q445" s="6">
        <v>6.6005434782608692</v>
      </c>
      <c r="R445" s="6">
        <f>SUM(NonNurse[[#This Row],[Qualified Activities Professional Hours]],NonNurse[[#This Row],[Other Activities Professional Hours]])/NonNurse[[#This Row],[MDS Census]]</f>
        <v>0.14498432601880878</v>
      </c>
      <c r="S445" s="6">
        <v>3.3532608695652182</v>
      </c>
      <c r="T445" s="6">
        <v>1.6752173913043475</v>
      </c>
      <c r="U445" s="6">
        <v>0</v>
      </c>
      <c r="V445" s="6">
        <f>SUM(NonNurse[[#This Row],[Occupational Therapist Hours]],NonNurse[[#This Row],[OT Assistant Hours]],NonNurse[[#This Row],[OT Aide Hours]])/NonNurse[[#This Row],[MDS Census]]</f>
        <v>0.10358710255261981</v>
      </c>
      <c r="W445" s="6">
        <v>2.6017391304347837</v>
      </c>
      <c r="X445" s="6">
        <v>5.7502173913043473</v>
      </c>
      <c r="Y445" s="6">
        <v>0</v>
      </c>
      <c r="Z445" s="6">
        <f>SUM(NonNurse[[#This Row],[Physical Therapist (PT) Hours]],NonNurse[[#This Row],[PT Assistant Hours]],NonNurse[[#This Row],[PT Aide Hours]])/NonNurse[[#This Row],[MDS Census]]</f>
        <v>0.17205105239588001</v>
      </c>
      <c r="AA445" s="6">
        <v>0</v>
      </c>
      <c r="AB445" s="6">
        <v>0</v>
      </c>
      <c r="AC445" s="6">
        <v>0</v>
      </c>
      <c r="AD445" s="6">
        <v>0</v>
      </c>
      <c r="AE445" s="6">
        <v>0</v>
      </c>
      <c r="AF445" s="6">
        <v>0</v>
      </c>
      <c r="AG445" s="6">
        <v>0</v>
      </c>
      <c r="AH445" s="1">
        <v>365891</v>
      </c>
      <c r="AI445">
        <v>5</v>
      </c>
    </row>
    <row r="446" spans="1:35" x14ac:dyDescent="0.25">
      <c r="A446" t="s">
        <v>964</v>
      </c>
      <c r="B446" t="s">
        <v>305</v>
      </c>
      <c r="C446" t="s">
        <v>1287</v>
      </c>
      <c r="D446" t="s">
        <v>1041</v>
      </c>
      <c r="E446" s="6">
        <v>87.586956521739125</v>
      </c>
      <c r="F446" s="6">
        <v>5.4782608695652177</v>
      </c>
      <c r="G446" s="6">
        <v>6.5217391304347824E-2</v>
      </c>
      <c r="H446" s="6">
        <v>0.52173913043478259</v>
      </c>
      <c r="I446" s="6">
        <v>3.3260869565217392</v>
      </c>
      <c r="J446" s="6">
        <v>0</v>
      </c>
      <c r="K446" s="6">
        <v>0</v>
      </c>
      <c r="L446" s="6">
        <v>4.8860869565217389</v>
      </c>
      <c r="M446" s="6">
        <v>2.4347826086956523</v>
      </c>
      <c r="N446" s="6">
        <v>0</v>
      </c>
      <c r="O446" s="6">
        <f>SUM(NonNurse[[#This Row],[Qualified Social Work Staff Hours]],NonNurse[[#This Row],[Other Social Work Staff Hours]])/NonNurse[[#This Row],[MDS Census]]</f>
        <v>2.7798461156614548E-2</v>
      </c>
      <c r="P446" s="6">
        <v>4.7313043478260877</v>
      </c>
      <c r="Q446" s="6">
        <v>9.5529347826086966</v>
      </c>
      <c r="R446" s="6">
        <f>SUM(NonNurse[[#This Row],[Qualified Activities Professional Hours]],NonNurse[[#This Row],[Other Activities Professional Hours]])/NonNurse[[#This Row],[MDS Census]]</f>
        <v>0.16308637379002236</v>
      </c>
      <c r="S446" s="6">
        <v>5.1664130434782605</v>
      </c>
      <c r="T446" s="6">
        <v>7.1802173913043497</v>
      </c>
      <c r="U446" s="6">
        <v>0</v>
      </c>
      <c r="V446" s="6">
        <f>SUM(NonNurse[[#This Row],[Occupational Therapist Hours]],NonNurse[[#This Row],[OT Assistant Hours]],NonNurse[[#This Row],[OT Aide Hours]])/NonNurse[[#This Row],[MDS Census]]</f>
        <v>0.14096425912137009</v>
      </c>
      <c r="W446" s="6">
        <v>4.6503260869565217</v>
      </c>
      <c r="X446" s="6">
        <v>14.066521739130437</v>
      </c>
      <c r="Y446" s="6">
        <v>0</v>
      </c>
      <c r="Z446" s="6">
        <f>SUM(NonNurse[[#This Row],[Physical Therapist (PT) Hours]],NonNurse[[#This Row],[PT Assistant Hours]],NonNurse[[#This Row],[PT Aide Hours]])/NonNurse[[#This Row],[MDS Census]]</f>
        <v>0.21369446512782331</v>
      </c>
      <c r="AA446" s="6">
        <v>0</v>
      </c>
      <c r="AB446" s="6">
        <v>0</v>
      </c>
      <c r="AC446" s="6">
        <v>0</v>
      </c>
      <c r="AD446" s="6">
        <v>0</v>
      </c>
      <c r="AE446" s="6">
        <v>0</v>
      </c>
      <c r="AF446" s="6">
        <v>0</v>
      </c>
      <c r="AG446" s="6">
        <v>0</v>
      </c>
      <c r="AH446" s="1">
        <v>365623</v>
      </c>
      <c r="AI446">
        <v>5</v>
      </c>
    </row>
    <row r="447" spans="1:35" x14ac:dyDescent="0.25">
      <c r="A447" t="s">
        <v>964</v>
      </c>
      <c r="B447" t="s">
        <v>188</v>
      </c>
      <c r="C447" t="s">
        <v>1271</v>
      </c>
      <c r="D447" t="s">
        <v>1045</v>
      </c>
      <c r="E447" s="6">
        <v>43.478260869565219</v>
      </c>
      <c r="F447" s="6">
        <v>4.8260869565217392</v>
      </c>
      <c r="G447" s="6">
        <v>0</v>
      </c>
      <c r="H447" s="6">
        <v>0</v>
      </c>
      <c r="I447" s="6">
        <v>0</v>
      </c>
      <c r="J447" s="6">
        <v>0</v>
      </c>
      <c r="K447" s="6">
        <v>0</v>
      </c>
      <c r="L447" s="6">
        <v>0</v>
      </c>
      <c r="M447" s="6">
        <v>0</v>
      </c>
      <c r="N447" s="6">
        <v>0</v>
      </c>
      <c r="O447" s="6">
        <f>SUM(NonNurse[[#This Row],[Qualified Social Work Staff Hours]],NonNurse[[#This Row],[Other Social Work Staff Hours]])/NonNurse[[#This Row],[MDS Census]]</f>
        <v>0</v>
      </c>
      <c r="P447" s="6">
        <v>5.4782608695652177</v>
      </c>
      <c r="Q447" s="6">
        <v>2.8423913043478262</v>
      </c>
      <c r="R447" s="6">
        <f>SUM(NonNurse[[#This Row],[Qualified Activities Professional Hours]],NonNurse[[#This Row],[Other Activities Professional Hours]])/NonNurse[[#This Row],[MDS Census]]</f>
        <v>0.19137499999999999</v>
      </c>
      <c r="S447" s="6">
        <v>0</v>
      </c>
      <c r="T447" s="6">
        <v>0</v>
      </c>
      <c r="U447" s="6">
        <v>0</v>
      </c>
      <c r="V447" s="6">
        <f>SUM(NonNurse[[#This Row],[Occupational Therapist Hours]],NonNurse[[#This Row],[OT Assistant Hours]],NonNurse[[#This Row],[OT Aide Hours]])/NonNurse[[#This Row],[MDS Census]]</f>
        <v>0</v>
      </c>
      <c r="W447" s="6">
        <v>0</v>
      </c>
      <c r="X447" s="6">
        <v>0</v>
      </c>
      <c r="Y447" s="6">
        <v>0</v>
      </c>
      <c r="Z447" s="6">
        <f>SUM(NonNurse[[#This Row],[Physical Therapist (PT) Hours]],NonNurse[[#This Row],[PT Assistant Hours]],NonNurse[[#This Row],[PT Aide Hours]])/NonNurse[[#This Row],[MDS Census]]</f>
        <v>0</v>
      </c>
      <c r="AA447" s="6">
        <v>0</v>
      </c>
      <c r="AB447" s="6">
        <v>0</v>
      </c>
      <c r="AC447" s="6">
        <v>0</v>
      </c>
      <c r="AD447" s="6">
        <v>0</v>
      </c>
      <c r="AE447" s="6">
        <v>0</v>
      </c>
      <c r="AF447" s="6">
        <v>0</v>
      </c>
      <c r="AG447" s="6">
        <v>0</v>
      </c>
      <c r="AH447" s="1">
        <v>365441</v>
      </c>
      <c r="AI447">
        <v>5</v>
      </c>
    </row>
    <row r="448" spans="1:35" x14ac:dyDescent="0.25">
      <c r="A448" t="s">
        <v>964</v>
      </c>
      <c r="B448" t="s">
        <v>648</v>
      </c>
      <c r="C448" t="s">
        <v>1213</v>
      </c>
      <c r="D448" t="s">
        <v>1008</v>
      </c>
      <c r="E448" s="6">
        <v>91.902173913043484</v>
      </c>
      <c r="F448" s="6">
        <v>5.7391304347826084</v>
      </c>
      <c r="G448" s="6">
        <v>0.2608695652173913</v>
      </c>
      <c r="H448" s="6">
        <v>0.2608695652173913</v>
      </c>
      <c r="I448" s="6">
        <v>0.2608695652173913</v>
      </c>
      <c r="J448" s="6">
        <v>0</v>
      </c>
      <c r="K448" s="6">
        <v>0</v>
      </c>
      <c r="L448" s="6">
        <v>0.84173913043478243</v>
      </c>
      <c r="M448" s="6">
        <v>0</v>
      </c>
      <c r="N448" s="6">
        <v>5.3913043478260869</v>
      </c>
      <c r="O448" s="6">
        <f>SUM(NonNurse[[#This Row],[Qualified Social Work Staff Hours]],NonNurse[[#This Row],[Other Social Work Staff Hours]])/NonNurse[[#This Row],[MDS Census]]</f>
        <v>5.8663512714370189E-2</v>
      </c>
      <c r="P448" s="6">
        <v>5.7391304347826084</v>
      </c>
      <c r="Q448" s="6">
        <v>15.086956521739131</v>
      </c>
      <c r="R448" s="6">
        <f>SUM(NonNurse[[#This Row],[Qualified Activities Professional Hours]],NonNurse[[#This Row],[Other Activities Professional Hours]])/NonNurse[[#This Row],[MDS Census]]</f>
        <v>0.22661147250147839</v>
      </c>
      <c r="S448" s="6">
        <v>0.66521739130434798</v>
      </c>
      <c r="T448" s="6">
        <v>2.1219565217391305</v>
      </c>
      <c r="U448" s="6">
        <v>0</v>
      </c>
      <c r="V448" s="6">
        <f>SUM(NonNurse[[#This Row],[Occupational Therapist Hours]],NonNurse[[#This Row],[OT Assistant Hours]],NonNurse[[#This Row],[OT Aide Hours]])/NonNurse[[#This Row],[MDS Census]]</f>
        <v>3.0327616794795977E-2</v>
      </c>
      <c r="W448" s="6">
        <v>0.85532608695652168</v>
      </c>
      <c r="X448" s="6">
        <v>1.2356521739130435</v>
      </c>
      <c r="Y448" s="6">
        <v>0</v>
      </c>
      <c r="Z448" s="6">
        <f>SUM(NonNurse[[#This Row],[Physical Therapist (PT) Hours]],NonNurse[[#This Row],[PT Assistant Hours]],NonNurse[[#This Row],[PT Aide Hours]])/NonNurse[[#This Row],[MDS Census]]</f>
        <v>2.2752217622708456E-2</v>
      </c>
      <c r="AA448" s="6">
        <v>0</v>
      </c>
      <c r="AB448" s="6">
        <v>0</v>
      </c>
      <c r="AC448" s="6">
        <v>0</v>
      </c>
      <c r="AD448" s="6">
        <v>0</v>
      </c>
      <c r="AE448" s="6">
        <v>0</v>
      </c>
      <c r="AF448" s="6">
        <v>0</v>
      </c>
      <c r="AG448" s="6">
        <v>0</v>
      </c>
      <c r="AH448" s="1">
        <v>366145</v>
      </c>
      <c r="AI448">
        <v>5</v>
      </c>
    </row>
    <row r="449" spans="1:35" x14ac:dyDescent="0.25">
      <c r="A449" t="s">
        <v>964</v>
      </c>
      <c r="B449" t="s">
        <v>850</v>
      </c>
      <c r="C449" t="s">
        <v>1356</v>
      </c>
      <c r="D449" t="s">
        <v>1026</v>
      </c>
      <c r="E449" s="6">
        <v>54.510869565217391</v>
      </c>
      <c r="F449" s="6">
        <v>30.759021739130443</v>
      </c>
      <c r="G449" s="6">
        <v>0.56521739130434778</v>
      </c>
      <c r="H449" s="6">
        <v>0</v>
      </c>
      <c r="I449" s="6">
        <v>0</v>
      </c>
      <c r="J449" s="6">
        <v>0</v>
      </c>
      <c r="K449" s="6">
        <v>0</v>
      </c>
      <c r="L449" s="6">
        <v>4.8751086956521723</v>
      </c>
      <c r="M449" s="6">
        <v>6.0986956521739133</v>
      </c>
      <c r="N449" s="6">
        <v>0</v>
      </c>
      <c r="O449" s="6">
        <f>SUM(NonNurse[[#This Row],[Qualified Social Work Staff Hours]],NonNurse[[#This Row],[Other Social Work Staff Hours]])/NonNurse[[#This Row],[MDS Census]]</f>
        <v>0.11188035892323031</v>
      </c>
      <c r="P449" s="6">
        <v>5.1796739130434792</v>
      </c>
      <c r="Q449" s="6">
        <v>18.518260869565214</v>
      </c>
      <c r="R449" s="6">
        <f>SUM(NonNurse[[#This Row],[Qualified Activities Professional Hours]],NonNurse[[#This Row],[Other Activities Professional Hours]])/NonNurse[[#This Row],[MDS Census]]</f>
        <v>0.43473778664007973</v>
      </c>
      <c r="S449" s="6">
        <v>1.9010869565217401</v>
      </c>
      <c r="T449" s="6">
        <v>4.0561956521739129</v>
      </c>
      <c r="U449" s="6">
        <v>0</v>
      </c>
      <c r="V449" s="6">
        <f>SUM(NonNurse[[#This Row],[Occupational Therapist Hours]],NonNurse[[#This Row],[OT Assistant Hours]],NonNurse[[#This Row],[OT Aide Hours]])/NonNurse[[#This Row],[MDS Census]]</f>
        <v>0.10928614157527419</v>
      </c>
      <c r="W449" s="6">
        <v>2.25141304347826</v>
      </c>
      <c r="X449" s="6">
        <v>4.3992391304347827</v>
      </c>
      <c r="Y449" s="6">
        <v>0</v>
      </c>
      <c r="Z449" s="6">
        <f>SUM(NonNurse[[#This Row],[Physical Therapist (PT) Hours]],NonNurse[[#This Row],[PT Assistant Hours]],NonNurse[[#This Row],[PT Aide Hours]])/NonNurse[[#This Row],[MDS Census]]</f>
        <v>0.12200598205383847</v>
      </c>
      <c r="AA449" s="6">
        <v>0</v>
      </c>
      <c r="AB449" s="6">
        <v>0</v>
      </c>
      <c r="AC449" s="6">
        <v>0</v>
      </c>
      <c r="AD449" s="6">
        <v>59.342608695652181</v>
      </c>
      <c r="AE449" s="6">
        <v>0</v>
      </c>
      <c r="AF449" s="6">
        <v>0</v>
      </c>
      <c r="AG449" s="6">
        <v>0</v>
      </c>
      <c r="AH449" s="1">
        <v>366406</v>
      </c>
      <c r="AI449">
        <v>5</v>
      </c>
    </row>
    <row r="450" spans="1:35" x14ac:dyDescent="0.25">
      <c r="A450" t="s">
        <v>964</v>
      </c>
      <c r="B450" t="s">
        <v>893</v>
      </c>
      <c r="C450" t="s">
        <v>1128</v>
      </c>
      <c r="D450" t="s">
        <v>1026</v>
      </c>
      <c r="E450" s="6">
        <v>50.815217391304351</v>
      </c>
      <c r="F450" s="6">
        <v>24.346304347826084</v>
      </c>
      <c r="G450" s="6">
        <v>1.0597826086956521</v>
      </c>
      <c r="H450" s="6">
        <v>0</v>
      </c>
      <c r="I450" s="6">
        <v>0</v>
      </c>
      <c r="J450" s="6">
        <v>0</v>
      </c>
      <c r="K450" s="6">
        <v>0</v>
      </c>
      <c r="L450" s="6">
        <v>2.9891304347826088E-2</v>
      </c>
      <c r="M450" s="6">
        <v>5.1247826086956509</v>
      </c>
      <c r="N450" s="6">
        <v>0</v>
      </c>
      <c r="O450" s="6">
        <f>SUM(NonNurse[[#This Row],[Qualified Social Work Staff Hours]],NonNurse[[#This Row],[Other Social Work Staff Hours]])/NonNurse[[#This Row],[MDS Census]]</f>
        <v>0.10085133689839569</v>
      </c>
      <c r="P450" s="6">
        <v>5.9632608695652172</v>
      </c>
      <c r="Q450" s="6">
        <v>17.219021739130429</v>
      </c>
      <c r="R450" s="6">
        <f>SUM(NonNurse[[#This Row],[Qualified Activities Professional Hours]],NonNurse[[#This Row],[Other Activities Professional Hours]])/NonNurse[[#This Row],[MDS Census]]</f>
        <v>0.4562074866310159</v>
      </c>
      <c r="S450" s="6">
        <v>4.4591304347826082</v>
      </c>
      <c r="T450" s="6">
        <v>9.028478260869564</v>
      </c>
      <c r="U450" s="6">
        <v>0</v>
      </c>
      <c r="V450" s="6">
        <f>SUM(NonNurse[[#This Row],[Occupational Therapist Hours]],NonNurse[[#This Row],[OT Assistant Hours]],NonNurse[[#This Row],[OT Aide Hours]])/NonNurse[[#This Row],[MDS Census]]</f>
        <v>0.2654245989304812</v>
      </c>
      <c r="W450" s="6">
        <v>1.8009782608695661</v>
      </c>
      <c r="X450" s="6">
        <v>13.907499999999995</v>
      </c>
      <c r="Y450" s="6">
        <v>0</v>
      </c>
      <c r="Z450" s="6">
        <f>SUM(NonNurse[[#This Row],[Physical Therapist (PT) Hours]],NonNurse[[#This Row],[PT Assistant Hours]],NonNurse[[#This Row],[PT Aide Hours]])/NonNurse[[#This Row],[MDS Census]]</f>
        <v>0.30912941176470582</v>
      </c>
      <c r="AA450" s="6">
        <v>0</v>
      </c>
      <c r="AB450" s="6">
        <v>0</v>
      </c>
      <c r="AC450" s="6">
        <v>0</v>
      </c>
      <c r="AD450" s="6">
        <v>46.526195652173904</v>
      </c>
      <c r="AE450" s="6">
        <v>0</v>
      </c>
      <c r="AF450" s="6">
        <v>0</v>
      </c>
      <c r="AG450" s="6">
        <v>0</v>
      </c>
      <c r="AH450" s="1">
        <v>366452</v>
      </c>
      <c r="AI450">
        <v>5</v>
      </c>
    </row>
    <row r="451" spans="1:35" x14ac:dyDescent="0.25">
      <c r="A451" t="s">
        <v>964</v>
      </c>
      <c r="B451" t="s">
        <v>244</v>
      </c>
      <c r="C451" t="s">
        <v>1235</v>
      </c>
      <c r="D451" t="s">
        <v>981</v>
      </c>
      <c r="E451" s="6">
        <v>31.369565217391305</v>
      </c>
      <c r="F451" s="6">
        <v>2.3097826086956523</v>
      </c>
      <c r="G451" s="6">
        <v>0</v>
      </c>
      <c r="H451" s="6">
        <v>0</v>
      </c>
      <c r="I451" s="6">
        <v>0.73913043478260865</v>
      </c>
      <c r="J451" s="6">
        <v>0</v>
      </c>
      <c r="K451" s="6">
        <v>0</v>
      </c>
      <c r="L451" s="6">
        <v>1.4103260869565217</v>
      </c>
      <c r="M451" s="6">
        <v>0</v>
      </c>
      <c r="N451" s="6">
        <v>4.2201086956521738</v>
      </c>
      <c r="O451" s="6">
        <f>SUM(NonNurse[[#This Row],[Qualified Social Work Staff Hours]],NonNurse[[#This Row],[Other Social Work Staff Hours]])/NonNurse[[#This Row],[MDS Census]]</f>
        <v>0.13452875952875953</v>
      </c>
      <c r="P451" s="6">
        <v>5.2717391304347823</v>
      </c>
      <c r="Q451" s="6">
        <v>0</v>
      </c>
      <c r="R451" s="6">
        <f>SUM(NonNurse[[#This Row],[Qualified Activities Professional Hours]],NonNurse[[#This Row],[Other Activities Professional Hours]])/NonNurse[[#This Row],[MDS Census]]</f>
        <v>0.16805266805266805</v>
      </c>
      <c r="S451" s="6">
        <v>1.2146739130434783</v>
      </c>
      <c r="T451" s="6">
        <v>4.1747826086956517</v>
      </c>
      <c r="U451" s="6">
        <v>0</v>
      </c>
      <c r="V451" s="6">
        <f>SUM(NonNurse[[#This Row],[Occupational Therapist Hours]],NonNurse[[#This Row],[OT Assistant Hours]],NonNurse[[#This Row],[OT Aide Hours]])/NonNurse[[#This Row],[MDS Census]]</f>
        <v>0.17180526680526678</v>
      </c>
      <c r="W451" s="6">
        <v>0.53184782608695624</v>
      </c>
      <c r="X451" s="6">
        <v>3.4580434782608704</v>
      </c>
      <c r="Y451" s="6">
        <v>0</v>
      </c>
      <c r="Z451" s="6">
        <f>SUM(NonNurse[[#This Row],[Physical Therapist (PT) Hours]],NonNurse[[#This Row],[PT Assistant Hours]],NonNurse[[#This Row],[PT Aide Hours]])/NonNurse[[#This Row],[MDS Census]]</f>
        <v>0.1271898821898822</v>
      </c>
      <c r="AA451" s="6">
        <v>0</v>
      </c>
      <c r="AB451" s="6">
        <v>0</v>
      </c>
      <c r="AC451" s="6">
        <v>0</v>
      </c>
      <c r="AD451" s="6">
        <v>0</v>
      </c>
      <c r="AE451" s="6">
        <v>0</v>
      </c>
      <c r="AF451" s="6">
        <v>0</v>
      </c>
      <c r="AG451" s="6">
        <v>0</v>
      </c>
      <c r="AH451" s="1">
        <v>365531</v>
      </c>
      <c r="AI451">
        <v>5</v>
      </c>
    </row>
    <row r="452" spans="1:35" x14ac:dyDescent="0.25">
      <c r="A452" t="s">
        <v>964</v>
      </c>
      <c r="B452" t="s">
        <v>899</v>
      </c>
      <c r="C452" t="s">
        <v>1254</v>
      </c>
      <c r="D452" t="s">
        <v>1032</v>
      </c>
      <c r="E452" s="6">
        <v>47.271739130434781</v>
      </c>
      <c r="F452" s="6">
        <v>3.1304347826086958</v>
      </c>
      <c r="G452" s="6">
        <v>1.1304347826086956</v>
      </c>
      <c r="H452" s="6">
        <v>0</v>
      </c>
      <c r="I452" s="6">
        <v>6.6739130434782608</v>
      </c>
      <c r="J452" s="6">
        <v>0</v>
      </c>
      <c r="K452" s="6">
        <v>2.2608695652173911</v>
      </c>
      <c r="L452" s="6">
        <v>5.550326086956523</v>
      </c>
      <c r="M452" s="6">
        <v>5.0063043478260871</v>
      </c>
      <c r="N452" s="6">
        <v>0</v>
      </c>
      <c r="O452" s="6">
        <f>SUM(NonNurse[[#This Row],[Qualified Social Work Staff Hours]],NonNurse[[#This Row],[Other Social Work Staff Hours]])/NonNurse[[#This Row],[MDS Census]]</f>
        <v>0.10590480570246034</v>
      </c>
      <c r="P452" s="6">
        <v>4.6956521739130439</v>
      </c>
      <c r="Q452" s="6">
        <v>0</v>
      </c>
      <c r="R452" s="6">
        <f>SUM(NonNurse[[#This Row],[Qualified Activities Professional Hours]],NonNurse[[#This Row],[Other Activities Professional Hours]])/NonNurse[[#This Row],[MDS Census]]</f>
        <v>9.933318004138883E-2</v>
      </c>
      <c r="S452" s="6">
        <v>11.875108695652179</v>
      </c>
      <c r="T452" s="6">
        <v>0</v>
      </c>
      <c r="U452" s="6">
        <v>0</v>
      </c>
      <c r="V452" s="6">
        <f>SUM(NonNurse[[#This Row],[Occupational Therapist Hours]],NonNurse[[#This Row],[OT Assistant Hours]],NonNurse[[#This Row],[OT Aide Hours]])/NonNurse[[#This Row],[MDS Census]]</f>
        <v>0.25120947344217071</v>
      </c>
      <c r="W452" s="6">
        <v>13.731847826086954</v>
      </c>
      <c r="X452" s="6">
        <v>0</v>
      </c>
      <c r="Y452" s="6">
        <v>0</v>
      </c>
      <c r="Z452" s="6">
        <f>SUM(NonNurse[[#This Row],[Physical Therapist (PT) Hours]],NonNurse[[#This Row],[PT Assistant Hours]],NonNurse[[#This Row],[PT Aide Hours]])/NonNurse[[#This Row],[MDS Census]]</f>
        <v>0.2904874683835364</v>
      </c>
      <c r="AA452" s="6">
        <v>0</v>
      </c>
      <c r="AB452" s="6">
        <v>0</v>
      </c>
      <c r="AC452" s="6">
        <v>0</v>
      </c>
      <c r="AD452" s="6">
        <v>0</v>
      </c>
      <c r="AE452" s="6">
        <v>0</v>
      </c>
      <c r="AF452" s="6">
        <v>0</v>
      </c>
      <c r="AG452" s="6">
        <v>0</v>
      </c>
      <c r="AH452" s="1">
        <v>366458</v>
      </c>
      <c r="AI452">
        <v>5</v>
      </c>
    </row>
    <row r="453" spans="1:35" x14ac:dyDescent="0.25">
      <c r="A453" t="s">
        <v>964</v>
      </c>
      <c r="B453" t="s">
        <v>698</v>
      </c>
      <c r="C453" t="s">
        <v>1087</v>
      </c>
      <c r="D453" t="s">
        <v>1005</v>
      </c>
      <c r="E453" s="6">
        <v>79.902173913043484</v>
      </c>
      <c r="F453" s="6">
        <v>5.3913043478260869</v>
      </c>
      <c r="G453" s="6">
        <v>0.2608695652173913</v>
      </c>
      <c r="H453" s="6">
        <v>0.23804347826086955</v>
      </c>
      <c r="I453" s="6">
        <v>1.9782608695652173</v>
      </c>
      <c r="J453" s="6">
        <v>0</v>
      </c>
      <c r="K453" s="6">
        <v>0</v>
      </c>
      <c r="L453" s="6">
        <v>1.6938043478260867</v>
      </c>
      <c r="M453" s="6">
        <v>6.1413043478260869</v>
      </c>
      <c r="N453" s="6">
        <v>3.3070652173913042</v>
      </c>
      <c r="O453" s="6">
        <f>SUM(NonNurse[[#This Row],[Qualified Social Work Staff Hours]],NonNurse[[#This Row],[Other Social Work Staff Hours]])/NonNurse[[#This Row],[MDS Census]]</f>
        <v>0.11824921779349747</v>
      </c>
      <c r="P453" s="6">
        <v>8.0570652173913047</v>
      </c>
      <c r="Q453" s="6">
        <v>4.1521739130434785</v>
      </c>
      <c r="R453" s="6">
        <f>SUM(NonNurse[[#This Row],[Qualified Activities Professional Hours]],NonNurse[[#This Row],[Other Activities Professional Hours]])/NonNurse[[#This Row],[MDS Census]]</f>
        <v>0.15280233981771188</v>
      </c>
      <c r="S453" s="6">
        <v>4.9955434782608696</v>
      </c>
      <c r="T453" s="6">
        <v>10.524130434782609</v>
      </c>
      <c r="U453" s="6">
        <v>0</v>
      </c>
      <c r="V453" s="6">
        <f>SUM(NonNurse[[#This Row],[Occupational Therapist Hours]],NonNurse[[#This Row],[OT Assistant Hours]],NonNurse[[#This Row],[OT Aide Hours]])/NonNurse[[#This Row],[MDS Census]]</f>
        <v>0.19423343762753367</v>
      </c>
      <c r="W453" s="6">
        <v>7.6498913043478272</v>
      </c>
      <c r="X453" s="6">
        <v>17.521086956521742</v>
      </c>
      <c r="Y453" s="6">
        <v>0</v>
      </c>
      <c r="Z453" s="6">
        <f>SUM(NonNurse[[#This Row],[Physical Therapist (PT) Hours]],NonNurse[[#This Row],[PT Assistant Hours]],NonNurse[[#This Row],[PT Aide Hours]])/NonNurse[[#This Row],[MDS Census]]</f>
        <v>0.31502244592572443</v>
      </c>
      <c r="AA453" s="6">
        <v>0</v>
      </c>
      <c r="AB453" s="6">
        <v>0</v>
      </c>
      <c r="AC453" s="6">
        <v>0</v>
      </c>
      <c r="AD453" s="6">
        <v>0</v>
      </c>
      <c r="AE453" s="6">
        <v>0</v>
      </c>
      <c r="AF453" s="6">
        <v>0</v>
      </c>
      <c r="AG453" s="6">
        <v>0</v>
      </c>
      <c r="AH453" s="1">
        <v>366215</v>
      </c>
      <c r="AI453">
        <v>5</v>
      </c>
    </row>
    <row r="454" spans="1:35" x14ac:dyDescent="0.25">
      <c r="A454" t="s">
        <v>964</v>
      </c>
      <c r="B454" t="s">
        <v>842</v>
      </c>
      <c r="C454" t="s">
        <v>1068</v>
      </c>
      <c r="D454" t="s">
        <v>1062</v>
      </c>
      <c r="E454" s="6">
        <v>105.14130434782609</v>
      </c>
      <c r="F454" s="6">
        <v>5.4782608695652177</v>
      </c>
      <c r="G454" s="6">
        <v>0.91304347826086951</v>
      </c>
      <c r="H454" s="6">
        <v>0.37347826086956531</v>
      </c>
      <c r="I454" s="6">
        <v>2.6739130434782608</v>
      </c>
      <c r="J454" s="6">
        <v>0</v>
      </c>
      <c r="K454" s="6">
        <v>0</v>
      </c>
      <c r="L454" s="6">
        <v>9.3489130434782641</v>
      </c>
      <c r="M454" s="6">
        <v>5.8508695652173914</v>
      </c>
      <c r="N454" s="6">
        <v>11.012173913043478</v>
      </c>
      <c r="O454" s="6">
        <f>SUM(NonNurse[[#This Row],[Qualified Social Work Staff Hours]],NonNurse[[#This Row],[Other Social Work Staff Hours]])/NonNurse[[#This Row],[MDS Census]]</f>
        <v>0.16038457562286779</v>
      </c>
      <c r="P454" s="6">
        <v>3.9379347826086959</v>
      </c>
      <c r="Q454" s="6">
        <v>10.472934782608696</v>
      </c>
      <c r="R454" s="6">
        <f>SUM(NonNurse[[#This Row],[Qualified Activities Professional Hours]],NonNurse[[#This Row],[Other Activities Professional Hours]])/NonNurse[[#This Row],[MDS Census]]</f>
        <v>0.13706192494572522</v>
      </c>
      <c r="S454" s="6">
        <v>5.2089130434782609</v>
      </c>
      <c r="T454" s="6">
        <v>17.936086956521734</v>
      </c>
      <c r="U454" s="6">
        <v>0</v>
      </c>
      <c r="V454" s="6">
        <f>SUM(NonNurse[[#This Row],[Occupational Therapist Hours]],NonNurse[[#This Row],[OT Assistant Hours]],NonNurse[[#This Row],[OT Aide Hours]])/NonNurse[[#This Row],[MDS Census]]</f>
        <v>0.22013232709604047</v>
      </c>
      <c r="W454" s="6">
        <v>9.1761956521739112</v>
      </c>
      <c r="X454" s="6">
        <v>16.524565217391299</v>
      </c>
      <c r="Y454" s="6">
        <v>0</v>
      </c>
      <c r="Z454" s="6">
        <f>SUM(NonNurse[[#This Row],[Physical Therapist (PT) Hours]],NonNurse[[#This Row],[PT Assistant Hours]],NonNurse[[#This Row],[PT Aide Hours]])/NonNurse[[#This Row],[MDS Census]]</f>
        <v>0.24444019435542222</v>
      </c>
      <c r="AA454" s="6">
        <v>0</v>
      </c>
      <c r="AB454" s="6">
        <v>0</v>
      </c>
      <c r="AC454" s="6">
        <v>0</v>
      </c>
      <c r="AD454" s="6">
        <v>0</v>
      </c>
      <c r="AE454" s="6">
        <v>0</v>
      </c>
      <c r="AF454" s="6">
        <v>0</v>
      </c>
      <c r="AG454" s="6">
        <v>0</v>
      </c>
      <c r="AH454" s="1">
        <v>366396</v>
      </c>
      <c r="AI454">
        <v>5</v>
      </c>
    </row>
    <row r="455" spans="1:35" x14ac:dyDescent="0.25">
      <c r="A455" t="s">
        <v>964</v>
      </c>
      <c r="B455" t="s">
        <v>253</v>
      </c>
      <c r="C455" t="s">
        <v>1288</v>
      </c>
      <c r="D455" t="s">
        <v>1016</v>
      </c>
      <c r="E455" s="6">
        <v>45.163043478260867</v>
      </c>
      <c r="F455" s="6">
        <v>4.6956521739130439</v>
      </c>
      <c r="G455" s="6">
        <v>0.28804347826086957</v>
      </c>
      <c r="H455" s="6">
        <v>0</v>
      </c>
      <c r="I455" s="6">
        <v>1.1847826086956521</v>
      </c>
      <c r="J455" s="6">
        <v>0</v>
      </c>
      <c r="K455" s="6">
        <v>0</v>
      </c>
      <c r="L455" s="6">
        <v>3.4156521739130437</v>
      </c>
      <c r="M455" s="6">
        <v>0</v>
      </c>
      <c r="N455" s="6">
        <v>4.8260869565217401</v>
      </c>
      <c r="O455" s="6">
        <f>SUM(NonNurse[[#This Row],[Qualified Social Work Staff Hours]],NonNurse[[#This Row],[Other Social Work Staff Hours]])/NonNurse[[#This Row],[MDS Census]]</f>
        <v>0.10685920577617332</v>
      </c>
      <c r="P455" s="6">
        <v>5.0166304347826083</v>
      </c>
      <c r="Q455" s="6">
        <v>2.7914130434782609</v>
      </c>
      <c r="R455" s="6">
        <f>SUM(NonNurse[[#This Row],[Qualified Activities Professional Hours]],NonNurse[[#This Row],[Other Activities Professional Hours]])/NonNurse[[#This Row],[MDS Census]]</f>
        <v>0.17288567990373044</v>
      </c>
      <c r="S455" s="6">
        <v>3.4048913043478262</v>
      </c>
      <c r="T455" s="6">
        <v>10.301413043478263</v>
      </c>
      <c r="U455" s="6">
        <v>0</v>
      </c>
      <c r="V455" s="6">
        <f>SUM(NonNurse[[#This Row],[Occupational Therapist Hours]],NonNurse[[#This Row],[OT Assistant Hours]],NonNurse[[#This Row],[OT Aide Hours]])/NonNurse[[#This Row],[MDS Census]]</f>
        <v>0.30348495788206986</v>
      </c>
      <c r="W455" s="6">
        <v>2.9217391304347822</v>
      </c>
      <c r="X455" s="6">
        <v>5.4492391304347825</v>
      </c>
      <c r="Y455" s="6">
        <v>0</v>
      </c>
      <c r="Z455" s="6">
        <f>SUM(NonNurse[[#This Row],[Physical Therapist (PT) Hours]],NonNurse[[#This Row],[PT Assistant Hours]],NonNurse[[#This Row],[PT Aide Hours]])/NonNurse[[#This Row],[MDS Census]]</f>
        <v>0.18535018050541516</v>
      </c>
      <c r="AA455" s="6">
        <v>0</v>
      </c>
      <c r="AB455" s="6">
        <v>0</v>
      </c>
      <c r="AC455" s="6">
        <v>0</v>
      </c>
      <c r="AD455" s="6">
        <v>0</v>
      </c>
      <c r="AE455" s="6">
        <v>0</v>
      </c>
      <c r="AF455" s="6">
        <v>0</v>
      </c>
      <c r="AG455" s="6">
        <v>0</v>
      </c>
      <c r="AH455" s="1">
        <v>365552</v>
      </c>
      <c r="AI455">
        <v>5</v>
      </c>
    </row>
    <row r="456" spans="1:35" x14ac:dyDescent="0.25">
      <c r="A456" t="s">
        <v>964</v>
      </c>
      <c r="B456" t="s">
        <v>153</v>
      </c>
      <c r="C456" t="s">
        <v>1260</v>
      </c>
      <c r="D456" t="s">
        <v>1051</v>
      </c>
      <c r="E456" s="6">
        <v>93.597826086956516</v>
      </c>
      <c r="F456" s="6">
        <v>5.4782608695652177</v>
      </c>
      <c r="G456" s="6">
        <v>0</v>
      </c>
      <c r="H456" s="6">
        <v>0</v>
      </c>
      <c r="I456" s="6">
        <v>3.4456521739130435</v>
      </c>
      <c r="J456" s="6">
        <v>0</v>
      </c>
      <c r="K456" s="6">
        <v>0</v>
      </c>
      <c r="L456" s="6">
        <v>4.8828260869565234</v>
      </c>
      <c r="M456" s="6">
        <v>5.9003260869565226</v>
      </c>
      <c r="N456" s="6">
        <v>1.9942391304347828</v>
      </c>
      <c r="O456" s="6">
        <f>SUM(NonNurse[[#This Row],[Qualified Social Work Staff Hours]],NonNurse[[#This Row],[Other Social Work Staff Hours]])/NonNurse[[#This Row],[MDS Census]]</f>
        <v>8.4345604459412388E-2</v>
      </c>
      <c r="P456" s="6">
        <v>4.7318478260869563</v>
      </c>
      <c r="Q456" s="6">
        <v>6.9846739130434763</v>
      </c>
      <c r="R456" s="6">
        <f>SUM(NonNurse[[#This Row],[Qualified Activities Professional Hours]],NonNurse[[#This Row],[Other Activities Professional Hours]])/NonNurse[[#This Row],[MDS Census]]</f>
        <v>0.12517942166995702</v>
      </c>
      <c r="S456" s="6">
        <v>3.2945652173913045</v>
      </c>
      <c r="T456" s="6">
        <v>13.127717391304346</v>
      </c>
      <c r="U456" s="6">
        <v>0</v>
      </c>
      <c r="V456" s="6">
        <f>SUM(NonNurse[[#This Row],[Occupational Therapist Hours]],NonNurse[[#This Row],[OT Assistant Hours]],NonNurse[[#This Row],[OT Aide Hours]])/NonNurse[[#This Row],[MDS Census]]</f>
        <v>0.17545581233306234</v>
      </c>
      <c r="W456" s="6">
        <v>5.4941304347826101</v>
      </c>
      <c r="X456" s="6">
        <v>24.409673913043484</v>
      </c>
      <c r="Y456" s="6">
        <v>0</v>
      </c>
      <c r="Z456" s="6">
        <f>SUM(NonNurse[[#This Row],[Physical Therapist (PT) Hours]],NonNurse[[#This Row],[PT Assistant Hours]],NonNurse[[#This Row],[PT Aide Hours]])/NonNurse[[#This Row],[MDS Census]]</f>
        <v>0.31949250958076891</v>
      </c>
      <c r="AA456" s="6">
        <v>0</v>
      </c>
      <c r="AB456" s="6">
        <v>0</v>
      </c>
      <c r="AC456" s="6">
        <v>0</v>
      </c>
      <c r="AD456" s="6">
        <v>0</v>
      </c>
      <c r="AE456" s="6">
        <v>0</v>
      </c>
      <c r="AF456" s="6">
        <v>0</v>
      </c>
      <c r="AG456" s="6">
        <v>0</v>
      </c>
      <c r="AH456" s="1">
        <v>365389</v>
      </c>
      <c r="AI456">
        <v>5</v>
      </c>
    </row>
    <row r="457" spans="1:35" x14ac:dyDescent="0.25">
      <c r="A457" t="s">
        <v>964</v>
      </c>
      <c r="B457" t="s">
        <v>544</v>
      </c>
      <c r="C457" t="s">
        <v>1155</v>
      </c>
      <c r="D457" t="s">
        <v>1042</v>
      </c>
      <c r="E457" s="6">
        <v>82.782608695652172</v>
      </c>
      <c r="F457" s="6">
        <v>6.6956521739130439</v>
      </c>
      <c r="G457" s="6">
        <v>1.986413043478261</v>
      </c>
      <c r="H457" s="6">
        <v>0.41869565217391302</v>
      </c>
      <c r="I457" s="6">
        <v>1.5978260869565217</v>
      </c>
      <c r="J457" s="6">
        <v>0</v>
      </c>
      <c r="K457" s="6">
        <v>1.673913043478261</v>
      </c>
      <c r="L457" s="6">
        <v>2.2205434782608693</v>
      </c>
      <c r="M457" s="6">
        <v>0</v>
      </c>
      <c r="N457" s="6">
        <v>4.9290217391304356</v>
      </c>
      <c r="O457" s="6">
        <f>SUM(NonNurse[[#This Row],[Qualified Social Work Staff Hours]],NonNurse[[#This Row],[Other Social Work Staff Hours]])/NonNurse[[#This Row],[MDS Census]]</f>
        <v>5.9541754201680681E-2</v>
      </c>
      <c r="P457" s="6">
        <v>4.8289130434782592</v>
      </c>
      <c r="Q457" s="6">
        <v>4.4727173913043501</v>
      </c>
      <c r="R457" s="6">
        <f>SUM(NonNurse[[#This Row],[Qualified Activities Professional Hours]],NonNurse[[#This Row],[Other Activities Professional Hours]])/NonNurse[[#This Row],[MDS Census]]</f>
        <v>0.11236213235294118</v>
      </c>
      <c r="S457" s="6">
        <v>4.0527173913043475</v>
      </c>
      <c r="T457" s="6">
        <v>15.661304347826089</v>
      </c>
      <c r="U457" s="6">
        <v>0</v>
      </c>
      <c r="V457" s="6">
        <f>SUM(NonNurse[[#This Row],[Occupational Therapist Hours]],NonNurse[[#This Row],[OT Assistant Hours]],NonNurse[[#This Row],[OT Aide Hours]])/NonNurse[[#This Row],[MDS Census]]</f>
        <v>0.23814206932773113</v>
      </c>
      <c r="W457" s="6">
        <v>5.1231521739130423</v>
      </c>
      <c r="X457" s="6">
        <v>20.077500000000001</v>
      </c>
      <c r="Y457" s="6">
        <v>3.6956521739130435</v>
      </c>
      <c r="Z457" s="6">
        <f>SUM(NonNurse[[#This Row],[Physical Therapist (PT) Hours]],NonNurse[[#This Row],[PT Assistant Hours]],NonNurse[[#This Row],[PT Aide Hours]])/NonNurse[[#This Row],[MDS Census]]</f>
        <v>0.3490625</v>
      </c>
      <c r="AA457" s="6">
        <v>0</v>
      </c>
      <c r="AB457" s="6">
        <v>0</v>
      </c>
      <c r="AC457" s="6">
        <v>0</v>
      </c>
      <c r="AD457" s="6">
        <v>0</v>
      </c>
      <c r="AE457" s="6">
        <v>0</v>
      </c>
      <c r="AF457" s="6">
        <v>0</v>
      </c>
      <c r="AG457" s="6">
        <v>0</v>
      </c>
      <c r="AH457" s="1">
        <v>365994</v>
      </c>
      <c r="AI457">
        <v>5</v>
      </c>
    </row>
    <row r="458" spans="1:35" x14ac:dyDescent="0.25">
      <c r="A458" t="s">
        <v>964</v>
      </c>
      <c r="B458" t="s">
        <v>309</v>
      </c>
      <c r="C458" t="s">
        <v>1306</v>
      </c>
      <c r="D458" t="s">
        <v>982</v>
      </c>
      <c r="E458" s="6">
        <v>84.532608695652172</v>
      </c>
      <c r="F458" s="6">
        <v>5.4782608695652177</v>
      </c>
      <c r="G458" s="6">
        <v>1.1630434782608696</v>
      </c>
      <c r="H458" s="6">
        <v>0</v>
      </c>
      <c r="I458" s="6">
        <v>1.5978260869565217</v>
      </c>
      <c r="J458" s="6">
        <v>0</v>
      </c>
      <c r="K458" s="6">
        <v>0</v>
      </c>
      <c r="L458" s="6">
        <v>2.0490217391304348</v>
      </c>
      <c r="M458" s="6">
        <v>0.89097826086956522</v>
      </c>
      <c r="N458" s="6">
        <v>0</v>
      </c>
      <c r="O458" s="6">
        <f>SUM(NonNurse[[#This Row],[Qualified Social Work Staff Hours]],NonNurse[[#This Row],[Other Social Work Staff Hours]])/NonNurse[[#This Row],[MDS Census]]</f>
        <v>1.0540054005400539E-2</v>
      </c>
      <c r="P458" s="6">
        <v>6.7985869565217385</v>
      </c>
      <c r="Q458" s="6">
        <v>5.0044565217391295</v>
      </c>
      <c r="R458" s="6">
        <f>SUM(NonNurse[[#This Row],[Qualified Activities Professional Hours]],NonNurse[[#This Row],[Other Activities Professional Hours]])/NonNurse[[#This Row],[MDS Census]]</f>
        <v>0.13962710556769961</v>
      </c>
      <c r="S458" s="6">
        <v>5.3101086956521755</v>
      </c>
      <c r="T458" s="6">
        <v>19.529673913043478</v>
      </c>
      <c r="U458" s="6">
        <v>0</v>
      </c>
      <c r="V458" s="6">
        <f>SUM(NonNurse[[#This Row],[Occupational Therapist Hours]],NonNurse[[#This Row],[OT Assistant Hours]],NonNurse[[#This Row],[OT Aide Hours]])/NonNurse[[#This Row],[MDS Census]]</f>
        <v>0.29384852770991388</v>
      </c>
      <c r="W458" s="6">
        <v>5.6109782608695653</v>
      </c>
      <c r="X458" s="6">
        <v>14.788369565217394</v>
      </c>
      <c r="Y458" s="6">
        <v>0</v>
      </c>
      <c r="Z458" s="6">
        <f>SUM(NonNurse[[#This Row],[Physical Therapist (PT) Hours]],NonNurse[[#This Row],[PT Assistant Hours]],NonNurse[[#This Row],[PT Aide Hours]])/NonNurse[[#This Row],[MDS Census]]</f>
        <v>0.24131927478462137</v>
      </c>
      <c r="AA458" s="6">
        <v>0</v>
      </c>
      <c r="AB458" s="6">
        <v>0</v>
      </c>
      <c r="AC458" s="6">
        <v>0</v>
      </c>
      <c r="AD458" s="6">
        <v>0</v>
      </c>
      <c r="AE458" s="6">
        <v>0</v>
      </c>
      <c r="AF458" s="6">
        <v>0</v>
      </c>
      <c r="AG458" s="6">
        <v>0</v>
      </c>
      <c r="AH458" s="1">
        <v>365627</v>
      </c>
      <c r="AI458">
        <v>5</v>
      </c>
    </row>
    <row r="459" spans="1:35" x14ac:dyDescent="0.25">
      <c r="A459" t="s">
        <v>964</v>
      </c>
      <c r="B459" t="s">
        <v>599</v>
      </c>
      <c r="C459" t="s">
        <v>1238</v>
      </c>
      <c r="D459" t="s">
        <v>1017</v>
      </c>
      <c r="E459" s="6">
        <v>108.59782608695652</v>
      </c>
      <c r="F459" s="6">
        <v>5.3913043478260869</v>
      </c>
      <c r="G459" s="6">
        <v>0.52173913043478259</v>
      </c>
      <c r="H459" s="6">
        <v>0</v>
      </c>
      <c r="I459" s="6">
        <v>5.0978260869565215</v>
      </c>
      <c r="J459" s="6">
        <v>0</v>
      </c>
      <c r="K459" s="6">
        <v>0</v>
      </c>
      <c r="L459" s="6">
        <v>4.8643478260869575</v>
      </c>
      <c r="M459" s="6">
        <v>0</v>
      </c>
      <c r="N459" s="6">
        <v>7.4283695652173956</v>
      </c>
      <c r="O459" s="6">
        <f>SUM(NonNurse[[#This Row],[Qualified Social Work Staff Hours]],NonNurse[[#This Row],[Other Social Work Staff Hours]])/NonNurse[[#This Row],[MDS Census]]</f>
        <v>6.8402562306075512E-2</v>
      </c>
      <c r="P459" s="6">
        <v>2.9830434782608695</v>
      </c>
      <c r="Q459" s="6">
        <v>5.6021739130434778</v>
      </c>
      <c r="R459" s="6">
        <f>SUM(NonNurse[[#This Row],[Qualified Activities Professional Hours]],NonNurse[[#This Row],[Other Activities Professional Hours]])/NonNurse[[#This Row],[MDS Census]]</f>
        <v>7.905514963467121E-2</v>
      </c>
      <c r="S459" s="6">
        <v>4.655978260869567</v>
      </c>
      <c r="T459" s="6">
        <v>27.815217391304351</v>
      </c>
      <c r="U459" s="6">
        <v>0</v>
      </c>
      <c r="V459" s="6">
        <f>SUM(NonNurse[[#This Row],[Occupational Therapist Hours]],NonNurse[[#This Row],[OT Assistant Hours]],NonNurse[[#This Row],[OT Aide Hours]])/NonNurse[[#This Row],[MDS Census]]</f>
        <v>0.29900410369332403</v>
      </c>
      <c r="W459" s="6">
        <v>10.178152173913043</v>
      </c>
      <c r="X459" s="6">
        <v>26.024782608695649</v>
      </c>
      <c r="Y459" s="6">
        <v>3.3913043478260869</v>
      </c>
      <c r="Z459" s="6">
        <f>SUM(NonNurse[[#This Row],[Physical Therapist (PT) Hours]],NonNurse[[#This Row],[PT Assistant Hours]],NonNurse[[#This Row],[PT Aide Hours]])/NonNurse[[#This Row],[MDS Census]]</f>
        <v>0.36459513562205986</v>
      </c>
      <c r="AA459" s="6">
        <v>0</v>
      </c>
      <c r="AB459" s="6">
        <v>0</v>
      </c>
      <c r="AC459" s="6">
        <v>0</v>
      </c>
      <c r="AD459" s="6">
        <v>0</v>
      </c>
      <c r="AE459" s="6">
        <v>0</v>
      </c>
      <c r="AF459" s="6">
        <v>0</v>
      </c>
      <c r="AG459" s="6">
        <v>0</v>
      </c>
      <c r="AH459" s="1">
        <v>366078</v>
      </c>
      <c r="AI459">
        <v>5</v>
      </c>
    </row>
    <row r="460" spans="1:35" x14ac:dyDescent="0.25">
      <c r="A460" t="s">
        <v>964</v>
      </c>
      <c r="B460" t="s">
        <v>327</v>
      </c>
      <c r="C460" t="s">
        <v>1101</v>
      </c>
      <c r="D460" t="s">
        <v>1028</v>
      </c>
      <c r="E460" s="6">
        <v>44.434782608695649</v>
      </c>
      <c r="F460" s="6">
        <v>5.3043478260869561</v>
      </c>
      <c r="G460" s="6">
        <v>0.13043478260869565</v>
      </c>
      <c r="H460" s="6">
        <v>0.33369565217391306</v>
      </c>
      <c r="I460" s="6">
        <v>1.1195652173913044</v>
      </c>
      <c r="J460" s="6">
        <v>0</v>
      </c>
      <c r="K460" s="6">
        <v>0</v>
      </c>
      <c r="L460" s="6">
        <v>4.5217391304347823</v>
      </c>
      <c r="M460" s="6">
        <v>0</v>
      </c>
      <c r="N460" s="6">
        <v>5.0043478260869554</v>
      </c>
      <c r="O460" s="6">
        <f>SUM(NonNurse[[#This Row],[Qualified Social Work Staff Hours]],NonNurse[[#This Row],[Other Social Work Staff Hours]])/NonNurse[[#This Row],[MDS Census]]</f>
        <v>0.11262230919765165</v>
      </c>
      <c r="P460" s="6">
        <v>4.1120652173913035</v>
      </c>
      <c r="Q460" s="6">
        <v>1.0625000000000002</v>
      </c>
      <c r="R460" s="6">
        <f>SUM(NonNurse[[#This Row],[Qualified Activities Professional Hours]],NonNurse[[#This Row],[Other Activities Professional Hours]])/NonNurse[[#This Row],[MDS Census]]</f>
        <v>0.11645303326810175</v>
      </c>
      <c r="S460" s="6">
        <v>3.7891304347826096</v>
      </c>
      <c r="T460" s="6">
        <v>4.201086956521741</v>
      </c>
      <c r="U460" s="6">
        <v>0</v>
      </c>
      <c r="V460" s="6">
        <f>SUM(NonNurse[[#This Row],[Occupational Therapist Hours]],NonNurse[[#This Row],[OT Assistant Hours]],NonNurse[[#This Row],[OT Aide Hours]])/NonNurse[[#This Row],[MDS Census]]</f>
        <v>0.1798189823874756</v>
      </c>
      <c r="W460" s="6">
        <v>1.1435869565217394</v>
      </c>
      <c r="X460" s="6">
        <v>9.4531521739130433</v>
      </c>
      <c r="Y460" s="6">
        <v>0</v>
      </c>
      <c r="Z460" s="6">
        <f>SUM(NonNurse[[#This Row],[Physical Therapist (PT) Hours]],NonNurse[[#This Row],[PT Assistant Hours]],NonNurse[[#This Row],[PT Aide Hours]])/NonNurse[[#This Row],[MDS Census]]</f>
        <v>0.23847847358121332</v>
      </c>
      <c r="AA460" s="6">
        <v>0</v>
      </c>
      <c r="AB460" s="6">
        <v>0</v>
      </c>
      <c r="AC460" s="6">
        <v>0</v>
      </c>
      <c r="AD460" s="6">
        <v>0</v>
      </c>
      <c r="AE460" s="6">
        <v>0</v>
      </c>
      <c r="AF460" s="6">
        <v>0</v>
      </c>
      <c r="AG460" s="6">
        <v>0</v>
      </c>
      <c r="AH460" s="1">
        <v>365656</v>
      </c>
      <c r="AI460">
        <v>5</v>
      </c>
    </row>
    <row r="461" spans="1:35" x14ac:dyDescent="0.25">
      <c r="A461" t="s">
        <v>964</v>
      </c>
      <c r="B461" t="s">
        <v>67</v>
      </c>
      <c r="C461" t="s">
        <v>1193</v>
      </c>
      <c r="D461" t="s">
        <v>980</v>
      </c>
      <c r="E461" s="6">
        <v>109.19565217391305</v>
      </c>
      <c r="F461" s="6">
        <v>5.4782608695652177</v>
      </c>
      <c r="G461" s="6">
        <v>0.31597826086956521</v>
      </c>
      <c r="H461" s="6">
        <v>0.67880434782608712</v>
      </c>
      <c r="I461" s="6">
        <v>3.0108695652173911</v>
      </c>
      <c r="J461" s="6">
        <v>0</v>
      </c>
      <c r="K461" s="6">
        <v>0</v>
      </c>
      <c r="L461" s="6">
        <v>4.5095652173913034</v>
      </c>
      <c r="M461" s="6">
        <v>12.369021739130435</v>
      </c>
      <c r="N461" s="6">
        <v>5.3532608695652177</v>
      </c>
      <c r="O461" s="6">
        <f>SUM(NonNurse[[#This Row],[Qualified Social Work Staff Hours]],NonNurse[[#This Row],[Other Social Work Staff Hours]])/NonNurse[[#This Row],[MDS Census]]</f>
        <v>0.16229842723472029</v>
      </c>
      <c r="P461" s="6">
        <v>4.4380434782608695</v>
      </c>
      <c r="Q461" s="6">
        <v>2.6985869565217384</v>
      </c>
      <c r="R461" s="6">
        <f>SUM(NonNurse[[#This Row],[Qualified Activities Professional Hours]],NonNurse[[#This Row],[Other Activities Professional Hours]])/NonNurse[[#This Row],[MDS Census]]</f>
        <v>6.5356360740593269E-2</v>
      </c>
      <c r="S461" s="6">
        <v>4.2081521739130423</v>
      </c>
      <c r="T461" s="6">
        <v>13.742282608695657</v>
      </c>
      <c r="U461" s="6">
        <v>0</v>
      </c>
      <c r="V461" s="6">
        <f>SUM(NonNurse[[#This Row],[Occupational Therapist Hours]],NonNurse[[#This Row],[OT Assistant Hours]],NonNurse[[#This Row],[OT Aide Hours]])/NonNurse[[#This Row],[MDS Census]]</f>
        <v>0.16438781604618757</v>
      </c>
      <c r="W461" s="6">
        <v>10.331413043478261</v>
      </c>
      <c r="X461" s="6">
        <v>14.17184782608696</v>
      </c>
      <c r="Y461" s="6">
        <v>0</v>
      </c>
      <c r="Z461" s="6">
        <f>SUM(NonNurse[[#This Row],[Physical Therapist (PT) Hours]],NonNurse[[#This Row],[PT Assistant Hours]],NonNurse[[#This Row],[PT Aide Hours]])/NonNurse[[#This Row],[MDS Census]]</f>
        <v>0.22439777025681865</v>
      </c>
      <c r="AA461" s="6">
        <v>0</v>
      </c>
      <c r="AB461" s="6">
        <v>0</v>
      </c>
      <c r="AC461" s="6">
        <v>0</v>
      </c>
      <c r="AD461" s="6">
        <v>0</v>
      </c>
      <c r="AE461" s="6">
        <v>0</v>
      </c>
      <c r="AF461" s="6">
        <v>0</v>
      </c>
      <c r="AG461" s="6">
        <v>0</v>
      </c>
      <c r="AH461" s="1">
        <v>365222</v>
      </c>
      <c r="AI461">
        <v>5</v>
      </c>
    </row>
    <row r="462" spans="1:35" x14ac:dyDescent="0.25">
      <c r="A462" t="s">
        <v>964</v>
      </c>
      <c r="B462" t="s">
        <v>812</v>
      </c>
      <c r="C462" t="s">
        <v>1235</v>
      </c>
      <c r="D462" t="s">
        <v>981</v>
      </c>
      <c r="E462" s="6">
        <v>74.815217391304344</v>
      </c>
      <c r="F462" s="6">
        <v>5.0434782608695654</v>
      </c>
      <c r="G462" s="6">
        <v>0.82989130434782599</v>
      </c>
      <c r="H462" s="6">
        <v>0.24782608695652175</v>
      </c>
      <c r="I462" s="6">
        <v>2.1956521739130435</v>
      </c>
      <c r="J462" s="6">
        <v>0</v>
      </c>
      <c r="K462" s="6">
        <v>0</v>
      </c>
      <c r="L462" s="6">
        <v>3.867717391304347</v>
      </c>
      <c r="M462" s="6">
        <v>5.2801086956521752</v>
      </c>
      <c r="N462" s="6">
        <v>0</v>
      </c>
      <c r="O462" s="6">
        <f>SUM(NonNurse[[#This Row],[Qualified Social Work Staff Hours]],NonNurse[[#This Row],[Other Social Work Staff Hours]])/NonNurse[[#This Row],[MDS Census]]</f>
        <v>7.0575330524480631E-2</v>
      </c>
      <c r="P462" s="6">
        <v>5.1816304347826074</v>
      </c>
      <c r="Q462" s="6">
        <v>12.875978260869559</v>
      </c>
      <c r="R462" s="6">
        <f>SUM(NonNurse[[#This Row],[Qualified Activities Professional Hours]],NonNurse[[#This Row],[Other Activities Professional Hours]])/NonNurse[[#This Row],[MDS Census]]</f>
        <v>0.24136277785849186</v>
      </c>
      <c r="S462" s="6">
        <v>4.8367391304347827</v>
      </c>
      <c r="T462" s="6">
        <v>14.902934782608693</v>
      </c>
      <c r="U462" s="6">
        <v>0</v>
      </c>
      <c r="V462" s="6">
        <f>SUM(NonNurse[[#This Row],[Occupational Therapist Hours]],NonNurse[[#This Row],[OT Assistant Hours]],NonNurse[[#This Row],[OT Aide Hours]])/NonNurse[[#This Row],[MDS Census]]</f>
        <v>0.26384570681388925</v>
      </c>
      <c r="W462" s="6">
        <v>9.9604347826086954</v>
      </c>
      <c r="X462" s="6">
        <v>10.860978260869564</v>
      </c>
      <c r="Y462" s="6">
        <v>0</v>
      </c>
      <c r="Z462" s="6">
        <f>SUM(NonNurse[[#This Row],[Physical Therapist (PT) Hours]],NonNurse[[#This Row],[PT Assistant Hours]],NonNurse[[#This Row],[PT Aide Hours]])/NonNurse[[#This Row],[MDS Census]]</f>
        <v>0.27830451837861397</v>
      </c>
      <c r="AA462" s="6">
        <v>0</v>
      </c>
      <c r="AB462" s="6">
        <v>0</v>
      </c>
      <c r="AC462" s="6">
        <v>1.326086956521739</v>
      </c>
      <c r="AD462" s="6">
        <v>0</v>
      </c>
      <c r="AE462" s="6">
        <v>0</v>
      </c>
      <c r="AF462" s="6">
        <v>0</v>
      </c>
      <c r="AG462" s="6">
        <v>0</v>
      </c>
      <c r="AH462" s="1">
        <v>366363</v>
      </c>
      <c r="AI462">
        <v>5</v>
      </c>
    </row>
    <row r="463" spans="1:35" x14ac:dyDescent="0.25">
      <c r="A463" t="s">
        <v>964</v>
      </c>
      <c r="B463" t="s">
        <v>288</v>
      </c>
      <c r="C463" t="s">
        <v>1302</v>
      </c>
      <c r="D463" t="s">
        <v>982</v>
      </c>
      <c r="E463" s="6">
        <v>79.206521739130437</v>
      </c>
      <c r="F463" s="6">
        <v>5.0434782608695654</v>
      </c>
      <c r="G463" s="6">
        <v>1.076086956521739</v>
      </c>
      <c r="H463" s="6">
        <v>0</v>
      </c>
      <c r="I463" s="6">
        <v>0.97826086956521741</v>
      </c>
      <c r="J463" s="6">
        <v>0</v>
      </c>
      <c r="K463" s="6">
        <v>0</v>
      </c>
      <c r="L463" s="6">
        <v>3.3331521739130436</v>
      </c>
      <c r="M463" s="6">
        <v>0</v>
      </c>
      <c r="N463" s="6">
        <v>4.6747826086956525</v>
      </c>
      <c r="O463" s="6">
        <f>SUM(NonNurse[[#This Row],[Qualified Social Work Staff Hours]],NonNurse[[#This Row],[Other Social Work Staff Hours]])/NonNurse[[#This Row],[MDS Census]]</f>
        <v>5.9020172910662826E-2</v>
      </c>
      <c r="P463" s="6">
        <v>5.1025</v>
      </c>
      <c r="Q463" s="6">
        <v>8.6617391304347855</v>
      </c>
      <c r="R463" s="6">
        <f>SUM(NonNurse[[#This Row],[Qualified Activities Professional Hours]],NonNurse[[#This Row],[Other Activities Professional Hours]])/NonNurse[[#This Row],[MDS Census]]</f>
        <v>0.17377658844517635</v>
      </c>
      <c r="S463" s="6">
        <v>7.8649999999999993</v>
      </c>
      <c r="T463" s="6">
        <v>9.8461956521739111</v>
      </c>
      <c r="U463" s="6">
        <v>0</v>
      </c>
      <c r="V463" s="6">
        <f>SUM(NonNurse[[#This Row],[Occupational Therapist Hours]],NonNurse[[#This Row],[OT Assistant Hours]],NonNurse[[#This Row],[OT Aide Hours]])/NonNurse[[#This Row],[MDS Census]]</f>
        <v>0.22360779470289552</v>
      </c>
      <c r="W463" s="6">
        <v>4.6265217391304354</v>
      </c>
      <c r="X463" s="6">
        <v>10.535978260869566</v>
      </c>
      <c r="Y463" s="6">
        <v>0</v>
      </c>
      <c r="Z463" s="6">
        <f>SUM(NonNurse[[#This Row],[Physical Therapist (PT) Hours]],NonNurse[[#This Row],[PT Assistant Hours]],NonNurse[[#This Row],[PT Aide Hours]])/NonNurse[[#This Row],[MDS Census]]</f>
        <v>0.19142994373541924</v>
      </c>
      <c r="AA463" s="6">
        <v>0</v>
      </c>
      <c r="AB463" s="6">
        <v>0</v>
      </c>
      <c r="AC463" s="6">
        <v>0</v>
      </c>
      <c r="AD463" s="6">
        <v>0</v>
      </c>
      <c r="AE463" s="6">
        <v>0</v>
      </c>
      <c r="AF463" s="6">
        <v>0</v>
      </c>
      <c r="AG463" s="6">
        <v>0</v>
      </c>
      <c r="AH463" s="1">
        <v>365598</v>
      </c>
      <c r="AI463">
        <v>5</v>
      </c>
    </row>
    <row r="464" spans="1:35" x14ac:dyDescent="0.25">
      <c r="A464" t="s">
        <v>964</v>
      </c>
      <c r="B464" t="s">
        <v>921</v>
      </c>
      <c r="C464" t="s">
        <v>1116</v>
      </c>
      <c r="D464" t="s">
        <v>980</v>
      </c>
      <c r="E464" s="6">
        <v>88.119565217391298</v>
      </c>
      <c r="F464" s="6">
        <v>5.6521739130434785</v>
      </c>
      <c r="G464" s="6">
        <v>0.23695652173913045</v>
      </c>
      <c r="H464" s="6">
        <v>0</v>
      </c>
      <c r="I464" s="6">
        <v>4.7282608695652177</v>
      </c>
      <c r="J464" s="6">
        <v>0</v>
      </c>
      <c r="K464" s="6">
        <v>0</v>
      </c>
      <c r="L464" s="6">
        <v>8.9893478260869522</v>
      </c>
      <c r="M464" s="6">
        <v>5.3390217391304349</v>
      </c>
      <c r="N464" s="6">
        <v>0</v>
      </c>
      <c r="O464" s="6">
        <f>SUM(NonNurse[[#This Row],[Qualified Social Work Staff Hours]],NonNurse[[#This Row],[Other Social Work Staff Hours]])/NonNurse[[#This Row],[MDS Census]]</f>
        <v>6.0588380411989641E-2</v>
      </c>
      <c r="P464" s="6">
        <v>5.1842391304347846</v>
      </c>
      <c r="Q464" s="6">
        <v>5.3572826086956526</v>
      </c>
      <c r="R464" s="6">
        <f>SUM(NonNurse[[#This Row],[Qualified Activities Professional Hours]],NonNurse[[#This Row],[Other Activities Professional Hours]])/NonNurse[[#This Row],[MDS Census]]</f>
        <v>0.1196274824225978</v>
      </c>
      <c r="S464" s="6">
        <v>3.7609782608695652</v>
      </c>
      <c r="T464" s="6">
        <v>13.287934782608691</v>
      </c>
      <c r="U464" s="6">
        <v>0</v>
      </c>
      <c r="V464" s="6">
        <f>SUM(NonNurse[[#This Row],[Occupational Therapist Hours]],NonNurse[[#This Row],[OT Assistant Hours]],NonNurse[[#This Row],[OT Aide Hours]])/NonNurse[[#This Row],[MDS Census]]</f>
        <v>0.19347477488590101</v>
      </c>
      <c r="W464" s="6">
        <v>4.4921739130434784</v>
      </c>
      <c r="X464" s="6">
        <v>15.95315217391304</v>
      </c>
      <c r="Y464" s="6">
        <v>0</v>
      </c>
      <c r="Z464" s="6">
        <f>SUM(NonNurse[[#This Row],[Physical Therapist (PT) Hours]],NonNurse[[#This Row],[PT Assistant Hours]],NonNurse[[#This Row],[PT Aide Hours]])/NonNurse[[#This Row],[MDS Census]]</f>
        <v>0.23201800912791415</v>
      </c>
      <c r="AA464" s="6">
        <v>0</v>
      </c>
      <c r="AB464" s="6">
        <v>0</v>
      </c>
      <c r="AC464" s="6">
        <v>0</v>
      </c>
      <c r="AD464" s="6">
        <v>0</v>
      </c>
      <c r="AE464" s="6">
        <v>0</v>
      </c>
      <c r="AF464" s="6">
        <v>0</v>
      </c>
      <c r="AG464" s="6">
        <v>0</v>
      </c>
      <c r="AH464" s="1">
        <v>366481</v>
      </c>
      <c r="AI464">
        <v>5</v>
      </c>
    </row>
    <row r="465" spans="1:35" x14ac:dyDescent="0.25">
      <c r="A465" t="s">
        <v>964</v>
      </c>
      <c r="B465" t="s">
        <v>76</v>
      </c>
      <c r="C465" t="s">
        <v>1193</v>
      </c>
      <c r="D465" t="s">
        <v>980</v>
      </c>
      <c r="E465" s="6">
        <v>89.673913043478265</v>
      </c>
      <c r="F465" s="6">
        <v>5.6521739130434785</v>
      </c>
      <c r="G465" s="6">
        <v>0.31521739130434784</v>
      </c>
      <c r="H465" s="6">
        <v>0</v>
      </c>
      <c r="I465" s="6">
        <v>4.5652173913043477</v>
      </c>
      <c r="J465" s="6">
        <v>0</v>
      </c>
      <c r="K465" s="6">
        <v>0</v>
      </c>
      <c r="L465" s="6">
        <v>3.7766304347826072</v>
      </c>
      <c r="M465" s="6">
        <v>7.5206521739130441</v>
      </c>
      <c r="N465" s="6">
        <v>0</v>
      </c>
      <c r="O465" s="6">
        <f>SUM(NonNurse[[#This Row],[Qualified Social Work Staff Hours]],NonNurse[[#This Row],[Other Social Work Staff Hours]])/NonNurse[[#This Row],[MDS Census]]</f>
        <v>8.3866666666666673E-2</v>
      </c>
      <c r="P465" s="6">
        <v>4.8482608695652187</v>
      </c>
      <c r="Q465" s="6">
        <v>6.1571739130434811</v>
      </c>
      <c r="R465" s="6">
        <f>SUM(NonNurse[[#This Row],[Qualified Activities Professional Hours]],NonNurse[[#This Row],[Other Activities Professional Hours]])/NonNurse[[#This Row],[MDS Census]]</f>
        <v>0.12272727272727275</v>
      </c>
      <c r="S465" s="6">
        <v>3.7247826086956515</v>
      </c>
      <c r="T465" s="6">
        <v>11.655543478260869</v>
      </c>
      <c r="U465" s="6">
        <v>0</v>
      </c>
      <c r="V465" s="6">
        <f>SUM(NonNurse[[#This Row],[Occupational Therapist Hours]],NonNurse[[#This Row],[OT Assistant Hours]],NonNurse[[#This Row],[OT Aide Hours]])/NonNurse[[#This Row],[MDS Census]]</f>
        <v>0.17151393939393936</v>
      </c>
      <c r="W465" s="6">
        <v>11.614021739130434</v>
      </c>
      <c r="X465" s="6">
        <v>10.928369565217391</v>
      </c>
      <c r="Y465" s="6">
        <v>0</v>
      </c>
      <c r="Z465" s="6">
        <f>SUM(NonNurse[[#This Row],[Physical Therapist (PT) Hours]],NonNurse[[#This Row],[PT Assistant Hours]],NonNurse[[#This Row],[PT Aide Hours]])/NonNurse[[#This Row],[MDS Census]]</f>
        <v>0.25138181818181815</v>
      </c>
      <c r="AA465" s="6">
        <v>0</v>
      </c>
      <c r="AB465" s="6">
        <v>0</v>
      </c>
      <c r="AC465" s="6">
        <v>0</v>
      </c>
      <c r="AD465" s="6">
        <v>0</v>
      </c>
      <c r="AE465" s="6">
        <v>0</v>
      </c>
      <c r="AF465" s="6">
        <v>0</v>
      </c>
      <c r="AG465" s="6">
        <v>0</v>
      </c>
      <c r="AH465" s="1">
        <v>365256</v>
      </c>
      <c r="AI465">
        <v>5</v>
      </c>
    </row>
    <row r="466" spans="1:35" x14ac:dyDescent="0.25">
      <c r="A466" t="s">
        <v>964</v>
      </c>
      <c r="B466" t="s">
        <v>463</v>
      </c>
      <c r="C466" t="s">
        <v>1344</v>
      </c>
      <c r="D466" t="s">
        <v>1047</v>
      </c>
      <c r="E466" s="6">
        <v>52.956521739130437</v>
      </c>
      <c r="F466" s="6">
        <v>4.6467391304347823</v>
      </c>
      <c r="G466" s="6">
        <v>1.1304347826086956</v>
      </c>
      <c r="H466" s="6">
        <v>0.17934782608695651</v>
      </c>
      <c r="I466" s="6">
        <v>1.6847826086956521</v>
      </c>
      <c r="J466" s="6">
        <v>0</v>
      </c>
      <c r="K466" s="6">
        <v>0</v>
      </c>
      <c r="L466" s="6">
        <v>0.66163043478260875</v>
      </c>
      <c r="M466" s="6">
        <v>5.6039130434782631</v>
      </c>
      <c r="N466" s="6">
        <v>0</v>
      </c>
      <c r="O466" s="6">
        <f>SUM(NonNurse[[#This Row],[Qualified Social Work Staff Hours]],NonNurse[[#This Row],[Other Social Work Staff Hours]])/NonNurse[[#This Row],[MDS Census]]</f>
        <v>0.10582101806239741</v>
      </c>
      <c r="P466" s="6">
        <v>5.0570652173913047</v>
      </c>
      <c r="Q466" s="6">
        <v>8.25</v>
      </c>
      <c r="R466" s="6">
        <f>SUM(NonNurse[[#This Row],[Qualified Activities Professional Hours]],NonNurse[[#This Row],[Other Activities Professional Hours]])/NonNurse[[#This Row],[MDS Census]]</f>
        <v>0.2512828407224959</v>
      </c>
      <c r="S466" s="6">
        <v>3.2714130434782618</v>
      </c>
      <c r="T466" s="6">
        <v>5.324782608695652</v>
      </c>
      <c r="U466" s="6">
        <v>0</v>
      </c>
      <c r="V466" s="6">
        <f>SUM(NonNurse[[#This Row],[Occupational Therapist Hours]],NonNurse[[#This Row],[OT Assistant Hours]],NonNurse[[#This Row],[OT Aide Hours]])/NonNurse[[#This Row],[MDS Census]]</f>
        <v>0.16232553366174057</v>
      </c>
      <c r="W466" s="6">
        <v>2.5868478260869567</v>
      </c>
      <c r="X466" s="6">
        <v>6.9019565217391285</v>
      </c>
      <c r="Y466" s="6">
        <v>0</v>
      </c>
      <c r="Z466" s="6">
        <f>SUM(NonNurse[[#This Row],[Physical Therapist (PT) Hours]],NonNurse[[#This Row],[PT Assistant Hours]],NonNurse[[#This Row],[PT Aide Hours]])/NonNurse[[#This Row],[MDS Census]]</f>
        <v>0.1791810344827586</v>
      </c>
      <c r="AA466" s="6">
        <v>0</v>
      </c>
      <c r="AB466" s="6">
        <v>0</v>
      </c>
      <c r="AC466" s="6">
        <v>0</v>
      </c>
      <c r="AD466" s="6">
        <v>0</v>
      </c>
      <c r="AE466" s="6">
        <v>0</v>
      </c>
      <c r="AF466" s="6">
        <v>0</v>
      </c>
      <c r="AG466" s="6">
        <v>0</v>
      </c>
      <c r="AH466" s="1">
        <v>365855</v>
      </c>
      <c r="AI466">
        <v>5</v>
      </c>
    </row>
    <row r="467" spans="1:35" x14ac:dyDescent="0.25">
      <c r="A467" t="s">
        <v>964</v>
      </c>
      <c r="B467" t="s">
        <v>603</v>
      </c>
      <c r="C467" t="s">
        <v>1238</v>
      </c>
      <c r="D467" t="s">
        <v>1017</v>
      </c>
      <c r="E467" s="6">
        <v>56.032608695652172</v>
      </c>
      <c r="F467" s="6">
        <v>5.1358695652173916</v>
      </c>
      <c r="G467" s="6">
        <v>0.29891304347826086</v>
      </c>
      <c r="H467" s="6">
        <v>0.18478260869565216</v>
      </c>
      <c r="I467" s="6">
        <v>1.0543478260869565</v>
      </c>
      <c r="J467" s="6">
        <v>0</v>
      </c>
      <c r="K467" s="6">
        <v>0.16304347826086957</v>
      </c>
      <c r="L467" s="6">
        <v>4.2545652173913044</v>
      </c>
      <c r="M467" s="6">
        <v>4.8342391304347823</v>
      </c>
      <c r="N467" s="6">
        <v>0</v>
      </c>
      <c r="O467" s="6">
        <f>SUM(NonNurse[[#This Row],[Qualified Social Work Staff Hours]],NonNurse[[#This Row],[Other Social Work Staff Hours]])/NonNurse[[#This Row],[MDS Census]]</f>
        <v>8.6275460717749761E-2</v>
      </c>
      <c r="P467" s="6">
        <v>4.7201086956521738</v>
      </c>
      <c r="Q467" s="6">
        <v>2.9130434782608696</v>
      </c>
      <c r="R467" s="6">
        <f>SUM(NonNurse[[#This Row],[Qualified Activities Professional Hours]],NonNurse[[#This Row],[Other Activities Professional Hours]])/NonNurse[[#This Row],[MDS Census]]</f>
        <v>0.13622696411251212</v>
      </c>
      <c r="S467" s="6">
        <v>2.0141304347826088</v>
      </c>
      <c r="T467" s="6">
        <v>8.5407608695652169</v>
      </c>
      <c r="U467" s="6">
        <v>0</v>
      </c>
      <c r="V467" s="6">
        <f>SUM(NonNurse[[#This Row],[Occupational Therapist Hours]],NonNurse[[#This Row],[OT Assistant Hours]],NonNurse[[#This Row],[OT Aide Hours]])/NonNurse[[#This Row],[MDS Census]]</f>
        <v>0.18837051406401553</v>
      </c>
      <c r="W467" s="6">
        <v>1.7350000000000001</v>
      </c>
      <c r="X467" s="6">
        <v>12.672282608695651</v>
      </c>
      <c r="Y467" s="6">
        <v>0</v>
      </c>
      <c r="Z467" s="6">
        <f>SUM(NonNurse[[#This Row],[Physical Therapist (PT) Hours]],NonNurse[[#This Row],[PT Assistant Hours]],NonNurse[[#This Row],[PT Aide Hours]])/NonNurse[[#This Row],[MDS Census]]</f>
        <v>0.25712318137730356</v>
      </c>
      <c r="AA467" s="6">
        <v>0</v>
      </c>
      <c r="AB467" s="6">
        <v>0</v>
      </c>
      <c r="AC467" s="6">
        <v>0</v>
      </c>
      <c r="AD467" s="6">
        <v>0</v>
      </c>
      <c r="AE467" s="6">
        <v>0</v>
      </c>
      <c r="AF467" s="6">
        <v>0</v>
      </c>
      <c r="AG467" s="6">
        <v>0</v>
      </c>
      <c r="AH467" s="1">
        <v>366085</v>
      </c>
      <c r="AI467">
        <v>5</v>
      </c>
    </row>
    <row r="468" spans="1:35" x14ac:dyDescent="0.25">
      <c r="A468" t="s">
        <v>964</v>
      </c>
      <c r="B468" t="s">
        <v>558</v>
      </c>
      <c r="C468" t="s">
        <v>1174</v>
      </c>
      <c r="D468" t="s">
        <v>1014</v>
      </c>
      <c r="E468" s="6">
        <v>61.630434782608695</v>
      </c>
      <c r="F468" s="6">
        <v>5.3043478260869561</v>
      </c>
      <c r="G468" s="6">
        <v>0.42391304347826086</v>
      </c>
      <c r="H468" s="6">
        <v>0</v>
      </c>
      <c r="I468" s="6">
        <v>4.8913043478260869</v>
      </c>
      <c r="J468" s="6">
        <v>0</v>
      </c>
      <c r="K468" s="6">
        <v>0.28260869565217389</v>
      </c>
      <c r="L468" s="6">
        <v>6.0519565217391316</v>
      </c>
      <c r="M468" s="6">
        <v>4.9565217391304346</v>
      </c>
      <c r="N468" s="6">
        <v>0</v>
      </c>
      <c r="O468" s="6">
        <f>SUM(NonNurse[[#This Row],[Qualified Social Work Staff Hours]],NonNurse[[#This Row],[Other Social Work Staff Hours]])/NonNurse[[#This Row],[MDS Census]]</f>
        <v>8.0423280423280424E-2</v>
      </c>
      <c r="P468" s="6">
        <v>5.5567391304347842</v>
      </c>
      <c r="Q468" s="6">
        <v>5.2181521739130456</v>
      </c>
      <c r="R468" s="6">
        <f>SUM(NonNurse[[#This Row],[Qualified Activities Professional Hours]],NonNurse[[#This Row],[Other Activities Professional Hours]])/NonNurse[[#This Row],[MDS Census]]</f>
        <v>0.17483068783068786</v>
      </c>
      <c r="S468" s="6">
        <v>16.166413043478268</v>
      </c>
      <c r="T468" s="6">
        <v>0</v>
      </c>
      <c r="U468" s="6">
        <v>0</v>
      </c>
      <c r="V468" s="6">
        <f>SUM(NonNurse[[#This Row],[Occupational Therapist Hours]],NonNurse[[#This Row],[OT Assistant Hours]],NonNurse[[#This Row],[OT Aide Hours]])/NonNurse[[#This Row],[MDS Census]]</f>
        <v>0.26231216931216944</v>
      </c>
      <c r="W468" s="6">
        <v>18.019999999999996</v>
      </c>
      <c r="X468" s="6">
        <v>0</v>
      </c>
      <c r="Y468" s="6">
        <v>0</v>
      </c>
      <c r="Z468" s="6">
        <f>SUM(NonNurse[[#This Row],[Physical Therapist (PT) Hours]],NonNurse[[#This Row],[PT Assistant Hours]],NonNurse[[#This Row],[PT Aide Hours]])/NonNurse[[#This Row],[MDS Census]]</f>
        <v>0.29238800705467366</v>
      </c>
      <c r="AA468" s="6">
        <v>0</v>
      </c>
      <c r="AB468" s="6">
        <v>0</v>
      </c>
      <c r="AC468" s="6">
        <v>0</v>
      </c>
      <c r="AD468" s="6">
        <v>0</v>
      </c>
      <c r="AE468" s="6">
        <v>0</v>
      </c>
      <c r="AF468" s="6">
        <v>0</v>
      </c>
      <c r="AG468" s="6">
        <v>0</v>
      </c>
      <c r="AH468" s="1">
        <v>366013</v>
      </c>
      <c r="AI468">
        <v>5</v>
      </c>
    </row>
    <row r="469" spans="1:35" x14ac:dyDescent="0.25">
      <c r="A469" t="s">
        <v>964</v>
      </c>
      <c r="B469" t="s">
        <v>627</v>
      </c>
      <c r="C469" t="s">
        <v>1222</v>
      </c>
      <c r="D469" t="s">
        <v>1047</v>
      </c>
      <c r="E469" s="6">
        <v>79.956521739130437</v>
      </c>
      <c r="F469" s="6">
        <v>5.7391304347826084</v>
      </c>
      <c r="G469" s="6">
        <v>0.45652173913043476</v>
      </c>
      <c r="H469" s="6">
        <v>0.11956521739130435</v>
      </c>
      <c r="I469" s="6">
        <v>5.1847826086956523</v>
      </c>
      <c r="J469" s="6">
        <v>0</v>
      </c>
      <c r="K469" s="6">
        <v>0</v>
      </c>
      <c r="L469" s="6">
        <v>4.2445652173913047</v>
      </c>
      <c r="M469" s="6">
        <v>11.736413043478262</v>
      </c>
      <c r="N469" s="6">
        <v>0</v>
      </c>
      <c r="O469" s="6">
        <f>SUM(NonNurse[[#This Row],[Qualified Social Work Staff Hours]],NonNurse[[#This Row],[Other Social Work Staff Hours]])/NonNurse[[#This Row],[MDS Census]]</f>
        <v>0.14678493746601415</v>
      </c>
      <c r="P469" s="6">
        <v>4.2146739130434785</v>
      </c>
      <c r="Q469" s="6">
        <v>6.7744565217391308</v>
      </c>
      <c r="R469" s="6">
        <f>SUM(NonNurse[[#This Row],[Qualified Activities Professional Hours]],NonNurse[[#This Row],[Other Activities Professional Hours]])/NonNurse[[#This Row],[MDS Census]]</f>
        <v>0.13743882544861338</v>
      </c>
      <c r="S469" s="6">
        <v>5.0423913043478255</v>
      </c>
      <c r="T469" s="6">
        <v>14.194782608695652</v>
      </c>
      <c r="U469" s="6">
        <v>0</v>
      </c>
      <c r="V469" s="6">
        <f>SUM(NonNurse[[#This Row],[Occupational Therapist Hours]],NonNurse[[#This Row],[OT Assistant Hours]],NonNurse[[#This Row],[OT Aide Hours]])/NonNurse[[#This Row],[MDS Census]]</f>
        <v>0.24059543230016311</v>
      </c>
      <c r="W469" s="6">
        <v>4.9032608695652176</v>
      </c>
      <c r="X469" s="6">
        <v>15.114130434782609</v>
      </c>
      <c r="Y469" s="6">
        <v>0</v>
      </c>
      <c r="Z469" s="6">
        <f>SUM(NonNurse[[#This Row],[Physical Therapist (PT) Hours]],NonNurse[[#This Row],[PT Assistant Hours]],NonNurse[[#This Row],[PT Aide Hours]])/NonNurse[[#This Row],[MDS Census]]</f>
        <v>0.25035345296356715</v>
      </c>
      <c r="AA469" s="6">
        <v>0</v>
      </c>
      <c r="AB469" s="6">
        <v>0</v>
      </c>
      <c r="AC469" s="6">
        <v>0</v>
      </c>
      <c r="AD469" s="6">
        <v>0</v>
      </c>
      <c r="AE469" s="6">
        <v>0</v>
      </c>
      <c r="AF469" s="6">
        <v>0</v>
      </c>
      <c r="AG469" s="6">
        <v>0</v>
      </c>
      <c r="AH469" s="1">
        <v>366113</v>
      </c>
      <c r="AI469">
        <v>5</v>
      </c>
    </row>
    <row r="470" spans="1:35" x14ac:dyDescent="0.25">
      <c r="A470" t="s">
        <v>964</v>
      </c>
      <c r="B470" t="s">
        <v>869</v>
      </c>
      <c r="C470" t="s">
        <v>1213</v>
      </c>
      <c r="D470" t="s">
        <v>1008</v>
      </c>
      <c r="E470" s="6">
        <v>73.967391304347828</v>
      </c>
      <c r="F470" s="6">
        <v>5.1304347826086953</v>
      </c>
      <c r="G470" s="6">
        <v>0.35054347826086957</v>
      </c>
      <c r="H470" s="6">
        <v>0.28260869565217389</v>
      </c>
      <c r="I470" s="6">
        <v>1.0326086956521738</v>
      </c>
      <c r="J470" s="6">
        <v>0</v>
      </c>
      <c r="K470" s="6">
        <v>0.69304347826086965</v>
      </c>
      <c r="L470" s="6">
        <v>5.2424999999999997</v>
      </c>
      <c r="M470" s="6">
        <v>5.4782608695652177</v>
      </c>
      <c r="N470" s="6">
        <v>4.9565217391304346</v>
      </c>
      <c r="O470" s="6">
        <f>SUM(NonNurse[[#This Row],[Qualified Social Work Staff Hours]],NonNurse[[#This Row],[Other Social Work Staff Hours]])/NonNurse[[#This Row],[MDS Census]]</f>
        <v>0.14107274063188832</v>
      </c>
      <c r="P470" s="6">
        <v>5.2173913043478262</v>
      </c>
      <c r="Q470" s="6">
        <v>6.7931521739130449</v>
      </c>
      <c r="R470" s="6">
        <f>SUM(NonNurse[[#This Row],[Qualified Activities Professional Hours]],NonNurse[[#This Row],[Other Activities Professional Hours]])/NonNurse[[#This Row],[MDS Census]]</f>
        <v>0.16237619397501837</v>
      </c>
      <c r="S470" s="6">
        <v>4.9141304347826082</v>
      </c>
      <c r="T470" s="6">
        <v>11.069565217391304</v>
      </c>
      <c r="U470" s="6">
        <v>4.3478260869565216E-2</v>
      </c>
      <c r="V470" s="6">
        <f>SUM(NonNurse[[#This Row],[Occupational Therapist Hours]],NonNurse[[#This Row],[OT Assistant Hours]],NonNurse[[#This Row],[OT Aide Hours]])/NonNurse[[#This Row],[MDS Census]]</f>
        <v>0.21667891256429095</v>
      </c>
      <c r="W470" s="6">
        <v>4.3220652173913043</v>
      </c>
      <c r="X470" s="6">
        <v>5.870000000000001</v>
      </c>
      <c r="Y470" s="6">
        <v>0</v>
      </c>
      <c r="Z470" s="6">
        <f>SUM(NonNurse[[#This Row],[Physical Therapist (PT) Hours]],NonNurse[[#This Row],[PT Assistant Hours]],NonNurse[[#This Row],[PT Aide Hours]])/NonNurse[[#This Row],[MDS Census]]</f>
        <v>0.13779132990448201</v>
      </c>
      <c r="AA470" s="6">
        <v>0.19565217391304349</v>
      </c>
      <c r="AB470" s="6">
        <v>0</v>
      </c>
      <c r="AC470" s="6">
        <v>0</v>
      </c>
      <c r="AD470" s="6">
        <v>0</v>
      </c>
      <c r="AE470" s="6">
        <v>0</v>
      </c>
      <c r="AF470" s="6">
        <v>0</v>
      </c>
      <c r="AG470" s="6">
        <v>0</v>
      </c>
      <c r="AH470" s="1">
        <v>366427</v>
      </c>
      <c r="AI470">
        <v>5</v>
      </c>
    </row>
    <row r="471" spans="1:35" x14ac:dyDescent="0.25">
      <c r="A471" t="s">
        <v>964</v>
      </c>
      <c r="B471" t="s">
        <v>210</v>
      </c>
      <c r="C471" t="s">
        <v>1106</v>
      </c>
      <c r="D471" t="s">
        <v>1014</v>
      </c>
      <c r="E471" s="6">
        <v>61.815217391304351</v>
      </c>
      <c r="F471" s="6">
        <v>5.5217391304347823</v>
      </c>
      <c r="G471" s="6">
        <v>0.56152173913043479</v>
      </c>
      <c r="H471" s="6">
        <v>0.25543478260869568</v>
      </c>
      <c r="I471" s="6">
        <v>0.97826086956521741</v>
      </c>
      <c r="J471" s="6">
        <v>0</v>
      </c>
      <c r="K471" s="6">
        <v>0.45760869565217382</v>
      </c>
      <c r="L471" s="6">
        <v>2.1239130434782609</v>
      </c>
      <c r="M471" s="6">
        <v>5.4782608695652177</v>
      </c>
      <c r="N471" s="6">
        <v>0</v>
      </c>
      <c r="O471" s="6">
        <f>SUM(NonNurse[[#This Row],[Qualified Social Work Staff Hours]],NonNurse[[#This Row],[Other Social Work Staff Hours]])/NonNurse[[#This Row],[MDS Census]]</f>
        <v>8.8623175663794615E-2</v>
      </c>
      <c r="P471" s="6">
        <v>0</v>
      </c>
      <c r="Q471" s="6">
        <v>10.49413043478261</v>
      </c>
      <c r="R471" s="6">
        <f>SUM(NonNurse[[#This Row],[Qualified Activities Professional Hours]],NonNurse[[#This Row],[Other Activities Professional Hours]])/NonNurse[[#This Row],[MDS Census]]</f>
        <v>0.16976613328644277</v>
      </c>
      <c r="S471" s="6">
        <v>2.5285869565217403</v>
      </c>
      <c r="T471" s="6">
        <v>14.780543478260871</v>
      </c>
      <c r="U471" s="6">
        <v>0</v>
      </c>
      <c r="V471" s="6">
        <f>SUM(NonNurse[[#This Row],[Occupational Therapist Hours]],NonNurse[[#This Row],[OT Assistant Hours]],NonNurse[[#This Row],[OT Aide Hours]])/NonNurse[[#This Row],[MDS Census]]</f>
        <v>0.28001406717074029</v>
      </c>
      <c r="W471" s="6">
        <v>2.8503260869565219</v>
      </c>
      <c r="X471" s="6">
        <v>13.941739130434787</v>
      </c>
      <c r="Y471" s="6">
        <v>0</v>
      </c>
      <c r="Z471" s="6">
        <f>SUM(NonNurse[[#This Row],[Physical Therapist (PT) Hours]],NonNurse[[#This Row],[PT Assistant Hours]],NonNurse[[#This Row],[PT Aide Hours]])/NonNurse[[#This Row],[MDS Census]]</f>
        <v>0.27164937576929843</v>
      </c>
      <c r="AA471" s="6">
        <v>0.2608695652173913</v>
      </c>
      <c r="AB471" s="6">
        <v>0</v>
      </c>
      <c r="AC471" s="6">
        <v>0</v>
      </c>
      <c r="AD471" s="6">
        <v>0</v>
      </c>
      <c r="AE471" s="6">
        <v>0</v>
      </c>
      <c r="AF471" s="6">
        <v>0</v>
      </c>
      <c r="AG471" s="6">
        <v>0</v>
      </c>
      <c r="AH471" s="1">
        <v>365475</v>
      </c>
      <c r="AI471">
        <v>5</v>
      </c>
    </row>
    <row r="472" spans="1:35" x14ac:dyDescent="0.25">
      <c r="A472" t="s">
        <v>964</v>
      </c>
      <c r="B472" t="s">
        <v>510</v>
      </c>
      <c r="C472" t="s">
        <v>1227</v>
      </c>
      <c r="D472" t="s">
        <v>1023</v>
      </c>
      <c r="E472" s="6">
        <v>46.554347826086953</v>
      </c>
      <c r="F472" s="6">
        <v>4.1739130434782608</v>
      </c>
      <c r="G472" s="6">
        <v>0.17391304347826086</v>
      </c>
      <c r="H472" s="6">
        <v>0.22826086956521738</v>
      </c>
      <c r="I472" s="6">
        <v>0.86956521739130432</v>
      </c>
      <c r="J472" s="6">
        <v>0</v>
      </c>
      <c r="K472" s="6">
        <v>1.6576086956521738</v>
      </c>
      <c r="L472" s="6">
        <v>1.0239130434782608</v>
      </c>
      <c r="M472" s="6">
        <v>3.2173913043478262</v>
      </c>
      <c r="N472" s="6">
        <v>5.4130434782608692</v>
      </c>
      <c r="O472" s="6">
        <f>SUM(NonNurse[[#This Row],[Qualified Social Work Staff Hours]],NonNurse[[#This Row],[Other Social Work Staff Hours]])/NonNurse[[#This Row],[MDS Census]]</f>
        <v>0.18538407658183517</v>
      </c>
      <c r="P472" s="6">
        <v>8.3429347826086921</v>
      </c>
      <c r="Q472" s="6">
        <v>0</v>
      </c>
      <c r="R472" s="6">
        <f>SUM(NonNurse[[#This Row],[Qualified Activities Professional Hours]],NonNurse[[#This Row],[Other Activities Professional Hours]])/NonNurse[[#This Row],[MDS Census]]</f>
        <v>0.17920849871585331</v>
      </c>
      <c r="S472" s="6">
        <v>3.8818478260869571</v>
      </c>
      <c r="T472" s="6">
        <v>5.5170652173913037</v>
      </c>
      <c r="U472" s="6">
        <v>0</v>
      </c>
      <c r="V472" s="6">
        <f>SUM(NonNurse[[#This Row],[Occupational Therapist Hours]],NonNurse[[#This Row],[OT Assistant Hours]],NonNurse[[#This Row],[OT Aide Hours]])/NonNurse[[#This Row],[MDS Census]]</f>
        <v>0.20189119775858044</v>
      </c>
      <c r="W472" s="6">
        <v>1.9386956521739125</v>
      </c>
      <c r="X472" s="6">
        <v>4.9791304347826113</v>
      </c>
      <c r="Y472" s="6">
        <v>0</v>
      </c>
      <c r="Z472" s="6">
        <f>SUM(NonNurse[[#This Row],[Physical Therapist (PT) Hours]],NonNurse[[#This Row],[PT Assistant Hours]],NonNurse[[#This Row],[PT Aide Hours]])/NonNurse[[#This Row],[MDS Census]]</f>
        <v>0.14859677795937432</v>
      </c>
      <c r="AA472" s="6">
        <v>1.3043478260869565</v>
      </c>
      <c r="AB472" s="6">
        <v>0</v>
      </c>
      <c r="AC472" s="6">
        <v>0</v>
      </c>
      <c r="AD472" s="6">
        <v>0</v>
      </c>
      <c r="AE472" s="6">
        <v>22.423913043478262</v>
      </c>
      <c r="AF472" s="6">
        <v>0</v>
      </c>
      <c r="AG472" s="6">
        <v>0.125</v>
      </c>
      <c r="AH472" s="1">
        <v>365936</v>
      </c>
      <c r="AI472">
        <v>5</v>
      </c>
    </row>
    <row r="473" spans="1:35" x14ac:dyDescent="0.25">
      <c r="A473" t="s">
        <v>964</v>
      </c>
      <c r="B473" t="s">
        <v>667</v>
      </c>
      <c r="C473" t="s">
        <v>1225</v>
      </c>
      <c r="D473" t="s">
        <v>1041</v>
      </c>
      <c r="E473" s="6">
        <v>73.891304347826093</v>
      </c>
      <c r="F473" s="6">
        <v>43.953369565217393</v>
      </c>
      <c r="G473" s="6">
        <v>0.34239130434782611</v>
      </c>
      <c r="H473" s="6">
        <v>0.3432608695652174</v>
      </c>
      <c r="I473" s="6">
        <v>3.652173913043478</v>
      </c>
      <c r="J473" s="6">
        <v>0</v>
      </c>
      <c r="K473" s="6">
        <v>0</v>
      </c>
      <c r="L473" s="6">
        <v>4.3678260869565229</v>
      </c>
      <c r="M473" s="6">
        <v>4.9934782608695647</v>
      </c>
      <c r="N473" s="6">
        <v>0</v>
      </c>
      <c r="O473" s="6">
        <f>SUM(NonNurse[[#This Row],[Qualified Social Work Staff Hours]],NonNurse[[#This Row],[Other Social Work Staff Hours]])/NonNurse[[#This Row],[MDS Census]]</f>
        <v>6.7578699617534557E-2</v>
      </c>
      <c r="P473" s="6">
        <v>4.5750000000000002</v>
      </c>
      <c r="Q473" s="6">
        <v>15.186195652173911</v>
      </c>
      <c r="R473" s="6">
        <f>SUM(NonNurse[[#This Row],[Qualified Activities Professional Hours]],NonNurse[[#This Row],[Other Activities Professional Hours]])/NonNurse[[#This Row],[MDS Census]]</f>
        <v>0.26743601059135036</v>
      </c>
      <c r="S473" s="6">
        <v>13.07054347826087</v>
      </c>
      <c r="T473" s="6">
        <v>13.12891304347826</v>
      </c>
      <c r="U473" s="6">
        <v>0</v>
      </c>
      <c r="V473" s="6">
        <f>SUM(NonNurse[[#This Row],[Occupational Therapist Hours]],NonNurse[[#This Row],[OT Assistant Hours]],NonNurse[[#This Row],[OT Aide Hours]])/NonNurse[[#This Row],[MDS Census]]</f>
        <v>0.35456751985878193</v>
      </c>
      <c r="W473" s="6">
        <v>8.9453260869565216</v>
      </c>
      <c r="X473" s="6">
        <v>13.759891304347825</v>
      </c>
      <c r="Y473" s="6">
        <v>0</v>
      </c>
      <c r="Z473" s="6">
        <f>SUM(NonNurse[[#This Row],[Physical Therapist (PT) Hours]],NonNurse[[#This Row],[PT Assistant Hours]],NonNurse[[#This Row],[PT Aide Hours]])/NonNurse[[#This Row],[MDS Census]]</f>
        <v>0.30727861135628121</v>
      </c>
      <c r="AA473" s="6">
        <v>0</v>
      </c>
      <c r="AB473" s="6">
        <v>0</v>
      </c>
      <c r="AC473" s="6">
        <v>0</v>
      </c>
      <c r="AD473" s="6">
        <v>0</v>
      </c>
      <c r="AE473" s="6">
        <v>0</v>
      </c>
      <c r="AF473" s="6">
        <v>0</v>
      </c>
      <c r="AG473" s="6">
        <v>0</v>
      </c>
      <c r="AH473" s="1">
        <v>366176</v>
      </c>
      <c r="AI473">
        <v>5</v>
      </c>
    </row>
    <row r="474" spans="1:35" x14ac:dyDescent="0.25">
      <c r="A474" t="s">
        <v>964</v>
      </c>
      <c r="B474" t="s">
        <v>37</v>
      </c>
      <c r="C474" t="s">
        <v>1210</v>
      </c>
      <c r="D474" t="s">
        <v>1036</v>
      </c>
      <c r="E474" s="6">
        <v>102.04347826086956</v>
      </c>
      <c r="F474" s="6">
        <v>57.933369565217411</v>
      </c>
      <c r="G474" s="6">
        <v>0.47282608695652173</v>
      </c>
      <c r="H474" s="6">
        <v>0.30978260869565216</v>
      </c>
      <c r="I474" s="6">
        <v>2.6086956521739131</v>
      </c>
      <c r="J474" s="6">
        <v>0</v>
      </c>
      <c r="K474" s="6">
        <v>0</v>
      </c>
      <c r="L474" s="6">
        <v>6.1546739130434789</v>
      </c>
      <c r="M474" s="6">
        <v>4.4347826086956523</v>
      </c>
      <c r="N474" s="6">
        <v>3.4673913043478266</v>
      </c>
      <c r="O474" s="6">
        <f>SUM(NonNurse[[#This Row],[Qualified Social Work Staff Hours]],NonNurse[[#This Row],[Other Social Work Staff Hours]])/NonNurse[[#This Row],[MDS Census]]</f>
        <v>7.7439284192586291E-2</v>
      </c>
      <c r="P474" s="6">
        <v>0</v>
      </c>
      <c r="Q474" s="6">
        <v>15.292173913043477</v>
      </c>
      <c r="R474" s="6">
        <f>SUM(NonNurse[[#This Row],[Qualified Activities Professional Hours]],NonNurse[[#This Row],[Other Activities Professional Hours]])/NonNurse[[#This Row],[MDS Census]]</f>
        <v>0.14985939497230508</v>
      </c>
      <c r="S474" s="6">
        <v>3.903804347826088</v>
      </c>
      <c r="T474" s="6">
        <v>8.9421739130434794</v>
      </c>
      <c r="U474" s="6">
        <v>0</v>
      </c>
      <c r="V474" s="6">
        <f>SUM(NonNurse[[#This Row],[Occupational Therapist Hours]],NonNurse[[#This Row],[OT Assistant Hours]],NonNurse[[#This Row],[OT Aide Hours]])/NonNurse[[#This Row],[MDS Census]]</f>
        <v>0.12588730293992334</v>
      </c>
      <c r="W474" s="6">
        <v>6.009239130434783</v>
      </c>
      <c r="X474" s="6">
        <v>8.3908695652173915</v>
      </c>
      <c r="Y474" s="6">
        <v>0</v>
      </c>
      <c r="Z474" s="6">
        <f>SUM(NonNurse[[#This Row],[Physical Therapist (PT) Hours]],NonNurse[[#This Row],[PT Assistant Hours]],NonNurse[[#This Row],[PT Aide Hours]])/NonNurse[[#This Row],[MDS Census]]</f>
        <v>0.1411173838943332</v>
      </c>
      <c r="AA474" s="6">
        <v>0</v>
      </c>
      <c r="AB474" s="6">
        <v>0</v>
      </c>
      <c r="AC474" s="6">
        <v>0</v>
      </c>
      <c r="AD474" s="6">
        <v>0</v>
      </c>
      <c r="AE474" s="6">
        <v>0</v>
      </c>
      <c r="AF474" s="6">
        <v>0</v>
      </c>
      <c r="AG474" s="6">
        <v>0</v>
      </c>
      <c r="AH474" s="1">
        <v>365085</v>
      </c>
      <c r="AI474">
        <v>5</v>
      </c>
    </row>
    <row r="475" spans="1:35" x14ac:dyDescent="0.25">
      <c r="A475" t="s">
        <v>964</v>
      </c>
      <c r="B475" t="s">
        <v>29</v>
      </c>
      <c r="C475" t="s">
        <v>1214</v>
      </c>
      <c r="D475" t="s">
        <v>1032</v>
      </c>
      <c r="E475" s="6">
        <v>84.217391304347828</v>
      </c>
      <c r="F475" s="6">
        <v>55.604347826086951</v>
      </c>
      <c r="G475" s="6">
        <v>0.30978260869565216</v>
      </c>
      <c r="H475" s="6">
        <v>0.4244565217391304</v>
      </c>
      <c r="I475" s="6">
        <v>1.3695652173913044</v>
      </c>
      <c r="J475" s="6">
        <v>0</v>
      </c>
      <c r="K475" s="6">
        <v>0</v>
      </c>
      <c r="L475" s="6">
        <v>3.4883695652173907</v>
      </c>
      <c r="M475" s="6">
        <v>0.77717391304347827</v>
      </c>
      <c r="N475" s="6">
        <v>3.4303260869565206</v>
      </c>
      <c r="O475" s="6">
        <f>SUM(NonNurse[[#This Row],[Qualified Social Work Staff Hours]],NonNurse[[#This Row],[Other Social Work Staff Hours]])/NonNurse[[#This Row],[MDS Census]]</f>
        <v>4.9959989674754755E-2</v>
      </c>
      <c r="P475" s="6">
        <v>4.5444565217391304</v>
      </c>
      <c r="Q475" s="6">
        <v>14.39945652173914</v>
      </c>
      <c r="R475" s="6">
        <f>SUM(NonNurse[[#This Row],[Qualified Activities Professional Hours]],NonNurse[[#This Row],[Other Activities Professional Hours]])/NonNurse[[#This Row],[MDS Census]]</f>
        <v>0.22494062983995877</v>
      </c>
      <c r="S475" s="6">
        <v>5.2611956521739156</v>
      </c>
      <c r="T475" s="6">
        <v>2.4353260869565219</v>
      </c>
      <c r="U475" s="6">
        <v>0</v>
      </c>
      <c r="V475" s="6">
        <f>SUM(NonNurse[[#This Row],[Occupational Therapist Hours]],NonNurse[[#This Row],[OT Assistant Hours]],NonNurse[[#This Row],[OT Aide Hours]])/NonNurse[[#This Row],[MDS Census]]</f>
        <v>9.1388745482705244E-2</v>
      </c>
      <c r="W475" s="6">
        <v>8.4063043478260902</v>
      </c>
      <c r="X475" s="6">
        <v>3.5591304347826083</v>
      </c>
      <c r="Y475" s="6">
        <v>0</v>
      </c>
      <c r="Z475" s="6">
        <f>SUM(NonNurse[[#This Row],[Physical Therapist (PT) Hours]],NonNurse[[#This Row],[PT Assistant Hours]],NonNurse[[#This Row],[PT Aide Hours]])/NonNurse[[#This Row],[MDS Census]]</f>
        <v>0.14207795560144557</v>
      </c>
      <c r="AA475" s="6">
        <v>0</v>
      </c>
      <c r="AB475" s="6">
        <v>0</v>
      </c>
      <c r="AC475" s="6">
        <v>0</v>
      </c>
      <c r="AD475" s="6">
        <v>0</v>
      </c>
      <c r="AE475" s="6">
        <v>0</v>
      </c>
      <c r="AF475" s="6">
        <v>0</v>
      </c>
      <c r="AG475" s="6">
        <v>0</v>
      </c>
      <c r="AH475" s="1">
        <v>365048</v>
      </c>
      <c r="AI475">
        <v>5</v>
      </c>
    </row>
    <row r="476" spans="1:35" x14ac:dyDescent="0.25">
      <c r="A476" t="s">
        <v>964</v>
      </c>
      <c r="B476" t="s">
        <v>762</v>
      </c>
      <c r="C476" t="s">
        <v>1227</v>
      </c>
      <c r="D476" t="s">
        <v>1023</v>
      </c>
      <c r="E476" s="6">
        <v>68.413043478260875</v>
      </c>
      <c r="F476" s="6">
        <v>4.9404347826086932</v>
      </c>
      <c r="G476" s="6">
        <v>0.44923913043478259</v>
      </c>
      <c r="H476" s="6">
        <v>0</v>
      </c>
      <c r="I476" s="6">
        <v>1.0108695652173914</v>
      </c>
      <c r="J476" s="6">
        <v>0</v>
      </c>
      <c r="K476" s="6">
        <v>0</v>
      </c>
      <c r="L476" s="6">
        <v>3.1169565217391315</v>
      </c>
      <c r="M476" s="6">
        <v>0</v>
      </c>
      <c r="N476" s="6">
        <v>9.9130434782608692</v>
      </c>
      <c r="O476" s="6">
        <f>SUM(NonNurse[[#This Row],[Qualified Social Work Staff Hours]],NonNurse[[#This Row],[Other Social Work Staff Hours]])/NonNurse[[#This Row],[MDS Census]]</f>
        <v>0.14489990467111533</v>
      </c>
      <c r="P476" s="6">
        <v>5.6846739130434782</v>
      </c>
      <c r="Q476" s="6">
        <v>7.35554347826087</v>
      </c>
      <c r="R476" s="6">
        <f>SUM(NonNurse[[#This Row],[Qualified Activities Professional Hours]],NonNurse[[#This Row],[Other Activities Professional Hours]])/NonNurse[[#This Row],[MDS Census]]</f>
        <v>0.19061010486177313</v>
      </c>
      <c r="S476" s="6">
        <v>2.8939130434782609</v>
      </c>
      <c r="T476" s="6">
        <v>7.3601086956521735</v>
      </c>
      <c r="U476" s="6">
        <v>0</v>
      </c>
      <c r="V476" s="6">
        <f>SUM(NonNurse[[#This Row],[Occupational Therapist Hours]],NonNurse[[#This Row],[OT Assistant Hours]],NonNurse[[#This Row],[OT Aide Hours]])/NonNurse[[#This Row],[MDS Census]]</f>
        <v>0.14988401652367334</v>
      </c>
      <c r="W476" s="6">
        <v>2.3775000000000004</v>
      </c>
      <c r="X476" s="6">
        <v>9.5410869565217382</v>
      </c>
      <c r="Y476" s="6">
        <v>0</v>
      </c>
      <c r="Z476" s="6">
        <f>SUM(NonNurse[[#This Row],[Physical Therapist (PT) Hours]],NonNurse[[#This Row],[PT Assistant Hours]],NonNurse[[#This Row],[PT Aide Hours]])/NonNurse[[#This Row],[MDS Census]]</f>
        <v>0.17421512551636478</v>
      </c>
      <c r="AA476" s="6">
        <v>0</v>
      </c>
      <c r="AB476" s="6">
        <v>0</v>
      </c>
      <c r="AC476" s="6">
        <v>0</v>
      </c>
      <c r="AD476" s="6">
        <v>0</v>
      </c>
      <c r="AE476" s="6">
        <v>0</v>
      </c>
      <c r="AF476" s="6">
        <v>0</v>
      </c>
      <c r="AG476" s="6">
        <v>0</v>
      </c>
      <c r="AH476" s="1">
        <v>366297</v>
      </c>
      <c r="AI476">
        <v>5</v>
      </c>
    </row>
    <row r="477" spans="1:35" x14ac:dyDescent="0.25">
      <c r="A477" t="s">
        <v>964</v>
      </c>
      <c r="B477" t="s">
        <v>102</v>
      </c>
      <c r="C477" t="s">
        <v>1227</v>
      </c>
      <c r="D477" t="s">
        <v>1023</v>
      </c>
      <c r="E477" s="6">
        <v>53.95774647887324</v>
      </c>
      <c r="F477" s="6">
        <v>5.408450704225352</v>
      </c>
      <c r="G477" s="6">
        <v>7.3943661971830985E-2</v>
      </c>
      <c r="H477" s="6">
        <v>0.45774647887323944</v>
      </c>
      <c r="I477" s="6">
        <v>1.4647887323943662</v>
      </c>
      <c r="J477" s="6">
        <v>0</v>
      </c>
      <c r="K477" s="6">
        <v>0</v>
      </c>
      <c r="L477" s="6">
        <v>10.230140845070421</v>
      </c>
      <c r="M477" s="6">
        <v>5.295774647887324</v>
      </c>
      <c r="N477" s="6">
        <v>0</v>
      </c>
      <c r="O477" s="6">
        <f>SUM(NonNurse[[#This Row],[Qualified Social Work Staff Hours]],NonNurse[[#This Row],[Other Social Work Staff Hours]])/NonNurse[[#This Row],[MDS Census]]</f>
        <v>9.8146697990080925E-2</v>
      </c>
      <c r="P477" s="6">
        <v>4.845070422535211</v>
      </c>
      <c r="Q477" s="6">
        <v>1.7084507042253523</v>
      </c>
      <c r="R477" s="6">
        <f>SUM(NonNurse[[#This Row],[Qualified Activities Professional Hours]],NonNurse[[#This Row],[Other Activities Professional Hours]])/NonNurse[[#This Row],[MDS Census]]</f>
        <v>0.12145653876272512</v>
      </c>
      <c r="S477" s="6">
        <v>4.3592957746478866</v>
      </c>
      <c r="T477" s="6">
        <v>9.8916901408450713</v>
      </c>
      <c r="U477" s="6">
        <v>0</v>
      </c>
      <c r="V477" s="6">
        <f>SUM(NonNurse[[#This Row],[Occupational Therapist Hours]],NonNurse[[#This Row],[OT Assistant Hours]],NonNurse[[#This Row],[OT Aide Hours]])/NonNurse[[#This Row],[MDS Census]]</f>
        <v>0.26411380840511617</v>
      </c>
      <c r="W477" s="6">
        <v>4.7397183098591551</v>
      </c>
      <c r="X477" s="6">
        <v>6.9970422535211272</v>
      </c>
      <c r="Y477" s="6">
        <v>0</v>
      </c>
      <c r="Z477" s="6">
        <f>SUM(NonNurse[[#This Row],[Physical Therapist (PT) Hours]],NonNurse[[#This Row],[PT Assistant Hours]],NonNurse[[#This Row],[PT Aide Hours]])/NonNurse[[#This Row],[MDS Census]]</f>
        <v>0.21751761942051687</v>
      </c>
      <c r="AA477" s="6">
        <v>0</v>
      </c>
      <c r="AB477" s="6">
        <v>0</v>
      </c>
      <c r="AC477" s="6">
        <v>0</v>
      </c>
      <c r="AD477" s="6">
        <v>0</v>
      </c>
      <c r="AE477" s="6">
        <v>0</v>
      </c>
      <c r="AF477" s="6">
        <v>0</v>
      </c>
      <c r="AG477" s="6">
        <v>0</v>
      </c>
      <c r="AH477" s="1">
        <v>365303</v>
      </c>
      <c r="AI477">
        <v>5</v>
      </c>
    </row>
    <row r="478" spans="1:35" x14ac:dyDescent="0.25">
      <c r="A478" t="s">
        <v>964</v>
      </c>
      <c r="B478" t="s">
        <v>656</v>
      </c>
      <c r="C478" t="s">
        <v>1213</v>
      </c>
      <c r="D478" t="s">
        <v>1008</v>
      </c>
      <c r="E478" s="6">
        <v>81.804347826086953</v>
      </c>
      <c r="F478" s="6">
        <v>5.1304347826086953</v>
      </c>
      <c r="G478" s="6">
        <v>0.21543478260869567</v>
      </c>
      <c r="H478" s="6">
        <v>0.48369565217391303</v>
      </c>
      <c r="I478" s="6">
        <v>1.4347826086956521</v>
      </c>
      <c r="J478" s="6">
        <v>0</v>
      </c>
      <c r="K478" s="6">
        <v>0.35282608695652173</v>
      </c>
      <c r="L478" s="6">
        <v>2.7071739130434782</v>
      </c>
      <c r="M478" s="6">
        <v>0</v>
      </c>
      <c r="N478" s="6">
        <v>0</v>
      </c>
      <c r="O478" s="6">
        <f>SUM(NonNurse[[#This Row],[Qualified Social Work Staff Hours]],NonNurse[[#This Row],[Other Social Work Staff Hours]])/NonNurse[[#This Row],[MDS Census]]</f>
        <v>0</v>
      </c>
      <c r="P478" s="6">
        <v>0</v>
      </c>
      <c r="Q478" s="6">
        <v>20.644021739130434</v>
      </c>
      <c r="R478" s="6">
        <f>SUM(NonNurse[[#This Row],[Qualified Activities Professional Hours]],NonNurse[[#This Row],[Other Activities Professional Hours]])/NonNurse[[#This Row],[MDS Census]]</f>
        <v>0.25235849056603771</v>
      </c>
      <c r="S478" s="6">
        <v>4.1179347826086969</v>
      </c>
      <c r="T478" s="6">
        <v>6.5892391304347822</v>
      </c>
      <c r="U478" s="6">
        <v>0</v>
      </c>
      <c r="V478" s="6">
        <f>SUM(NonNurse[[#This Row],[Occupational Therapist Hours]],NonNurse[[#This Row],[OT Assistant Hours]],NonNurse[[#This Row],[OT Aide Hours]])/NonNurse[[#This Row],[MDS Census]]</f>
        <v>0.13088758968907788</v>
      </c>
      <c r="W478" s="6">
        <v>9.9104347826086965</v>
      </c>
      <c r="X478" s="6">
        <v>6.5061956521739122</v>
      </c>
      <c r="Y478" s="6">
        <v>0</v>
      </c>
      <c r="Z478" s="6">
        <f>SUM(NonNurse[[#This Row],[Physical Therapist (PT) Hours]],NonNurse[[#This Row],[PT Assistant Hours]],NonNurse[[#This Row],[PT Aide Hours]])/NonNurse[[#This Row],[MDS Census]]</f>
        <v>0.20068163699176189</v>
      </c>
      <c r="AA478" s="6">
        <v>0</v>
      </c>
      <c r="AB478" s="6">
        <v>0</v>
      </c>
      <c r="AC478" s="6">
        <v>0</v>
      </c>
      <c r="AD478" s="6">
        <v>0</v>
      </c>
      <c r="AE478" s="6">
        <v>0</v>
      </c>
      <c r="AF478" s="6">
        <v>0</v>
      </c>
      <c r="AG478" s="6">
        <v>0</v>
      </c>
      <c r="AH478" s="1">
        <v>366156</v>
      </c>
      <c r="AI478">
        <v>5</v>
      </c>
    </row>
    <row r="479" spans="1:35" x14ac:dyDescent="0.25">
      <c r="A479" t="s">
        <v>964</v>
      </c>
      <c r="B479" t="s">
        <v>121</v>
      </c>
      <c r="C479" t="s">
        <v>1143</v>
      </c>
      <c r="D479" t="s">
        <v>1019</v>
      </c>
      <c r="E479" s="6">
        <v>47.271739130434781</v>
      </c>
      <c r="F479" s="6">
        <v>5.6521739130434785</v>
      </c>
      <c r="G479" s="6">
        <v>0.25771739130434784</v>
      </c>
      <c r="H479" s="6">
        <v>0</v>
      </c>
      <c r="I479" s="6">
        <v>1.3586956521739131</v>
      </c>
      <c r="J479" s="6">
        <v>0.39130434782608697</v>
      </c>
      <c r="K479" s="6">
        <v>0</v>
      </c>
      <c r="L479" s="6">
        <v>2.4664130434782603</v>
      </c>
      <c r="M479" s="6">
        <v>5.3913043478260869</v>
      </c>
      <c r="N479" s="6">
        <v>0</v>
      </c>
      <c r="O479" s="6">
        <f>SUM(NonNurse[[#This Row],[Qualified Social Work Staff Hours]],NonNurse[[#This Row],[Other Social Work Staff Hours]])/NonNurse[[#This Row],[MDS Census]]</f>
        <v>0.11404920671418717</v>
      </c>
      <c r="P479" s="6">
        <v>0</v>
      </c>
      <c r="Q479" s="6">
        <v>5.3885869565217392</v>
      </c>
      <c r="R479" s="6">
        <f>SUM(NonNurse[[#This Row],[Qualified Activities Professional Hours]],NonNurse[[#This Row],[Other Activities Professional Hours]])/NonNurse[[#This Row],[MDS Census]]</f>
        <v>0.11399172223499655</v>
      </c>
      <c r="S479" s="6">
        <v>2.2415217391304347</v>
      </c>
      <c r="T479" s="6">
        <v>6.5878260869565208</v>
      </c>
      <c r="U479" s="6">
        <v>0</v>
      </c>
      <c r="V479" s="6">
        <f>SUM(NonNurse[[#This Row],[Occupational Therapist Hours]],NonNurse[[#This Row],[OT Assistant Hours]],NonNurse[[#This Row],[OT Aide Hours]])/NonNurse[[#This Row],[MDS Census]]</f>
        <v>0.18677856978615773</v>
      </c>
      <c r="W479" s="6">
        <v>2.4813043478260868</v>
      </c>
      <c r="X479" s="6">
        <v>4.9282608695652161</v>
      </c>
      <c r="Y479" s="6">
        <v>1.75</v>
      </c>
      <c r="Z479" s="6">
        <f>SUM(NonNurse[[#This Row],[Physical Therapist (PT) Hours]],NonNurse[[#This Row],[PT Assistant Hours]],NonNurse[[#This Row],[PT Aide Hours]])/NonNurse[[#This Row],[MDS Census]]</f>
        <v>0.1937640836974017</v>
      </c>
      <c r="AA479" s="6">
        <v>0</v>
      </c>
      <c r="AB479" s="6">
        <v>0</v>
      </c>
      <c r="AC479" s="6">
        <v>0</v>
      </c>
      <c r="AD479" s="6">
        <v>0</v>
      </c>
      <c r="AE479" s="6">
        <v>0</v>
      </c>
      <c r="AF479" s="6">
        <v>0</v>
      </c>
      <c r="AG479" s="6">
        <v>0</v>
      </c>
      <c r="AH479" s="1">
        <v>365336</v>
      </c>
      <c r="AI479">
        <v>5</v>
      </c>
    </row>
    <row r="480" spans="1:35" x14ac:dyDescent="0.25">
      <c r="A480" t="s">
        <v>964</v>
      </c>
      <c r="B480" t="s">
        <v>484</v>
      </c>
      <c r="C480" t="s">
        <v>1095</v>
      </c>
      <c r="D480" t="s">
        <v>1056</v>
      </c>
      <c r="E480" s="6">
        <v>89.423913043478265</v>
      </c>
      <c r="F480" s="6">
        <v>2.2608695652173911</v>
      </c>
      <c r="G480" s="6">
        <v>0.4652173913043478</v>
      </c>
      <c r="H480" s="6">
        <v>0.48152173913043478</v>
      </c>
      <c r="I480" s="6">
        <v>0.40217391304347827</v>
      </c>
      <c r="J480" s="6">
        <v>0</v>
      </c>
      <c r="K480" s="6">
        <v>0</v>
      </c>
      <c r="L480" s="6">
        <v>4.1245652173913028</v>
      </c>
      <c r="M480" s="6">
        <v>15.760869565217391</v>
      </c>
      <c r="N480" s="6">
        <v>0</v>
      </c>
      <c r="O480" s="6">
        <f>SUM(NonNurse[[#This Row],[Qualified Social Work Staff Hours]],NonNurse[[#This Row],[Other Social Work Staff Hours]])/NonNurse[[#This Row],[MDS Census]]</f>
        <v>0.17624893642883188</v>
      </c>
      <c r="P480" s="6">
        <v>16.007608695652166</v>
      </c>
      <c r="Q480" s="6">
        <v>0</v>
      </c>
      <c r="R480" s="6">
        <f>SUM(NonNurse[[#This Row],[Qualified Activities Professional Hours]],NonNurse[[#This Row],[Other Activities Professional Hours]])/NonNurse[[#This Row],[MDS Census]]</f>
        <v>0.17900814391637282</v>
      </c>
      <c r="S480" s="6">
        <v>2.3748913043478264</v>
      </c>
      <c r="T480" s="6">
        <v>8.4892391304347825</v>
      </c>
      <c r="U480" s="6">
        <v>0</v>
      </c>
      <c r="V480" s="6">
        <f>SUM(NonNurse[[#This Row],[Occupational Therapist Hours]],NonNurse[[#This Row],[OT Assistant Hours]],NonNurse[[#This Row],[OT Aide Hours]])/NonNurse[[#This Row],[MDS Census]]</f>
        <v>0.12149021514525343</v>
      </c>
      <c r="W480" s="6">
        <v>3.9198913043478267</v>
      </c>
      <c r="X480" s="6">
        <v>6.5247826086956522</v>
      </c>
      <c r="Y480" s="6">
        <v>0</v>
      </c>
      <c r="Z480" s="6">
        <f>SUM(NonNurse[[#This Row],[Physical Therapist (PT) Hours]],NonNurse[[#This Row],[PT Assistant Hours]],NonNurse[[#This Row],[PT Aide Hours]])/NonNurse[[#This Row],[MDS Census]]</f>
        <v>0.11679956241643369</v>
      </c>
      <c r="AA480" s="6">
        <v>0</v>
      </c>
      <c r="AB480" s="6">
        <v>0</v>
      </c>
      <c r="AC480" s="6">
        <v>0</v>
      </c>
      <c r="AD480" s="6">
        <v>0</v>
      </c>
      <c r="AE480" s="6">
        <v>0</v>
      </c>
      <c r="AF480" s="6">
        <v>0</v>
      </c>
      <c r="AG480" s="6">
        <v>0</v>
      </c>
      <c r="AH480" s="1">
        <v>365889</v>
      </c>
      <c r="AI480">
        <v>5</v>
      </c>
    </row>
    <row r="481" spans="1:35" x14ac:dyDescent="0.25">
      <c r="A481" t="s">
        <v>964</v>
      </c>
      <c r="B481" t="s">
        <v>406</v>
      </c>
      <c r="C481" t="s">
        <v>1303</v>
      </c>
      <c r="D481" t="s">
        <v>1002</v>
      </c>
      <c r="E481" s="6">
        <v>84.304347826086953</v>
      </c>
      <c r="F481" s="6">
        <v>5.4239130434782608</v>
      </c>
      <c r="G481" s="6">
        <v>0.12228260869565218</v>
      </c>
      <c r="H481" s="6">
        <v>0.52989130434782605</v>
      </c>
      <c r="I481" s="6">
        <v>0.88043478260869568</v>
      </c>
      <c r="J481" s="6">
        <v>0</v>
      </c>
      <c r="K481" s="6">
        <v>0</v>
      </c>
      <c r="L481" s="6">
        <v>4.6347826086956516</v>
      </c>
      <c r="M481" s="6">
        <v>0</v>
      </c>
      <c r="N481" s="6">
        <v>0</v>
      </c>
      <c r="O481" s="6">
        <f>SUM(NonNurse[[#This Row],[Qualified Social Work Staff Hours]],NonNurse[[#This Row],[Other Social Work Staff Hours]])/NonNurse[[#This Row],[MDS Census]]</f>
        <v>0</v>
      </c>
      <c r="P481" s="6">
        <v>5.3663043478260875</v>
      </c>
      <c r="Q481" s="6">
        <v>0</v>
      </c>
      <c r="R481" s="6">
        <f>SUM(NonNurse[[#This Row],[Qualified Activities Professional Hours]],NonNurse[[#This Row],[Other Activities Professional Hours]])/NonNurse[[#This Row],[MDS Census]]</f>
        <v>6.3653945332645706E-2</v>
      </c>
      <c r="S481" s="6">
        <v>3.4191304347826095</v>
      </c>
      <c r="T481" s="6">
        <v>4.7652173913043487</v>
      </c>
      <c r="U481" s="6">
        <v>0</v>
      </c>
      <c r="V481" s="6">
        <f>SUM(NonNurse[[#This Row],[Occupational Therapist Hours]],NonNurse[[#This Row],[OT Assistant Hours]],NonNurse[[#This Row],[OT Aide Hours]])/NonNurse[[#This Row],[MDS Census]]</f>
        <v>9.7080969571944314E-2</v>
      </c>
      <c r="W481" s="6">
        <v>2.0983695652173915</v>
      </c>
      <c r="X481" s="6">
        <v>8.2590217391304321</v>
      </c>
      <c r="Y481" s="6">
        <v>4.3478260869565216E-2</v>
      </c>
      <c r="Z481" s="6">
        <f>SUM(NonNurse[[#This Row],[Physical Therapist (PT) Hours]],NonNurse[[#This Row],[PT Assistant Hours]],NonNurse[[#This Row],[PT Aide Hours]])/NonNurse[[#This Row],[MDS Census]]</f>
        <v>0.12337287261474983</v>
      </c>
      <c r="AA481" s="6">
        <v>0</v>
      </c>
      <c r="AB481" s="6">
        <v>0</v>
      </c>
      <c r="AC481" s="6">
        <v>1.2391304347826086</v>
      </c>
      <c r="AD481" s="6">
        <v>0</v>
      </c>
      <c r="AE481" s="6">
        <v>0</v>
      </c>
      <c r="AF481" s="6">
        <v>0</v>
      </c>
      <c r="AG481" s="6">
        <v>0</v>
      </c>
      <c r="AH481" s="1">
        <v>365768</v>
      </c>
      <c r="AI481">
        <v>5</v>
      </c>
    </row>
    <row r="482" spans="1:35" x14ac:dyDescent="0.25">
      <c r="A482" t="s">
        <v>964</v>
      </c>
      <c r="B482" t="s">
        <v>98</v>
      </c>
      <c r="C482" t="s">
        <v>1240</v>
      </c>
      <c r="D482" t="s">
        <v>1046</v>
      </c>
      <c r="E482" s="6">
        <v>88.028169014084511</v>
      </c>
      <c r="F482" s="6">
        <v>0</v>
      </c>
      <c r="G482" s="6">
        <v>1.5809859154929577</v>
      </c>
      <c r="H482" s="6">
        <v>0</v>
      </c>
      <c r="I482" s="6">
        <v>1.352112676056338</v>
      </c>
      <c r="J482" s="6">
        <v>0</v>
      </c>
      <c r="K482" s="6">
        <v>0</v>
      </c>
      <c r="L482" s="6">
        <v>3.841126760563379</v>
      </c>
      <c r="M482" s="6">
        <v>5.387323943661972</v>
      </c>
      <c r="N482" s="6">
        <v>0</v>
      </c>
      <c r="O482" s="6">
        <f>SUM(NonNurse[[#This Row],[Qualified Social Work Staff Hours]],NonNurse[[#This Row],[Other Social Work Staff Hours]])/NonNurse[[#This Row],[MDS Census]]</f>
        <v>6.1199999999999997E-2</v>
      </c>
      <c r="P482" s="6">
        <v>0</v>
      </c>
      <c r="Q482" s="6">
        <v>14.003521126760564</v>
      </c>
      <c r="R482" s="6">
        <f>SUM(NonNurse[[#This Row],[Qualified Activities Professional Hours]],NonNurse[[#This Row],[Other Activities Professional Hours]])/NonNurse[[#This Row],[MDS Census]]</f>
        <v>0.15908</v>
      </c>
      <c r="S482" s="6">
        <v>6.5414084507042256</v>
      </c>
      <c r="T482" s="6">
        <v>10.463098591549297</v>
      </c>
      <c r="U482" s="6">
        <v>0</v>
      </c>
      <c r="V482" s="6">
        <f>SUM(NonNurse[[#This Row],[Occupational Therapist Hours]],NonNurse[[#This Row],[OT Assistant Hours]],NonNurse[[#This Row],[OT Aide Hours]])/NonNurse[[#This Row],[MDS Census]]</f>
        <v>0.19317119999999999</v>
      </c>
      <c r="W482" s="6">
        <v>4.8215492957746502</v>
      </c>
      <c r="X482" s="6">
        <v>10.578028169014084</v>
      </c>
      <c r="Y482" s="6">
        <v>0</v>
      </c>
      <c r="Z482" s="6">
        <f>SUM(NonNurse[[#This Row],[Physical Therapist (PT) Hours]],NonNurse[[#This Row],[PT Assistant Hours]],NonNurse[[#This Row],[PT Aide Hours]])/NonNurse[[#This Row],[MDS Census]]</f>
        <v>0.17493920000000002</v>
      </c>
      <c r="AA482" s="6">
        <v>0.78873239436619713</v>
      </c>
      <c r="AB482" s="6">
        <v>0</v>
      </c>
      <c r="AC482" s="6">
        <v>0</v>
      </c>
      <c r="AD482" s="6">
        <v>0</v>
      </c>
      <c r="AE482" s="6">
        <v>0</v>
      </c>
      <c r="AF482" s="6">
        <v>0</v>
      </c>
      <c r="AG482" s="6">
        <v>0</v>
      </c>
      <c r="AH482" s="1">
        <v>365295</v>
      </c>
      <c r="AI482">
        <v>5</v>
      </c>
    </row>
    <row r="483" spans="1:35" x14ac:dyDescent="0.25">
      <c r="A483" t="s">
        <v>964</v>
      </c>
      <c r="B483" t="s">
        <v>72</v>
      </c>
      <c r="C483" t="s">
        <v>1172</v>
      </c>
      <c r="D483" t="s">
        <v>985</v>
      </c>
      <c r="E483" s="6">
        <v>52.152173913043477</v>
      </c>
      <c r="F483" s="6">
        <v>4.9565217391304346</v>
      </c>
      <c r="G483" s="6">
        <v>6.5217391304347824E-2</v>
      </c>
      <c r="H483" s="6">
        <v>5.434782608695652E-3</v>
      </c>
      <c r="I483" s="6">
        <v>0.11956521739130435</v>
      </c>
      <c r="J483" s="6">
        <v>0</v>
      </c>
      <c r="K483" s="6">
        <v>0</v>
      </c>
      <c r="L483" s="6">
        <v>0.73913043478260865</v>
      </c>
      <c r="M483" s="6">
        <v>0</v>
      </c>
      <c r="N483" s="6">
        <v>3.7010869565217392</v>
      </c>
      <c r="O483" s="6">
        <f>SUM(NonNurse[[#This Row],[Qualified Social Work Staff Hours]],NonNurse[[#This Row],[Other Social Work Staff Hours]])/NonNurse[[#This Row],[MDS Census]]</f>
        <v>7.0967069612338479E-2</v>
      </c>
      <c r="P483" s="6">
        <v>3.625</v>
      </c>
      <c r="Q483" s="6">
        <v>1.8125</v>
      </c>
      <c r="R483" s="6">
        <f>SUM(NonNurse[[#This Row],[Qualified Activities Professional Hours]],NonNurse[[#This Row],[Other Activities Professional Hours]])/NonNurse[[#This Row],[MDS Census]]</f>
        <v>0.10426219258024177</v>
      </c>
      <c r="S483" s="6">
        <v>2.2934782608695654</v>
      </c>
      <c r="T483" s="6">
        <v>4.6875</v>
      </c>
      <c r="U483" s="6">
        <v>0</v>
      </c>
      <c r="V483" s="6">
        <f>SUM(NonNurse[[#This Row],[Occupational Therapist Hours]],NonNurse[[#This Row],[OT Assistant Hours]],NonNurse[[#This Row],[OT Aide Hours]])/NonNurse[[#This Row],[MDS Census]]</f>
        <v>0.13385785744060025</v>
      </c>
      <c r="W483" s="6">
        <v>3.6277173913043477</v>
      </c>
      <c r="X483" s="6">
        <v>4.3478260869565215</v>
      </c>
      <c r="Y483" s="6">
        <v>0</v>
      </c>
      <c r="Z483" s="6">
        <f>SUM(NonNurse[[#This Row],[Physical Therapist (PT) Hours]],NonNurse[[#This Row],[PT Assistant Hours]],NonNurse[[#This Row],[PT Aide Hours]])/NonNurse[[#This Row],[MDS Census]]</f>
        <v>0.1529283034597749</v>
      </c>
      <c r="AA483" s="6">
        <v>0</v>
      </c>
      <c r="AB483" s="6">
        <v>0</v>
      </c>
      <c r="AC483" s="6">
        <v>0</v>
      </c>
      <c r="AD483" s="6">
        <v>0</v>
      </c>
      <c r="AE483" s="6">
        <v>0</v>
      </c>
      <c r="AF483" s="6">
        <v>0</v>
      </c>
      <c r="AG483" s="6">
        <v>0</v>
      </c>
      <c r="AH483" s="1">
        <v>365241</v>
      </c>
      <c r="AI483">
        <v>5</v>
      </c>
    </row>
    <row r="484" spans="1:35" x14ac:dyDescent="0.25">
      <c r="A484" t="s">
        <v>964</v>
      </c>
      <c r="B484" t="s">
        <v>134</v>
      </c>
      <c r="C484" t="s">
        <v>1204</v>
      </c>
      <c r="D484" t="s">
        <v>1035</v>
      </c>
      <c r="E484" s="6">
        <v>71.891304347826093</v>
      </c>
      <c r="F484" s="6">
        <v>0</v>
      </c>
      <c r="G484" s="6">
        <v>0.70923913043478259</v>
      </c>
      <c r="H484" s="6">
        <v>0.21739130434782608</v>
      </c>
      <c r="I484" s="6">
        <v>0</v>
      </c>
      <c r="J484" s="6">
        <v>0</v>
      </c>
      <c r="K484" s="6">
        <v>0</v>
      </c>
      <c r="L484" s="6">
        <v>2.954456521739131</v>
      </c>
      <c r="M484" s="6">
        <v>6.1739130434782608</v>
      </c>
      <c r="N484" s="6">
        <v>0</v>
      </c>
      <c r="O484" s="6">
        <f>SUM(NonNurse[[#This Row],[Qualified Social Work Staff Hours]],NonNurse[[#This Row],[Other Social Work Staff Hours]])/NonNurse[[#This Row],[MDS Census]]</f>
        <v>8.5878439673420015E-2</v>
      </c>
      <c r="P484" s="6">
        <v>4.9728260869565215</v>
      </c>
      <c r="Q484" s="6">
        <v>4.2826086956521738</v>
      </c>
      <c r="R484" s="6">
        <f>SUM(NonNurse[[#This Row],[Qualified Activities Professional Hours]],NonNurse[[#This Row],[Other Activities Professional Hours]])/NonNurse[[#This Row],[MDS Census]]</f>
        <v>0.12874206229210763</v>
      </c>
      <c r="S484" s="6">
        <v>2.8485869565217392</v>
      </c>
      <c r="T484" s="6">
        <v>3.1427173913043482</v>
      </c>
      <c r="U484" s="6">
        <v>0</v>
      </c>
      <c r="V484" s="6">
        <f>SUM(NonNurse[[#This Row],[Occupational Therapist Hours]],NonNurse[[#This Row],[OT Assistant Hours]],NonNurse[[#This Row],[OT Aide Hours]])/NonNurse[[#This Row],[MDS Census]]</f>
        <v>8.3338373147868156E-2</v>
      </c>
      <c r="W484" s="6">
        <v>3.6457608695652168</v>
      </c>
      <c r="X484" s="6">
        <v>3.2614130434782602</v>
      </c>
      <c r="Y484" s="6">
        <v>0</v>
      </c>
      <c r="Z484" s="6">
        <f>SUM(NonNurse[[#This Row],[Physical Therapist (PT) Hours]],NonNurse[[#This Row],[PT Assistant Hours]],NonNurse[[#This Row],[PT Aide Hours]])/NonNurse[[#This Row],[MDS Census]]</f>
        <v>9.607801632899908E-2</v>
      </c>
      <c r="AA484" s="6">
        <v>0</v>
      </c>
      <c r="AB484" s="6">
        <v>0</v>
      </c>
      <c r="AC484" s="6">
        <v>0</v>
      </c>
      <c r="AD484" s="6">
        <v>0</v>
      </c>
      <c r="AE484" s="6">
        <v>0</v>
      </c>
      <c r="AF484" s="6">
        <v>0</v>
      </c>
      <c r="AG484" s="6">
        <v>0</v>
      </c>
      <c r="AH484" s="1">
        <v>365354</v>
      </c>
      <c r="AI484">
        <v>5</v>
      </c>
    </row>
    <row r="485" spans="1:35" x14ac:dyDescent="0.25">
      <c r="A485" t="s">
        <v>964</v>
      </c>
      <c r="B485" t="s">
        <v>289</v>
      </c>
      <c r="C485" t="s">
        <v>1227</v>
      </c>
      <c r="D485" t="s">
        <v>1023</v>
      </c>
      <c r="E485" s="6">
        <v>40.869565217391305</v>
      </c>
      <c r="F485" s="6">
        <v>5.4782608695652177</v>
      </c>
      <c r="G485" s="6">
        <v>1.5978260869565217</v>
      </c>
      <c r="H485" s="6">
        <v>0.16847826086956522</v>
      </c>
      <c r="I485" s="6">
        <v>0.84782608695652173</v>
      </c>
      <c r="J485" s="6">
        <v>0</v>
      </c>
      <c r="K485" s="6">
        <v>0</v>
      </c>
      <c r="L485" s="6">
        <v>5.0869565217391308</v>
      </c>
      <c r="M485" s="6">
        <v>5.2173913043478262</v>
      </c>
      <c r="N485" s="6">
        <v>0</v>
      </c>
      <c r="O485" s="6">
        <f>SUM(NonNurse[[#This Row],[Qualified Social Work Staff Hours]],NonNurse[[#This Row],[Other Social Work Staff Hours]])/NonNurse[[#This Row],[MDS Census]]</f>
        <v>0.1276595744680851</v>
      </c>
      <c r="P485" s="6">
        <v>3.3777173913043477</v>
      </c>
      <c r="Q485" s="6">
        <v>1.2201086956521738</v>
      </c>
      <c r="R485" s="6">
        <f>SUM(NonNurse[[#This Row],[Qualified Activities Professional Hours]],NonNurse[[#This Row],[Other Activities Professional Hours]])/NonNurse[[#This Row],[MDS Census]]</f>
        <v>0.11249999999999999</v>
      </c>
      <c r="S485" s="6">
        <v>2.5731521739130434</v>
      </c>
      <c r="T485" s="6">
        <v>4.2672826086956528</v>
      </c>
      <c r="U485" s="6">
        <v>0</v>
      </c>
      <c r="V485" s="6">
        <f>SUM(NonNurse[[#This Row],[Occupational Therapist Hours]],NonNurse[[#This Row],[OT Assistant Hours]],NonNurse[[#This Row],[OT Aide Hours]])/NonNurse[[#This Row],[MDS Census]]</f>
        <v>0.16737234042553192</v>
      </c>
      <c r="W485" s="6">
        <v>4.4473913043478266</v>
      </c>
      <c r="X485" s="6">
        <v>4.3366304347826077</v>
      </c>
      <c r="Y485" s="6">
        <v>0</v>
      </c>
      <c r="Z485" s="6">
        <f>SUM(NonNurse[[#This Row],[Physical Therapist (PT) Hours]],NonNurse[[#This Row],[PT Assistant Hours]],NonNurse[[#This Row],[PT Aide Hours]])/NonNurse[[#This Row],[MDS Census]]</f>
        <v>0.21492819148936168</v>
      </c>
      <c r="AA485" s="6">
        <v>0</v>
      </c>
      <c r="AB485" s="6">
        <v>0</v>
      </c>
      <c r="AC485" s="6">
        <v>0</v>
      </c>
      <c r="AD485" s="6">
        <v>0</v>
      </c>
      <c r="AE485" s="6">
        <v>0</v>
      </c>
      <c r="AF485" s="6">
        <v>0</v>
      </c>
      <c r="AG485" s="6">
        <v>0</v>
      </c>
      <c r="AH485" s="1">
        <v>365600</v>
      </c>
      <c r="AI485">
        <v>5</v>
      </c>
    </row>
    <row r="486" spans="1:35" x14ac:dyDescent="0.25">
      <c r="A486" t="s">
        <v>964</v>
      </c>
      <c r="B486" t="s">
        <v>177</v>
      </c>
      <c r="C486" t="s">
        <v>1095</v>
      </c>
      <c r="D486" t="s">
        <v>1010</v>
      </c>
      <c r="E486" s="6">
        <v>63.423913043478258</v>
      </c>
      <c r="F486" s="6">
        <v>5.1304347826086953</v>
      </c>
      <c r="G486" s="6">
        <v>1.0652173913043479</v>
      </c>
      <c r="H486" s="6">
        <v>0.28260869565217389</v>
      </c>
      <c r="I486" s="6">
        <v>2.2608695652173911</v>
      </c>
      <c r="J486" s="6">
        <v>0</v>
      </c>
      <c r="K486" s="6">
        <v>6.0108695652173916</v>
      </c>
      <c r="L486" s="6">
        <v>1.1850000000000001</v>
      </c>
      <c r="M486" s="6">
        <v>5.2173913043478262</v>
      </c>
      <c r="N486" s="6">
        <v>0</v>
      </c>
      <c r="O486" s="6">
        <f>SUM(NonNurse[[#This Row],[Qualified Social Work Staff Hours]],NonNurse[[#This Row],[Other Social Work Staff Hours]])/NonNurse[[#This Row],[MDS Census]]</f>
        <v>8.2262210796915175E-2</v>
      </c>
      <c r="P486" s="6">
        <v>0</v>
      </c>
      <c r="Q486" s="6">
        <v>7.2744565217391308</v>
      </c>
      <c r="R486" s="6">
        <f>SUM(NonNurse[[#This Row],[Qualified Activities Professional Hours]],NonNurse[[#This Row],[Other Activities Professional Hours]])/NonNurse[[#This Row],[MDS Census]]</f>
        <v>0.11469580119965725</v>
      </c>
      <c r="S486" s="6">
        <v>2.4776086956521746</v>
      </c>
      <c r="T486" s="6">
        <v>5.0281521739130444</v>
      </c>
      <c r="U486" s="6">
        <v>0</v>
      </c>
      <c r="V486" s="6">
        <f>SUM(NonNurse[[#This Row],[Occupational Therapist Hours]],NonNurse[[#This Row],[OT Assistant Hours]],NonNurse[[#This Row],[OT Aide Hours]])/NonNurse[[#This Row],[MDS Census]]</f>
        <v>0.11834275921165384</v>
      </c>
      <c r="W486" s="6">
        <v>4.5729347826086952</v>
      </c>
      <c r="X486" s="6">
        <v>5.1163043478260875</v>
      </c>
      <c r="Y486" s="6">
        <v>0</v>
      </c>
      <c r="Z486" s="6">
        <f>SUM(NonNurse[[#This Row],[Physical Therapist (PT) Hours]],NonNurse[[#This Row],[PT Assistant Hours]],NonNurse[[#This Row],[PT Aide Hours]])/NonNurse[[#This Row],[MDS Census]]</f>
        <v>0.1527694944301628</v>
      </c>
      <c r="AA486" s="6">
        <v>0</v>
      </c>
      <c r="AB486" s="6">
        <v>0</v>
      </c>
      <c r="AC486" s="6">
        <v>0</v>
      </c>
      <c r="AD486" s="6">
        <v>0</v>
      </c>
      <c r="AE486" s="6">
        <v>0</v>
      </c>
      <c r="AF486" s="6">
        <v>0</v>
      </c>
      <c r="AG486" s="6">
        <v>0.56521739130434778</v>
      </c>
      <c r="AH486" s="1">
        <v>365427</v>
      </c>
      <c r="AI486">
        <v>5</v>
      </c>
    </row>
    <row r="487" spans="1:35" x14ac:dyDescent="0.25">
      <c r="A487" t="s">
        <v>964</v>
      </c>
      <c r="B487" t="s">
        <v>20</v>
      </c>
      <c r="C487" t="s">
        <v>1214</v>
      </c>
      <c r="D487" t="s">
        <v>1032</v>
      </c>
      <c r="E487" s="6">
        <v>91.641304347826093</v>
      </c>
      <c r="F487" s="6">
        <v>4.9565217391304346</v>
      </c>
      <c r="G487" s="6">
        <v>0.22826086956521738</v>
      </c>
      <c r="H487" s="6">
        <v>0.51086956521739135</v>
      </c>
      <c r="I487" s="6">
        <v>0</v>
      </c>
      <c r="J487" s="6">
        <v>0</v>
      </c>
      <c r="K487" s="6">
        <v>0</v>
      </c>
      <c r="L487" s="6">
        <v>6.6277173913043477</v>
      </c>
      <c r="M487" s="6">
        <v>5.3913043478260869</v>
      </c>
      <c r="N487" s="6">
        <v>0</v>
      </c>
      <c r="O487" s="6">
        <f>SUM(NonNurse[[#This Row],[Qualified Social Work Staff Hours]],NonNurse[[#This Row],[Other Social Work Staff Hours]])/NonNurse[[#This Row],[MDS Census]]</f>
        <v>5.883050646423911E-2</v>
      </c>
      <c r="P487" s="6">
        <v>0</v>
      </c>
      <c r="Q487" s="6">
        <v>0</v>
      </c>
      <c r="R487" s="6">
        <f>SUM(NonNurse[[#This Row],[Qualified Activities Professional Hours]],NonNurse[[#This Row],[Other Activities Professional Hours]])/NonNurse[[#This Row],[MDS Census]]</f>
        <v>0</v>
      </c>
      <c r="S487" s="6">
        <v>6.3641304347826084</v>
      </c>
      <c r="T487" s="6">
        <v>0</v>
      </c>
      <c r="U487" s="6">
        <v>0</v>
      </c>
      <c r="V487" s="6">
        <f>SUM(NonNurse[[#This Row],[Occupational Therapist Hours]],NonNurse[[#This Row],[OT Assistant Hours]],NonNurse[[#This Row],[OT Aide Hours]])/NonNurse[[#This Row],[MDS Census]]</f>
        <v>6.9446091804056448E-2</v>
      </c>
      <c r="W487" s="6">
        <v>1.298913043478261</v>
      </c>
      <c r="X487" s="6">
        <v>0</v>
      </c>
      <c r="Y487" s="6">
        <v>0</v>
      </c>
      <c r="Z487" s="6">
        <f>SUM(NonNurse[[#This Row],[Physical Therapist (PT) Hours]],NonNurse[[#This Row],[PT Assistant Hours]],NonNurse[[#This Row],[PT Aide Hours]])/NonNurse[[#This Row],[MDS Census]]</f>
        <v>1.4173882101767288E-2</v>
      </c>
      <c r="AA487" s="6">
        <v>0</v>
      </c>
      <c r="AB487" s="6">
        <v>0</v>
      </c>
      <c r="AC487" s="6">
        <v>0</v>
      </c>
      <c r="AD487" s="6">
        <v>0</v>
      </c>
      <c r="AE487" s="6">
        <v>0</v>
      </c>
      <c r="AF487" s="6">
        <v>0</v>
      </c>
      <c r="AG487" s="6">
        <v>0</v>
      </c>
      <c r="AH487" s="1">
        <v>365020</v>
      </c>
      <c r="AI487">
        <v>5</v>
      </c>
    </row>
    <row r="488" spans="1:35" x14ac:dyDescent="0.25">
      <c r="A488" t="s">
        <v>964</v>
      </c>
      <c r="B488" t="s">
        <v>20</v>
      </c>
      <c r="C488" t="s">
        <v>1202</v>
      </c>
      <c r="D488" t="s">
        <v>995</v>
      </c>
      <c r="E488" s="6">
        <v>56.04225352112676</v>
      </c>
      <c r="F488" s="6">
        <v>1.5774647887323943</v>
      </c>
      <c r="G488" s="6">
        <v>0</v>
      </c>
      <c r="H488" s="6">
        <v>0</v>
      </c>
      <c r="I488" s="6">
        <v>0</v>
      </c>
      <c r="J488" s="6">
        <v>0</v>
      </c>
      <c r="K488" s="6">
        <v>0</v>
      </c>
      <c r="L488" s="6">
        <v>0</v>
      </c>
      <c r="M488" s="6">
        <v>4.788732394366197</v>
      </c>
      <c r="N488" s="6">
        <v>0</v>
      </c>
      <c r="O488" s="6">
        <f>SUM(NonNurse[[#This Row],[Qualified Social Work Staff Hours]],NonNurse[[#This Row],[Other Social Work Staff Hours]])/NonNurse[[#This Row],[MDS Census]]</f>
        <v>8.5448605177180198E-2</v>
      </c>
      <c r="P488" s="6">
        <v>4.619718309859155</v>
      </c>
      <c r="Q488" s="6">
        <v>8.6760563380281699</v>
      </c>
      <c r="R488" s="6">
        <f>SUM(NonNurse[[#This Row],[Qualified Activities Professional Hours]],NonNurse[[#This Row],[Other Activities Professional Hours]])/NonNurse[[#This Row],[MDS Census]]</f>
        <v>0.2372455390801709</v>
      </c>
      <c r="S488" s="6">
        <v>0</v>
      </c>
      <c r="T488" s="6">
        <v>0</v>
      </c>
      <c r="U488" s="6">
        <v>0</v>
      </c>
      <c r="V488" s="6">
        <f>SUM(NonNurse[[#This Row],[Occupational Therapist Hours]],NonNurse[[#This Row],[OT Assistant Hours]],NonNurse[[#This Row],[OT Aide Hours]])/NonNurse[[#This Row],[MDS Census]]</f>
        <v>0</v>
      </c>
      <c r="W488" s="6">
        <v>0</v>
      </c>
      <c r="X488" s="6">
        <v>0</v>
      </c>
      <c r="Y488" s="6">
        <v>0</v>
      </c>
      <c r="Z488" s="6">
        <f>SUM(NonNurse[[#This Row],[Physical Therapist (PT) Hours]],NonNurse[[#This Row],[PT Assistant Hours]],NonNurse[[#This Row],[PT Aide Hours]])/NonNurse[[#This Row],[MDS Census]]</f>
        <v>0</v>
      </c>
      <c r="AA488" s="6">
        <v>0</v>
      </c>
      <c r="AB488" s="6">
        <v>0</v>
      </c>
      <c r="AC488" s="6">
        <v>0</v>
      </c>
      <c r="AD488" s="6">
        <v>0</v>
      </c>
      <c r="AE488" s="6">
        <v>0</v>
      </c>
      <c r="AF488" s="6">
        <v>0</v>
      </c>
      <c r="AG488" s="6">
        <v>0</v>
      </c>
      <c r="AH488" s="1">
        <v>366162</v>
      </c>
      <c r="AI488">
        <v>5</v>
      </c>
    </row>
    <row r="489" spans="1:35" x14ac:dyDescent="0.25">
      <c r="A489" t="s">
        <v>964</v>
      </c>
      <c r="B489" t="s">
        <v>679</v>
      </c>
      <c r="C489" t="s">
        <v>1140</v>
      </c>
      <c r="D489" t="s">
        <v>1026</v>
      </c>
      <c r="E489" s="6">
        <v>70.704225352112672</v>
      </c>
      <c r="F489" s="6">
        <v>5.52112676056338</v>
      </c>
      <c r="G489" s="6">
        <v>0</v>
      </c>
      <c r="H489" s="6">
        <v>0</v>
      </c>
      <c r="I489" s="6">
        <v>0</v>
      </c>
      <c r="J489" s="6">
        <v>0</v>
      </c>
      <c r="K489" s="6">
        <v>0</v>
      </c>
      <c r="L489" s="6">
        <v>0</v>
      </c>
      <c r="M489" s="6">
        <v>5.52112676056338</v>
      </c>
      <c r="N489" s="6">
        <v>0</v>
      </c>
      <c r="O489" s="6">
        <f>SUM(NonNurse[[#This Row],[Qualified Social Work Staff Hours]],NonNurse[[#This Row],[Other Social Work Staff Hours]])/NonNurse[[#This Row],[MDS Census]]</f>
        <v>7.8087649402390436E-2</v>
      </c>
      <c r="P489" s="6">
        <v>5.183098591549296</v>
      </c>
      <c r="Q489" s="6">
        <v>11.464788732394366</v>
      </c>
      <c r="R489" s="6">
        <f>SUM(NonNurse[[#This Row],[Qualified Activities Professional Hours]],NonNurse[[#This Row],[Other Activities Professional Hours]])/NonNurse[[#This Row],[MDS Census]]</f>
        <v>0.23545816733067731</v>
      </c>
      <c r="S489" s="6">
        <v>0</v>
      </c>
      <c r="T489" s="6">
        <v>0</v>
      </c>
      <c r="U489" s="6">
        <v>0</v>
      </c>
      <c r="V489" s="6">
        <f>SUM(NonNurse[[#This Row],[Occupational Therapist Hours]],NonNurse[[#This Row],[OT Assistant Hours]],NonNurse[[#This Row],[OT Aide Hours]])/NonNurse[[#This Row],[MDS Census]]</f>
        <v>0</v>
      </c>
      <c r="W489" s="6">
        <v>0</v>
      </c>
      <c r="X489" s="6">
        <v>0</v>
      </c>
      <c r="Y489" s="6">
        <v>0</v>
      </c>
      <c r="Z489" s="6">
        <f>SUM(NonNurse[[#This Row],[Physical Therapist (PT) Hours]],NonNurse[[#This Row],[PT Assistant Hours]],NonNurse[[#This Row],[PT Aide Hours]])/NonNurse[[#This Row],[MDS Census]]</f>
        <v>0</v>
      </c>
      <c r="AA489" s="6">
        <v>0</v>
      </c>
      <c r="AB489" s="6">
        <v>0</v>
      </c>
      <c r="AC489" s="6">
        <v>0</v>
      </c>
      <c r="AD489" s="6">
        <v>0</v>
      </c>
      <c r="AE489" s="6">
        <v>0</v>
      </c>
      <c r="AF489" s="6">
        <v>0</v>
      </c>
      <c r="AG489" s="6">
        <v>0</v>
      </c>
      <c r="AH489" s="1">
        <v>366188</v>
      </c>
      <c r="AI489">
        <v>5</v>
      </c>
    </row>
    <row r="490" spans="1:35" x14ac:dyDescent="0.25">
      <c r="A490" t="s">
        <v>964</v>
      </c>
      <c r="B490" t="s">
        <v>683</v>
      </c>
      <c r="C490" t="s">
        <v>1191</v>
      </c>
      <c r="D490" t="s">
        <v>1026</v>
      </c>
      <c r="E490" s="6">
        <v>97.126760563380287</v>
      </c>
      <c r="F490" s="6">
        <v>11.81338028169014</v>
      </c>
      <c r="G490" s="6">
        <v>0</v>
      </c>
      <c r="H490" s="6">
        <v>0</v>
      </c>
      <c r="I490" s="6">
        <v>0</v>
      </c>
      <c r="J490" s="6">
        <v>0</v>
      </c>
      <c r="K490" s="6">
        <v>0</v>
      </c>
      <c r="L490" s="6">
        <v>0</v>
      </c>
      <c r="M490" s="6">
        <v>5.295774647887324</v>
      </c>
      <c r="N490" s="6">
        <v>0</v>
      </c>
      <c r="O490" s="6">
        <f>SUM(NonNurse[[#This Row],[Qualified Social Work Staff Hours]],NonNurse[[#This Row],[Other Social Work Staff Hours]])/NonNurse[[#This Row],[MDS Census]]</f>
        <v>5.4524361948955914E-2</v>
      </c>
      <c r="P490" s="6">
        <v>5.408450704225352</v>
      </c>
      <c r="Q490" s="6">
        <v>15.98943661971831</v>
      </c>
      <c r="R490" s="6">
        <f>SUM(NonNurse[[#This Row],[Qualified Activities Professional Hours]],NonNurse[[#This Row],[Other Activities Professional Hours]])/NonNurse[[#This Row],[MDS Census]]</f>
        <v>0.22030887470997682</v>
      </c>
      <c r="S490" s="6">
        <v>0</v>
      </c>
      <c r="T490" s="6">
        <v>0</v>
      </c>
      <c r="U490" s="6">
        <v>0</v>
      </c>
      <c r="V490" s="6">
        <f>SUM(NonNurse[[#This Row],[Occupational Therapist Hours]],NonNurse[[#This Row],[OT Assistant Hours]],NonNurse[[#This Row],[OT Aide Hours]])/NonNurse[[#This Row],[MDS Census]]</f>
        <v>0</v>
      </c>
      <c r="W490" s="6">
        <v>0</v>
      </c>
      <c r="X490" s="6">
        <v>0</v>
      </c>
      <c r="Y490" s="6">
        <v>0</v>
      </c>
      <c r="Z490" s="6">
        <f>SUM(NonNurse[[#This Row],[Physical Therapist (PT) Hours]],NonNurse[[#This Row],[PT Assistant Hours]],NonNurse[[#This Row],[PT Aide Hours]])/NonNurse[[#This Row],[MDS Census]]</f>
        <v>0</v>
      </c>
      <c r="AA490" s="6">
        <v>0</v>
      </c>
      <c r="AB490" s="6">
        <v>0</v>
      </c>
      <c r="AC490" s="6">
        <v>0</v>
      </c>
      <c r="AD490" s="6">
        <v>0</v>
      </c>
      <c r="AE490" s="6">
        <v>5.408450704225352</v>
      </c>
      <c r="AF490" s="6">
        <v>0</v>
      </c>
      <c r="AG490" s="6">
        <v>0</v>
      </c>
      <c r="AH490" s="1">
        <v>366192</v>
      </c>
      <c r="AI490">
        <v>5</v>
      </c>
    </row>
    <row r="491" spans="1:35" x14ac:dyDescent="0.25">
      <c r="A491" t="s">
        <v>964</v>
      </c>
      <c r="B491" t="s">
        <v>57</v>
      </c>
      <c r="C491" t="s">
        <v>1213</v>
      </c>
      <c r="D491" t="s">
        <v>1008</v>
      </c>
      <c r="E491" s="6">
        <v>90.402173913043484</v>
      </c>
      <c r="F491" s="6">
        <v>5.6521739130434785</v>
      </c>
      <c r="G491" s="6">
        <v>0.27717391304347827</v>
      </c>
      <c r="H491" s="6">
        <v>0</v>
      </c>
      <c r="I491" s="6">
        <v>0.84782608695652173</v>
      </c>
      <c r="J491" s="6">
        <v>0</v>
      </c>
      <c r="K491" s="6">
        <v>0</v>
      </c>
      <c r="L491" s="6">
        <v>1.4007608695652174</v>
      </c>
      <c r="M491" s="6">
        <v>5.6521739130434785</v>
      </c>
      <c r="N491" s="6">
        <v>0</v>
      </c>
      <c r="O491" s="6">
        <f>SUM(NonNurse[[#This Row],[Qualified Social Work Staff Hours]],NonNurse[[#This Row],[Other Social Work Staff Hours]])/NonNurse[[#This Row],[MDS Census]]</f>
        <v>6.2522544186605744E-2</v>
      </c>
      <c r="P491" s="6">
        <v>5.6521739130434785</v>
      </c>
      <c r="Q491" s="6">
        <v>7.3722826086956523</v>
      </c>
      <c r="R491" s="6">
        <f>SUM(NonNurse[[#This Row],[Qualified Activities Professional Hours]],NonNurse[[#This Row],[Other Activities Professional Hours]])/NonNurse[[#This Row],[MDS Census]]</f>
        <v>0.14407238186846219</v>
      </c>
      <c r="S491" s="6">
        <v>1.7580434782608703</v>
      </c>
      <c r="T491" s="6">
        <v>7.2499999999999995E-2</v>
      </c>
      <c r="U491" s="6">
        <v>0</v>
      </c>
      <c r="V491" s="6">
        <f>SUM(NonNurse[[#This Row],[Occupational Therapist Hours]],NonNurse[[#This Row],[OT Assistant Hours]],NonNurse[[#This Row],[OT Aide Hours]])/NonNurse[[#This Row],[MDS Census]]</f>
        <v>2.0248887820127456E-2</v>
      </c>
      <c r="W491" s="6">
        <v>0.58000000000000007</v>
      </c>
      <c r="X491" s="6">
        <v>2.7018478260869569</v>
      </c>
      <c r="Y491" s="6">
        <v>0</v>
      </c>
      <c r="Z491" s="6">
        <f>SUM(NonNurse[[#This Row],[Physical Therapist (PT) Hours]],NonNurse[[#This Row],[PT Assistant Hours]],NonNurse[[#This Row],[PT Aide Hours]])/NonNurse[[#This Row],[MDS Census]]</f>
        <v>3.630275339665745E-2</v>
      </c>
      <c r="AA491" s="6">
        <v>0</v>
      </c>
      <c r="AB491" s="6">
        <v>0</v>
      </c>
      <c r="AC491" s="6">
        <v>0</v>
      </c>
      <c r="AD491" s="6">
        <v>0</v>
      </c>
      <c r="AE491" s="6">
        <v>0</v>
      </c>
      <c r="AF491" s="6">
        <v>0</v>
      </c>
      <c r="AG491" s="6">
        <v>0</v>
      </c>
      <c r="AH491" s="1">
        <v>365186</v>
      </c>
      <c r="AI491">
        <v>5</v>
      </c>
    </row>
    <row r="492" spans="1:35" x14ac:dyDescent="0.25">
      <c r="A492" t="s">
        <v>964</v>
      </c>
      <c r="B492" t="s">
        <v>261</v>
      </c>
      <c r="C492" t="s">
        <v>1213</v>
      </c>
      <c r="D492" t="s">
        <v>1008</v>
      </c>
      <c r="E492" s="6">
        <v>55.869565217391305</v>
      </c>
      <c r="F492" s="6">
        <v>4.8695652173913047</v>
      </c>
      <c r="G492" s="6">
        <v>1.138586956521739</v>
      </c>
      <c r="H492" s="6">
        <v>0.52173913043478259</v>
      </c>
      <c r="I492" s="6">
        <v>5.3913043478260869</v>
      </c>
      <c r="J492" s="6">
        <v>0</v>
      </c>
      <c r="K492" s="6">
        <v>0</v>
      </c>
      <c r="L492" s="6">
        <v>5.1585869565217406</v>
      </c>
      <c r="M492" s="6">
        <v>2.347826086956522</v>
      </c>
      <c r="N492" s="6">
        <v>0</v>
      </c>
      <c r="O492" s="6">
        <f>SUM(NonNurse[[#This Row],[Qualified Social Work Staff Hours]],NonNurse[[#This Row],[Other Social Work Staff Hours]])/NonNurse[[#This Row],[MDS Census]]</f>
        <v>4.2023346303501949E-2</v>
      </c>
      <c r="P492" s="6">
        <v>5.6304347826086953</v>
      </c>
      <c r="Q492" s="6">
        <v>0.89673913043478259</v>
      </c>
      <c r="R492" s="6">
        <f>SUM(NonNurse[[#This Row],[Qualified Activities Professional Hours]],NonNurse[[#This Row],[Other Activities Professional Hours]])/NonNurse[[#This Row],[MDS Census]]</f>
        <v>0.11682879377431905</v>
      </c>
      <c r="S492" s="6">
        <v>4.7156521739130435</v>
      </c>
      <c r="T492" s="6">
        <v>5.4102173913043483</v>
      </c>
      <c r="U492" s="6">
        <v>0</v>
      </c>
      <c r="V492" s="6">
        <f>SUM(NonNurse[[#This Row],[Occupational Therapist Hours]],NonNurse[[#This Row],[OT Assistant Hours]],NonNurse[[#This Row],[OT Aide Hours]])/NonNurse[[#This Row],[MDS Census]]</f>
        <v>0.18124124513618681</v>
      </c>
      <c r="W492" s="6">
        <v>5.6323913043478271</v>
      </c>
      <c r="X492" s="6">
        <v>8.5964130434782628</v>
      </c>
      <c r="Y492" s="6">
        <v>0</v>
      </c>
      <c r="Z492" s="6">
        <f>SUM(NonNurse[[#This Row],[Physical Therapist (PT) Hours]],NonNurse[[#This Row],[PT Assistant Hours]],NonNurse[[#This Row],[PT Aide Hours]])/NonNurse[[#This Row],[MDS Census]]</f>
        <v>0.25467898832684832</v>
      </c>
      <c r="AA492" s="6">
        <v>0</v>
      </c>
      <c r="AB492" s="6">
        <v>0</v>
      </c>
      <c r="AC492" s="6">
        <v>0</v>
      </c>
      <c r="AD492" s="6">
        <v>0</v>
      </c>
      <c r="AE492" s="6">
        <v>2.1739130434782608E-2</v>
      </c>
      <c r="AF492" s="6">
        <v>0</v>
      </c>
      <c r="AG492" s="6">
        <v>0</v>
      </c>
      <c r="AH492" s="1">
        <v>365562</v>
      </c>
      <c r="AI492">
        <v>5</v>
      </c>
    </row>
    <row r="493" spans="1:35" x14ac:dyDescent="0.25">
      <c r="A493" t="s">
        <v>964</v>
      </c>
      <c r="B493" t="s">
        <v>105</v>
      </c>
      <c r="C493" t="s">
        <v>1077</v>
      </c>
      <c r="D493" t="s">
        <v>1003</v>
      </c>
      <c r="E493" s="6">
        <v>104.89130434782609</v>
      </c>
      <c r="F493" s="6">
        <v>3.3913043478260869</v>
      </c>
      <c r="G493" s="6">
        <v>0.29347826086956524</v>
      </c>
      <c r="H493" s="6">
        <v>0.39130434782608697</v>
      </c>
      <c r="I493" s="6">
        <v>4</v>
      </c>
      <c r="J493" s="6">
        <v>0</v>
      </c>
      <c r="K493" s="6">
        <v>0</v>
      </c>
      <c r="L493" s="6">
        <v>5.3694565217391297</v>
      </c>
      <c r="M493" s="6">
        <v>5.4782608695652177</v>
      </c>
      <c r="N493" s="6">
        <v>0</v>
      </c>
      <c r="O493" s="6">
        <f>SUM(NonNurse[[#This Row],[Qualified Social Work Staff Hours]],NonNurse[[#This Row],[Other Social Work Staff Hours]])/NonNurse[[#This Row],[MDS Census]]</f>
        <v>5.2227979274611397E-2</v>
      </c>
      <c r="P493" s="6">
        <v>1.3451086956521738</v>
      </c>
      <c r="Q493" s="6">
        <v>3.1086956521739131</v>
      </c>
      <c r="R493" s="6">
        <f>SUM(NonNurse[[#This Row],[Qualified Activities Professional Hours]],NonNurse[[#This Row],[Other Activities Professional Hours]])/NonNurse[[#This Row],[MDS Census]]</f>
        <v>4.2461139896373054E-2</v>
      </c>
      <c r="S493" s="6">
        <v>5.1421739130434778</v>
      </c>
      <c r="T493" s="6">
        <v>4.8511956521739128</v>
      </c>
      <c r="U493" s="6">
        <v>0</v>
      </c>
      <c r="V493" s="6">
        <f>SUM(NonNurse[[#This Row],[Occupational Therapist Hours]],NonNurse[[#This Row],[OT Assistant Hours]],NonNurse[[#This Row],[OT Aide Hours]])/NonNurse[[#This Row],[MDS Census]]</f>
        <v>9.5273575129533661E-2</v>
      </c>
      <c r="W493" s="6">
        <v>4.241739130434782</v>
      </c>
      <c r="X493" s="6">
        <v>4.1094565217391308</v>
      </c>
      <c r="Y493" s="6">
        <v>0</v>
      </c>
      <c r="Z493" s="6">
        <f>SUM(NonNurse[[#This Row],[Physical Therapist (PT) Hours]],NonNurse[[#This Row],[PT Assistant Hours]],NonNurse[[#This Row],[PT Aide Hours]])/NonNurse[[#This Row],[MDS Census]]</f>
        <v>7.9617616580310885E-2</v>
      </c>
      <c r="AA493" s="6">
        <v>0</v>
      </c>
      <c r="AB493" s="6">
        <v>0</v>
      </c>
      <c r="AC493" s="6">
        <v>0</v>
      </c>
      <c r="AD493" s="6">
        <v>0</v>
      </c>
      <c r="AE493" s="6">
        <v>0</v>
      </c>
      <c r="AF493" s="6">
        <v>0</v>
      </c>
      <c r="AG493" s="6">
        <v>0</v>
      </c>
      <c r="AH493" s="1">
        <v>365306</v>
      </c>
      <c r="AI493">
        <v>5</v>
      </c>
    </row>
    <row r="494" spans="1:35" x14ac:dyDescent="0.25">
      <c r="A494" t="s">
        <v>964</v>
      </c>
      <c r="B494" t="s">
        <v>469</v>
      </c>
      <c r="C494" t="s">
        <v>1345</v>
      </c>
      <c r="D494" t="s">
        <v>1041</v>
      </c>
      <c r="E494" s="6">
        <v>107.67391304347827</v>
      </c>
      <c r="F494" s="6">
        <v>1.4891304347826086</v>
      </c>
      <c r="G494" s="6">
        <v>0</v>
      </c>
      <c r="H494" s="6">
        <v>0.86413043478260865</v>
      </c>
      <c r="I494" s="6">
        <v>0</v>
      </c>
      <c r="J494" s="6">
        <v>0</v>
      </c>
      <c r="K494" s="6">
        <v>0</v>
      </c>
      <c r="L494" s="6">
        <v>5.1507608695652172</v>
      </c>
      <c r="M494" s="6">
        <v>1.3043478260869565</v>
      </c>
      <c r="N494" s="6">
        <v>5.7391304347826084</v>
      </c>
      <c r="O494" s="6">
        <f>SUM(NonNurse[[#This Row],[Qualified Social Work Staff Hours]],NonNurse[[#This Row],[Other Social Work Staff Hours]])/NonNurse[[#This Row],[MDS Census]]</f>
        <v>6.5414900060569339E-2</v>
      </c>
      <c r="P494" s="6">
        <v>5.7391304347826084</v>
      </c>
      <c r="Q494" s="6">
        <v>15.028695652173907</v>
      </c>
      <c r="R494" s="6">
        <f>SUM(NonNurse[[#This Row],[Qualified Activities Professional Hours]],NonNurse[[#This Row],[Other Activities Professional Hours]])/NonNurse[[#This Row],[MDS Census]]</f>
        <v>0.19287704421562682</v>
      </c>
      <c r="S494" s="6">
        <v>5.9774999999999991</v>
      </c>
      <c r="T494" s="6">
        <v>4.2402173913043484</v>
      </c>
      <c r="U494" s="6">
        <v>7.1847826086956523</v>
      </c>
      <c r="V494" s="6">
        <f>SUM(NonNurse[[#This Row],[Occupational Therapist Hours]],NonNurse[[#This Row],[OT Assistant Hours]],NonNurse[[#This Row],[OT Aide Hours]])/NonNurse[[#This Row],[MDS Census]]</f>
        <v>0.16162224914193418</v>
      </c>
      <c r="W494" s="6">
        <v>3.5295652173913039</v>
      </c>
      <c r="X494" s="6">
        <v>0</v>
      </c>
      <c r="Y494" s="6">
        <v>0</v>
      </c>
      <c r="Z494" s="6">
        <f>SUM(NonNurse[[#This Row],[Physical Therapist (PT) Hours]],NonNurse[[#This Row],[PT Assistant Hours]],NonNurse[[#This Row],[PT Aide Hours]])/NonNurse[[#This Row],[MDS Census]]</f>
        <v>3.2780133252574194E-2</v>
      </c>
      <c r="AA494" s="6">
        <v>0</v>
      </c>
      <c r="AB494" s="6">
        <v>0</v>
      </c>
      <c r="AC494" s="6">
        <v>0</v>
      </c>
      <c r="AD494" s="6">
        <v>0</v>
      </c>
      <c r="AE494" s="6">
        <v>0</v>
      </c>
      <c r="AF494" s="6">
        <v>0</v>
      </c>
      <c r="AG494" s="6">
        <v>0</v>
      </c>
      <c r="AH494" s="1">
        <v>365865</v>
      </c>
      <c r="AI494">
        <v>5</v>
      </c>
    </row>
    <row r="495" spans="1:35" x14ac:dyDescent="0.25">
      <c r="A495" t="s">
        <v>964</v>
      </c>
      <c r="B495" t="s">
        <v>561</v>
      </c>
      <c r="C495" t="s">
        <v>1087</v>
      </c>
      <c r="D495" t="s">
        <v>1005</v>
      </c>
      <c r="E495" s="6">
        <v>44</v>
      </c>
      <c r="F495" s="6">
        <v>5.3913043478260869</v>
      </c>
      <c r="G495" s="6">
        <v>0.70652173913043481</v>
      </c>
      <c r="H495" s="6">
        <v>0.21739130434782608</v>
      </c>
      <c r="I495" s="6">
        <v>1.1304347826086956</v>
      </c>
      <c r="J495" s="6">
        <v>0.70652173913043481</v>
      </c>
      <c r="K495" s="6">
        <v>0</v>
      </c>
      <c r="L495" s="6">
        <v>0</v>
      </c>
      <c r="M495" s="6">
        <v>0</v>
      </c>
      <c r="N495" s="6">
        <v>2.9532608695652174</v>
      </c>
      <c r="O495" s="6">
        <f>SUM(NonNurse[[#This Row],[Qualified Social Work Staff Hours]],NonNurse[[#This Row],[Other Social Work Staff Hours]])/NonNurse[[#This Row],[MDS Census]]</f>
        <v>6.7119565217391305E-2</v>
      </c>
      <c r="P495" s="6">
        <v>1.4701086956521738</v>
      </c>
      <c r="Q495" s="6">
        <v>4.4483695652173916</v>
      </c>
      <c r="R495" s="6">
        <f>SUM(NonNurse[[#This Row],[Qualified Activities Professional Hours]],NonNurse[[#This Row],[Other Activities Professional Hours]])/NonNurse[[#This Row],[MDS Census]]</f>
        <v>0.13451086956521741</v>
      </c>
      <c r="S495" s="6">
        <v>0</v>
      </c>
      <c r="T495" s="6">
        <v>0</v>
      </c>
      <c r="U495" s="6">
        <v>0</v>
      </c>
      <c r="V495" s="6">
        <f>SUM(NonNurse[[#This Row],[Occupational Therapist Hours]],NonNurse[[#This Row],[OT Assistant Hours]],NonNurse[[#This Row],[OT Aide Hours]])/NonNurse[[#This Row],[MDS Census]]</f>
        <v>0</v>
      </c>
      <c r="W495" s="6">
        <v>0</v>
      </c>
      <c r="X495" s="6">
        <v>0</v>
      </c>
      <c r="Y495" s="6">
        <v>0</v>
      </c>
      <c r="Z495" s="6">
        <f>SUM(NonNurse[[#This Row],[Physical Therapist (PT) Hours]],NonNurse[[#This Row],[PT Assistant Hours]],NonNurse[[#This Row],[PT Aide Hours]])/NonNurse[[#This Row],[MDS Census]]</f>
        <v>0</v>
      </c>
      <c r="AA495" s="6">
        <v>0.84782608695652173</v>
      </c>
      <c r="AB495" s="6">
        <v>0</v>
      </c>
      <c r="AC495" s="6">
        <v>0</v>
      </c>
      <c r="AD495" s="6">
        <v>0</v>
      </c>
      <c r="AE495" s="6">
        <v>0</v>
      </c>
      <c r="AF495" s="6">
        <v>0</v>
      </c>
      <c r="AG495" s="6">
        <v>0</v>
      </c>
      <c r="AH495" s="1">
        <v>366016</v>
      </c>
      <c r="AI495">
        <v>5</v>
      </c>
    </row>
    <row r="496" spans="1:35" x14ac:dyDescent="0.25">
      <c r="A496" t="s">
        <v>964</v>
      </c>
      <c r="B496" t="s">
        <v>396</v>
      </c>
      <c r="C496" t="s">
        <v>1116</v>
      </c>
      <c r="D496" t="s">
        <v>980</v>
      </c>
      <c r="E496" s="6">
        <v>108.40217391304348</v>
      </c>
      <c r="F496" s="6">
        <v>5.4782608695652177</v>
      </c>
      <c r="G496" s="6">
        <v>0</v>
      </c>
      <c r="H496" s="6">
        <v>0</v>
      </c>
      <c r="I496" s="6">
        <v>0</v>
      </c>
      <c r="J496" s="6">
        <v>0</v>
      </c>
      <c r="K496" s="6">
        <v>0</v>
      </c>
      <c r="L496" s="6">
        <v>1.5922826086956523</v>
      </c>
      <c r="M496" s="6">
        <v>5.4782608695652177</v>
      </c>
      <c r="N496" s="6">
        <v>0</v>
      </c>
      <c r="O496" s="6">
        <f>SUM(NonNurse[[#This Row],[Qualified Social Work Staff Hours]],NonNurse[[#This Row],[Other Social Work Staff Hours]])/NonNurse[[#This Row],[MDS Census]]</f>
        <v>5.0536448410708916E-2</v>
      </c>
      <c r="P496" s="6">
        <v>5.1358695652173916</v>
      </c>
      <c r="Q496" s="6">
        <v>20.278369565217389</v>
      </c>
      <c r="R496" s="6">
        <f>SUM(NonNurse[[#This Row],[Qualified Activities Professional Hours]],NonNurse[[#This Row],[Other Activities Professional Hours]])/NonNurse[[#This Row],[MDS Census]]</f>
        <v>0.23444399879675118</v>
      </c>
      <c r="S496" s="6">
        <v>1.9584782608695652</v>
      </c>
      <c r="T496" s="6">
        <v>3.5602173913043482</v>
      </c>
      <c r="U496" s="6">
        <v>0</v>
      </c>
      <c r="V496" s="6">
        <f>SUM(NonNurse[[#This Row],[Occupational Therapist Hours]],NonNurse[[#This Row],[OT Assistant Hours]],NonNurse[[#This Row],[OT Aide Hours]])/NonNurse[[#This Row],[MDS Census]]</f>
        <v>5.0909455529930814E-2</v>
      </c>
      <c r="W496" s="6">
        <v>3.5061956521739122</v>
      </c>
      <c r="X496" s="6">
        <v>0.54032608695652162</v>
      </c>
      <c r="Y496" s="6">
        <v>0</v>
      </c>
      <c r="Z496" s="6">
        <f>SUM(NonNurse[[#This Row],[Physical Therapist (PT) Hours]],NonNurse[[#This Row],[PT Assistant Hours]],NonNurse[[#This Row],[PT Aide Hours]])/NonNurse[[#This Row],[MDS Census]]</f>
        <v>3.7328787726862517E-2</v>
      </c>
      <c r="AA496" s="6">
        <v>0</v>
      </c>
      <c r="AB496" s="6">
        <v>0</v>
      </c>
      <c r="AC496" s="6">
        <v>0</v>
      </c>
      <c r="AD496" s="6">
        <v>37.306195652173912</v>
      </c>
      <c r="AE496" s="6">
        <v>0</v>
      </c>
      <c r="AF496" s="6">
        <v>0</v>
      </c>
      <c r="AG496" s="6">
        <v>0</v>
      </c>
      <c r="AH496" s="1">
        <v>365754</v>
      </c>
      <c r="AI496">
        <v>5</v>
      </c>
    </row>
    <row r="497" spans="1:35" x14ac:dyDescent="0.25">
      <c r="A497" t="s">
        <v>964</v>
      </c>
      <c r="B497" t="s">
        <v>158</v>
      </c>
      <c r="C497" t="s">
        <v>1083</v>
      </c>
      <c r="D497" t="s">
        <v>991</v>
      </c>
      <c r="E497" s="6">
        <v>137.7391304347826</v>
      </c>
      <c r="F497" s="6">
        <v>6.1739130434782608</v>
      </c>
      <c r="G497" s="6">
        <v>0</v>
      </c>
      <c r="H497" s="6">
        <v>0</v>
      </c>
      <c r="I497" s="6">
        <v>0</v>
      </c>
      <c r="J497" s="6">
        <v>0</v>
      </c>
      <c r="K497" s="6">
        <v>0</v>
      </c>
      <c r="L497" s="6">
        <v>3.9001086956521727</v>
      </c>
      <c r="M497" s="6">
        <v>2.9347826086956523</v>
      </c>
      <c r="N497" s="6">
        <v>0</v>
      </c>
      <c r="O497" s="6">
        <f>SUM(NonNurse[[#This Row],[Qualified Social Work Staff Hours]],NonNurse[[#This Row],[Other Social Work Staff Hours]])/NonNurse[[#This Row],[MDS Census]]</f>
        <v>2.1306818181818184E-2</v>
      </c>
      <c r="P497" s="6">
        <v>5.4639130434782599</v>
      </c>
      <c r="Q497" s="6">
        <v>0.16869565217391305</v>
      </c>
      <c r="R497" s="6">
        <f>SUM(NonNurse[[#This Row],[Qualified Activities Professional Hours]],NonNurse[[#This Row],[Other Activities Professional Hours]])/NonNurse[[#This Row],[MDS Census]]</f>
        <v>4.0893308080808079E-2</v>
      </c>
      <c r="S497" s="6">
        <v>5.6418478260869573</v>
      </c>
      <c r="T497" s="6">
        <v>5.9493478260869566</v>
      </c>
      <c r="U497" s="6">
        <v>0</v>
      </c>
      <c r="V497" s="6">
        <f>SUM(NonNurse[[#This Row],[Occupational Therapist Hours]],NonNurse[[#This Row],[OT Assistant Hours]],NonNurse[[#This Row],[OT Aide Hours]])/NonNurse[[#This Row],[MDS Census]]</f>
        <v>8.415325126262628E-2</v>
      </c>
      <c r="W497" s="6">
        <v>4.0503260869565212</v>
      </c>
      <c r="X497" s="6">
        <v>7.6646739130434796</v>
      </c>
      <c r="Y497" s="6">
        <v>0</v>
      </c>
      <c r="Z497" s="6">
        <f>SUM(NonNurse[[#This Row],[Physical Therapist (PT) Hours]],NonNurse[[#This Row],[PT Assistant Hours]],NonNurse[[#This Row],[PT Aide Hours]])/NonNurse[[#This Row],[MDS Census]]</f>
        <v>8.5052083333333348E-2</v>
      </c>
      <c r="AA497" s="6">
        <v>0</v>
      </c>
      <c r="AB497" s="6">
        <v>0</v>
      </c>
      <c r="AC497" s="6">
        <v>0</v>
      </c>
      <c r="AD497" s="6">
        <v>52.439456521739132</v>
      </c>
      <c r="AE497" s="6">
        <v>0</v>
      </c>
      <c r="AF497" s="6">
        <v>0</v>
      </c>
      <c r="AG497" s="6">
        <v>0</v>
      </c>
      <c r="AH497" s="1">
        <v>365396</v>
      </c>
      <c r="AI497">
        <v>5</v>
      </c>
    </row>
    <row r="498" spans="1:35" x14ac:dyDescent="0.25">
      <c r="A498" t="s">
        <v>964</v>
      </c>
      <c r="B498" t="s">
        <v>63</v>
      </c>
      <c r="C498" t="s">
        <v>1100</v>
      </c>
      <c r="D498" t="s">
        <v>991</v>
      </c>
      <c r="E498" s="6">
        <v>165.35869565217391</v>
      </c>
      <c r="F498" s="6">
        <v>5.7391304347826084</v>
      </c>
      <c r="G498" s="6">
        <v>0</v>
      </c>
      <c r="H498" s="6">
        <v>0</v>
      </c>
      <c r="I498" s="6">
        <v>5.3043478260869561</v>
      </c>
      <c r="J498" s="6">
        <v>0</v>
      </c>
      <c r="K498" s="6">
        <v>0</v>
      </c>
      <c r="L498" s="6">
        <v>1.3909782608695651</v>
      </c>
      <c r="M498" s="6">
        <v>4.3043478260869561</v>
      </c>
      <c r="N498" s="6">
        <v>0</v>
      </c>
      <c r="O498" s="6">
        <f>SUM(NonNurse[[#This Row],[Qualified Social Work Staff Hours]],NonNurse[[#This Row],[Other Social Work Staff Hours]])/NonNurse[[#This Row],[MDS Census]]</f>
        <v>2.6030368763557483E-2</v>
      </c>
      <c r="P498" s="6">
        <v>5.7831521739130434</v>
      </c>
      <c r="Q498" s="6">
        <v>17.164891304347826</v>
      </c>
      <c r="R498" s="6">
        <f>SUM(NonNurse[[#This Row],[Qualified Activities Professional Hours]],NonNurse[[#This Row],[Other Activities Professional Hours]])/NonNurse[[#This Row],[MDS Census]]</f>
        <v>0.13877736146716627</v>
      </c>
      <c r="S498" s="6">
        <v>3.1909782608695649</v>
      </c>
      <c r="T498" s="6">
        <v>5.1258695652173918</v>
      </c>
      <c r="U498" s="6">
        <v>0</v>
      </c>
      <c r="V498" s="6">
        <f>SUM(NonNurse[[#This Row],[Occupational Therapist Hours]],NonNurse[[#This Row],[OT Assistant Hours]],NonNurse[[#This Row],[OT Aide Hours]])/NonNurse[[#This Row],[MDS Census]]</f>
        <v>5.0295799645040426E-2</v>
      </c>
      <c r="W498" s="6">
        <v>3.5879347826086971</v>
      </c>
      <c r="X498" s="6">
        <v>5.9186956521739127</v>
      </c>
      <c r="Y498" s="6">
        <v>0</v>
      </c>
      <c r="Z498" s="6">
        <f>SUM(NonNurse[[#This Row],[Physical Therapist (PT) Hours]],NonNurse[[#This Row],[PT Assistant Hours]],NonNurse[[#This Row],[PT Aide Hours]])/NonNurse[[#This Row],[MDS Census]]</f>
        <v>5.7490961677512657E-2</v>
      </c>
      <c r="AA498" s="6">
        <v>0</v>
      </c>
      <c r="AB498" s="6">
        <v>0</v>
      </c>
      <c r="AC498" s="6">
        <v>0</v>
      </c>
      <c r="AD498" s="6">
        <v>63.300978260869591</v>
      </c>
      <c r="AE498" s="6">
        <v>0</v>
      </c>
      <c r="AF498" s="6">
        <v>0</v>
      </c>
      <c r="AG498" s="6">
        <v>0</v>
      </c>
      <c r="AH498" s="1">
        <v>365209</v>
      </c>
      <c r="AI498">
        <v>5</v>
      </c>
    </row>
    <row r="499" spans="1:35" x14ac:dyDescent="0.25">
      <c r="A499" t="s">
        <v>964</v>
      </c>
      <c r="B499" t="s">
        <v>691</v>
      </c>
      <c r="C499" t="s">
        <v>1190</v>
      </c>
      <c r="D499" t="s">
        <v>980</v>
      </c>
      <c r="E499" s="6">
        <v>123.67391304347827</v>
      </c>
      <c r="F499" s="6">
        <v>5.4782608695652177</v>
      </c>
      <c r="G499" s="6">
        <v>0</v>
      </c>
      <c r="H499" s="6">
        <v>0</v>
      </c>
      <c r="I499" s="6">
        <v>3.1304347826086958</v>
      </c>
      <c r="J499" s="6">
        <v>0</v>
      </c>
      <c r="K499" s="6">
        <v>0</v>
      </c>
      <c r="L499" s="6">
        <v>0.50641304347826088</v>
      </c>
      <c r="M499" s="6">
        <v>4.4565217391304346</v>
      </c>
      <c r="N499" s="6">
        <v>0</v>
      </c>
      <c r="O499" s="6">
        <f>SUM(NonNurse[[#This Row],[Qualified Social Work Staff Hours]],NonNurse[[#This Row],[Other Social Work Staff Hours]])/NonNurse[[#This Row],[MDS Census]]</f>
        <v>3.6034452452100539E-2</v>
      </c>
      <c r="P499" s="6">
        <v>3.1084782608695649</v>
      </c>
      <c r="Q499" s="6">
        <v>11.227608695652172</v>
      </c>
      <c r="R499" s="6">
        <f>SUM(NonNurse[[#This Row],[Qualified Activities Professional Hours]],NonNurse[[#This Row],[Other Activities Professional Hours]])/NonNurse[[#This Row],[MDS Census]]</f>
        <v>0.11591843909298644</v>
      </c>
      <c r="S499" s="6">
        <v>1.9546739130434774</v>
      </c>
      <c r="T499" s="6">
        <v>5.2246739130434783</v>
      </c>
      <c r="U499" s="6">
        <v>0</v>
      </c>
      <c r="V499" s="6">
        <f>SUM(NonNurse[[#This Row],[Occupational Therapist Hours]],NonNurse[[#This Row],[OT Assistant Hours]],NonNurse[[#This Row],[OT Aide Hours]])/NonNurse[[#This Row],[MDS Census]]</f>
        <v>5.8050624011249767E-2</v>
      </c>
      <c r="W499" s="6">
        <v>3.2753260869565217</v>
      </c>
      <c r="X499" s="6">
        <v>10.204347826086957</v>
      </c>
      <c r="Y499" s="6">
        <v>0</v>
      </c>
      <c r="Z499" s="6">
        <f>SUM(NonNurse[[#This Row],[Physical Therapist (PT) Hours]],NonNurse[[#This Row],[PT Assistant Hours]],NonNurse[[#This Row],[PT Aide Hours]])/NonNurse[[#This Row],[MDS Census]]</f>
        <v>0.10899367199859378</v>
      </c>
      <c r="AA499" s="6">
        <v>0</v>
      </c>
      <c r="AB499" s="6">
        <v>0</v>
      </c>
      <c r="AC499" s="6">
        <v>0</v>
      </c>
      <c r="AD499" s="6">
        <v>44.529999999999973</v>
      </c>
      <c r="AE499" s="6">
        <v>0</v>
      </c>
      <c r="AF499" s="6">
        <v>0</v>
      </c>
      <c r="AG499" s="6">
        <v>0</v>
      </c>
      <c r="AH499" s="1">
        <v>366201</v>
      </c>
      <c r="AI499">
        <v>5</v>
      </c>
    </row>
    <row r="500" spans="1:35" x14ac:dyDescent="0.25">
      <c r="A500" t="s">
        <v>964</v>
      </c>
      <c r="B500" t="s">
        <v>312</v>
      </c>
      <c r="C500" t="s">
        <v>1308</v>
      </c>
      <c r="D500" t="s">
        <v>1006</v>
      </c>
      <c r="E500" s="6">
        <v>67.717391304347828</v>
      </c>
      <c r="F500" s="6">
        <v>5.3586956521739131</v>
      </c>
      <c r="G500" s="6">
        <v>0</v>
      </c>
      <c r="H500" s="6">
        <v>0.22500000000000003</v>
      </c>
      <c r="I500" s="6">
        <v>1.1413043478260869</v>
      </c>
      <c r="J500" s="6">
        <v>0</v>
      </c>
      <c r="K500" s="6">
        <v>0</v>
      </c>
      <c r="L500" s="6">
        <v>3.1739130434782608</v>
      </c>
      <c r="M500" s="6">
        <v>0</v>
      </c>
      <c r="N500" s="6">
        <v>2.839673913043478</v>
      </c>
      <c r="O500" s="6">
        <f>SUM(NonNurse[[#This Row],[Qualified Social Work Staff Hours]],NonNurse[[#This Row],[Other Social Work Staff Hours]])/NonNurse[[#This Row],[MDS Census]]</f>
        <v>4.1934189406099512E-2</v>
      </c>
      <c r="P500" s="6">
        <v>1.7581521739130435</v>
      </c>
      <c r="Q500" s="6">
        <v>7.0027173913043477</v>
      </c>
      <c r="R500" s="6">
        <f>SUM(NonNurse[[#This Row],[Qualified Activities Professional Hours]],NonNurse[[#This Row],[Other Activities Professional Hours]])/NonNurse[[#This Row],[MDS Census]]</f>
        <v>0.12937399678972711</v>
      </c>
      <c r="S500" s="6">
        <v>4.0442391304347822</v>
      </c>
      <c r="T500" s="6">
        <v>5.0054347826086953</v>
      </c>
      <c r="U500" s="6">
        <v>0</v>
      </c>
      <c r="V500" s="6">
        <f>SUM(NonNurse[[#This Row],[Occupational Therapist Hours]],NonNurse[[#This Row],[OT Assistant Hours]],NonNurse[[#This Row],[OT Aide Hours]])/NonNurse[[#This Row],[MDS Census]]</f>
        <v>0.13363884430176565</v>
      </c>
      <c r="W500" s="6">
        <v>1.5166304347826087</v>
      </c>
      <c r="X500" s="6">
        <v>9.8382608695652181</v>
      </c>
      <c r="Y500" s="6">
        <v>0</v>
      </c>
      <c r="Z500" s="6">
        <f>SUM(NonNurse[[#This Row],[Physical Therapist (PT) Hours]],NonNurse[[#This Row],[PT Assistant Hours]],NonNurse[[#This Row],[PT Aide Hours]])/NonNurse[[#This Row],[MDS Census]]</f>
        <v>0.16768057784911719</v>
      </c>
      <c r="AA500" s="6">
        <v>0</v>
      </c>
      <c r="AB500" s="6">
        <v>0</v>
      </c>
      <c r="AC500" s="6">
        <v>0</v>
      </c>
      <c r="AD500" s="6">
        <v>0</v>
      </c>
      <c r="AE500" s="6">
        <v>0</v>
      </c>
      <c r="AF500" s="6">
        <v>0</v>
      </c>
      <c r="AG500" s="6">
        <v>0</v>
      </c>
      <c r="AH500" s="1">
        <v>365632</v>
      </c>
      <c r="AI500">
        <v>5</v>
      </c>
    </row>
    <row r="501" spans="1:35" x14ac:dyDescent="0.25">
      <c r="A501" t="s">
        <v>964</v>
      </c>
      <c r="B501" t="s">
        <v>563</v>
      </c>
      <c r="C501" t="s">
        <v>1286</v>
      </c>
      <c r="D501" t="s">
        <v>1049</v>
      </c>
      <c r="E501" s="6">
        <v>87.591549295774641</v>
      </c>
      <c r="F501" s="6">
        <v>10.366197183098592</v>
      </c>
      <c r="G501" s="6">
        <v>0</v>
      </c>
      <c r="H501" s="6">
        <v>0.72788732394366196</v>
      </c>
      <c r="I501" s="6">
        <v>2.732394366197183</v>
      </c>
      <c r="J501" s="6">
        <v>0</v>
      </c>
      <c r="K501" s="6">
        <v>0</v>
      </c>
      <c r="L501" s="6">
        <v>4.3219718309859161</v>
      </c>
      <c r="M501" s="6">
        <v>5.746478873239437</v>
      </c>
      <c r="N501" s="6">
        <v>0</v>
      </c>
      <c r="O501" s="6">
        <f>SUM(NonNurse[[#This Row],[Qualified Social Work Staff Hours]],NonNurse[[#This Row],[Other Social Work Staff Hours]])/NonNurse[[#This Row],[MDS Census]]</f>
        <v>6.560540279787748E-2</v>
      </c>
      <c r="P501" s="6">
        <v>5.183098591549296</v>
      </c>
      <c r="Q501" s="6">
        <v>7.2549295774647877</v>
      </c>
      <c r="R501" s="6">
        <f>SUM(NonNurse[[#This Row],[Qualified Activities Professional Hours]],NonNurse[[#This Row],[Other Activities Professional Hours]])/NonNurse[[#This Row],[MDS Census]]</f>
        <v>0.14200032159511175</v>
      </c>
      <c r="S501" s="6">
        <v>9.0519718309859147</v>
      </c>
      <c r="T501" s="6">
        <v>6.9029577464788741</v>
      </c>
      <c r="U501" s="6">
        <v>0</v>
      </c>
      <c r="V501" s="6">
        <f>SUM(NonNurse[[#This Row],[Occupational Therapist Hours]],NonNurse[[#This Row],[OT Assistant Hours]],NonNurse[[#This Row],[OT Aide Hours]])/NonNurse[[#This Row],[MDS Census]]</f>
        <v>0.18215147129763629</v>
      </c>
      <c r="W501" s="6">
        <v>4.7388732394366198</v>
      </c>
      <c r="X501" s="6">
        <v>11.670422535211266</v>
      </c>
      <c r="Y501" s="6">
        <v>0</v>
      </c>
      <c r="Z501" s="6">
        <f>SUM(NonNurse[[#This Row],[Physical Therapist (PT) Hours]],NonNurse[[#This Row],[PT Assistant Hours]],NonNurse[[#This Row],[PT Aide Hours]])/NonNurse[[#This Row],[MDS Census]]</f>
        <v>0.18733880045023318</v>
      </c>
      <c r="AA501" s="6">
        <v>0</v>
      </c>
      <c r="AB501" s="6">
        <v>0</v>
      </c>
      <c r="AC501" s="6">
        <v>0</v>
      </c>
      <c r="AD501" s="6">
        <v>0</v>
      </c>
      <c r="AE501" s="6">
        <v>0</v>
      </c>
      <c r="AF501" s="6">
        <v>0</v>
      </c>
      <c r="AG501" s="6">
        <v>0</v>
      </c>
      <c r="AH501" s="1">
        <v>366022</v>
      </c>
      <c r="AI501">
        <v>5</v>
      </c>
    </row>
    <row r="502" spans="1:35" x14ac:dyDescent="0.25">
      <c r="A502" t="s">
        <v>964</v>
      </c>
      <c r="B502" t="s">
        <v>798</v>
      </c>
      <c r="C502" t="s">
        <v>1406</v>
      </c>
      <c r="D502" t="s">
        <v>1034</v>
      </c>
      <c r="E502" s="6">
        <v>70.75</v>
      </c>
      <c r="F502" s="6">
        <v>6.5217391304347823</v>
      </c>
      <c r="G502" s="6">
        <v>0.10869565217391304</v>
      </c>
      <c r="H502" s="6">
        <v>0.28260869565217389</v>
      </c>
      <c r="I502" s="6">
        <v>0</v>
      </c>
      <c r="J502" s="6">
        <v>0</v>
      </c>
      <c r="K502" s="6">
        <v>0.14673913043478262</v>
      </c>
      <c r="L502" s="6">
        <v>3.0747826086956529</v>
      </c>
      <c r="M502" s="6">
        <v>4.0155434782608701</v>
      </c>
      <c r="N502" s="6">
        <v>0</v>
      </c>
      <c r="O502" s="6">
        <f>SUM(NonNurse[[#This Row],[Qualified Social Work Staff Hours]],NonNurse[[#This Row],[Other Social Work Staff Hours]])/NonNurse[[#This Row],[MDS Census]]</f>
        <v>5.6756798279305583E-2</v>
      </c>
      <c r="P502" s="6">
        <v>5.1793478260869561</v>
      </c>
      <c r="Q502" s="6">
        <v>4.0649999999999995</v>
      </c>
      <c r="R502" s="6">
        <f>SUM(NonNurse[[#This Row],[Qualified Activities Professional Hours]],NonNurse[[#This Row],[Other Activities Professional Hours]])/NonNurse[[#This Row],[MDS Census]]</f>
        <v>0.13066216008603471</v>
      </c>
      <c r="S502" s="6">
        <v>4.5917391304347834</v>
      </c>
      <c r="T502" s="6">
        <v>3.9432608695652172</v>
      </c>
      <c r="U502" s="6">
        <v>3.3152173913043477</v>
      </c>
      <c r="V502" s="6">
        <f>SUM(NonNurse[[#This Row],[Occupational Therapist Hours]],NonNurse[[#This Row],[OT Assistant Hours]],NonNurse[[#This Row],[OT Aide Hours]])/NonNurse[[#This Row],[MDS Census]]</f>
        <v>0.16749423874635119</v>
      </c>
      <c r="W502" s="6">
        <v>5.1569565217391302</v>
      </c>
      <c r="X502" s="6">
        <v>0</v>
      </c>
      <c r="Y502" s="6">
        <v>0</v>
      </c>
      <c r="Z502" s="6">
        <f>SUM(NonNurse[[#This Row],[Physical Therapist (PT) Hours]],NonNurse[[#This Row],[PT Assistant Hours]],NonNurse[[#This Row],[PT Aide Hours]])/NonNurse[[#This Row],[MDS Census]]</f>
        <v>7.2889844830235057E-2</v>
      </c>
      <c r="AA502" s="6">
        <v>0.25</v>
      </c>
      <c r="AB502" s="6">
        <v>0</v>
      </c>
      <c r="AC502" s="6">
        <v>0</v>
      </c>
      <c r="AD502" s="6">
        <v>0</v>
      </c>
      <c r="AE502" s="6">
        <v>0</v>
      </c>
      <c r="AF502" s="6">
        <v>0</v>
      </c>
      <c r="AG502" s="6">
        <v>9.7826086956521743E-2</v>
      </c>
      <c r="AH502" s="1">
        <v>366346</v>
      </c>
      <c r="AI502">
        <v>5</v>
      </c>
    </row>
    <row r="503" spans="1:35" x14ac:dyDescent="0.25">
      <c r="A503" t="s">
        <v>964</v>
      </c>
      <c r="B503" t="s">
        <v>257</v>
      </c>
      <c r="C503" t="s">
        <v>1290</v>
      </c>
      <c r="D503" t="s">
        <v>1059</v>
      </c>
      <c r="E503" s="6">
        <v>61.5</v>
      </c>
      <c r="F503" s="6">
        <v>5.4293478260869561</v>
      </c>
      <c r="G503" s="6">
        <v>0.95652173913043481</v>
      </c>
      <c r="H503" s="6">
        <v>0.16304347826086957</v>
      </c>
      <c r="I503" s="6">
        <v>1.7717391304347827</v>
      </c>
      <c r="J503" s="6">
        <v>0</v>
      </c>
      <c r="K503" s="6">
        <v>1.076086956521739</v>
      </c>
      <c r="L503" s="6">
        <v>0.76945652173913037</v>
      </c>
      <c r="M503" s="6">
        <v>4.5625</v>
      </c>
      <c r="N503" s="6">
        <v>0</v>
      </c>
      <c r="O503" s="6">
        <f>SUM(NonNurse[[#This Row],[Qualified Social Work Staff Hours]],NonNurse[[#This Row],[Other Social Work Staff Hours]])/NonNurse[[#This Row],[MDS Census]]</f>
        <v>7.41869918699187E-2</v>
      </c>
      <c r="P503" s="6">
        <v>4.7554347826086953</v>
      </c>
      <c r="Q503" s="6">
        <v>8.2690217391304355</v>
      </c>
      <c r="R503" s="6">
        <f>SUM(NonNurse[[#This Row],[Qualified Activities Professional Hours]],NonNurse[[#This Row],[Other Activities Professional Hours]])/NonNurse[[#This Row],[MDS Census]]</f>
        <v>0.21177978084128668</v>
      </c>
      <c r="S503" s="6">
        <v>0.2511956521739131</v>
      </c>
      <c r="T503" s="6">
        <v>3.6269565217391304</v>
      </c>
      <c r="U503" s="6">
        <v>0</v>
      </c>
      <c r="V503" s="6">
        <f>SUM(NonNurse[[#This Row],[Occupational Therapist Hours]],NonNurse[[#This Row],[OT Assistant Hours]],NonNurse[[#This Row],[OT Aide Hours]])/NonNurse[[#This Row],[MDS Census]]</f>
        <v>6.3059384941675511E-2</v>
      </c>
      <c r="W503" s="6">
        <v>0.42684782608695654</v>
      </c>
      <c r="X503" s="6">
        <v>5.4669565217391298</v>
      </c>
      <c r="Y503" s="6">
        <v>0</v>
      </c>
      <c r="Z503" s="6">
        <f>SUM(NonNurse[[#This Row],[Physical Therapist (PT) Hours]],NonNurse[[#This Row],[PT Assistant Hours]],NonNurse[[#This Row],[PT Aide Hours]])/NonNurse[[#This Row],[MDS Census]]</f>
        <v>9.583421703782255E-2</v>
      </c>
      <c r="AA503" s="6">
        <v>0</v>
      </c>
      <c r="AB503" s="6">
        <v>0</v>
      </c>
      <c r="AC503" s="6">
        <v>0</v>
      </c>
      <c r="AD503" s="6">
        <v>0</v>
      </c>
      <c r="AE503" s="6">
        <v>0</v>
      </c>
      <c r="AF503" s="6">
        <v>0</v>
      </c>
      <c r="AG503" s="6">
        <v>0</v>
      </c>
      <c r="AH503" s="1">
        <v>365557</v>
      </c>
      <c r="AI503">
        <v>5</v>
      </c>
    </row>
    <row r="504" spans="1:35" x14ac:dyDescent="0.25">
      <c r="A504" t="s">
        <v>964</v>
      </c>
      <c r="B504" t="s">
        <v>643</v>
      </c>
      <c r="C504" t="s">
        <v>1381</v>
      </c>
      <c r="D504" t="s">
        <v>1052</v>
      </c>
      <c r="E504" s="6">
        <v>34.163043478260867</v>
      </c>
      <c r="F504" s="6">
        <v>0</v>
      </c>
      <c r="G504" s="6">
        <v>0</v>
      </c>
      <c r="H504" s="6">
        <v>0</v>
      </c>
      <c r="I504" s="6">
        <v>0</v>
      </c>
      <c r="J504" s="6">
        <v>0</v>
      </c>
      <c r="K504" s="6">
        <v>0</v>
      </c>
      <c r="L504" s="6">
        <v>0.43815217391304351</v>
      </c>
      <c r="M504" s="6">
        <v>0</v>
      </c>
      <c r="N504" s="6">
        <v>0</v>
      </c>
      <c r="O504" s="6">
        <f>SUM(NonNurse[[#This Row],[Qualified Social Work Staff Hours]],NonNurse[[#This Row],[Other Social Work Staff Hours]])/NonNurse[[#This Row],[MDS Census]]</f>
        <v>0</v>
      </c>
      <c r="P504" s="6">
        <v>4.0914130434782612</v>
      </c>
      <c r="Q504" s="6">
        <v>0</v>
      </c>
      <c r="R504" s="6">
        <f>SUM(NonNurse[[#This Row],[Qualified Activities Professional Hours]],NonNurse[[#This Row],[Other Activities Professional Hours]])/NonNurse[[#This Row],[MDS Census]]</f>
        <v>0.11976137448297806</v>
      </c>
      <c r="S504" s="6">
        <v>0.86923913043478263</v>
      </c>
      <c r="T504" s="6">
        <v>5.2298913043478255</v>
      </c>
      <c r="U504" s="6">
        <v>0</v>
      </c>
      <c r="V504" s="6">
        <f>SUM(NonNurse[[#This Row],[Occupational Therapist Hours]],NonNurse[[#This Row],[OT Assistant Hours]],NonNurse[[#This Row],[OT Aide Hours]])/NonNurse[[#This Row],[MDS Census]]</f>
        <v>0.17853006681514474</v>
      </c>
      <c r="W504" s="6">
        <v>0.61728260869565221</v>
      </c>
      <c r="X504" s="6">
        <v>6.170108695652174</v>
      </c>
      <c r="Y504" s="6">
        <v>0</v>
      </c>
      <c r="Z504" s="6">
        <f>SUM(NonNurse[[#This Row],[Physical Therapist (PT) Hours]],NonNurse[[#This Row],[PT Assistant Hours]],NonNurse[[#This Row],[PT Aide Hours]])/NonNurse[[#This Row],[MDS Census]]</f>
        <v>0.19867642379891826</v>
      </c>
      <c r="AA504" s="6">
        <v>0</v>
      </c>
      <c r="AB504" s="6">
        <v>0</v>
      </c>
      <c r="AC504" s="6">
        <v>0</v>
      </c>
      <c r="AD504" s="6">
        <v>0</v>
      </c>
      <c r="AE504" s="6">
        <v>0</v>
      </c>
      <c r="AF504" s="6">
        <v>0</v>
      </c>
      <c r="AG504" s="6">
        <v>0</v>
      </c>
      <c r="AH504" s="1">
        <v>366139</v>
      </c>
      <c r="AI504">
        <v>5</v>
      </c>
    </row>
    <row r="505" spans="1:35" x14ac:dyDescent="0.25">
      <c r="A505" t="s">
        <v>964</v>
      </c>
      <c r="B505" t="s">
        <v>131</v>
      </c>
      <c r="C505" t="s">
        <v>1213</v>
      </c>
      <c r="D505" t="s">
        <v>1008</v>
      </c>
      <c r="E505" s="6">
        <v>96.880434782608702</v>
      </c>
      <c r="F505" s="6">
        <v>4.8913043478260869</v>
      </c>
      <c r="G505" s="6">
        <v>1.7391304347826086</v>
      </c>
      <c r="H505" s="6">
        <v>1.1478260869565204</v>
      </c>
      <c r="I505" s="6">
        <v>5.7391304347826084</v>
      </c>
      <c r="J505" s="6">
        <v>0</v>
      </c>
      <c r="K505" s="6">
        <v>0</v>
      </c>
      <c r="L505" s="6">
        <v>4.8913043478260869</v>
      </c>
      <c r="M505" s="6">
        <v>13.934782608695652</v>
      </c>
      <c r="N505" s="6">
        <v>0</v>
      </c>
      <c r="O505" s="6">
        <f>SUM(NonNurse[[#This Row],[Qualified Social Work Staff Hours]],NonNurse[[#This Row],[Other Social Work Staff Hours]])/NonNurse[[#This Row],[MDS Census]]</f>
        <v>0.14383484797486817</v>
      </c>
      <c r="P505" s="6">
        <v>4.5652173913043477</v>
      </c>
      <c r="Q505" s="6">
        <v>14.250543478260866</v>
      </c>
      <c r="R505" s="6">
        <f>SUM(NonNurse[[#This Row],[Qualified Activities Professional Hours]],NonNurse[[#This Row],[Other Activities Professional Hours]])/NonNurse[[#This Row],[MDS Census]]</f>
        <v>0.1942163132503085</v>
      </c>
      <c r="S505" s="6">
        <v>4.8763043478260881</v>
      </c>
      <c r="T505" s="6">
        <v>4.8296739130434778</v>
      </c>
      <c r="U505" s="6">
        <v>0</v>
      </c>
      <c r="V505" s="6">
        <f>SUM(NonNurse[[#This Row],[Occupational Therapist Hours]],NonNurse[[#This Row],[OT Assistant Hours]],NonNurse[[#This Row],[OT Aide Hours]])/NonNurse[[#This Row],[MDS Census]]</f>
        <v>0.10018512285425783</v>
      </c>
      <c r="W505" s="6">
        <v>9.7826086956521738</v>
      </c>
      <c r="X505" s="6">
        <v>6.5789130434782619</v>
      </c>
      <c r="Y505" s="6">
        <v>0</v>
      </c>
      <c r="Z505" s="6">
        <f>SUM(NonNurse[[#This Row],[Physical Therapist (PT) Hours]],NonNurse[[#This Row],[PT Assistant Hours]],NonNurse[[#This Row],[PT Aide Hours]])/NonNurse[[#This Row],[MDS Census]]</f>
        <v>0.16888365309099068</v>
      </c>
      <c r="AA505" s="6">
        <v>0</v>
      </c>
      <c r="AB505" s="6">
        <v>0</v>
      </c>
      <c r="AC505" s="6">
        <v>0</v>
      </c>
      <c r="AD505" s="6">
        <v>0</v>
      </c>
      <c r="AE505" s="6">
        <v>0</v>
      </c>
      <c r="AF505" s="6">
        <v>0</v>
      </c>
      <c r="AG505" s="6">
        <v>0.86956521739130432</v>
      </c>
      <c r="AH505" s="1">
        <v>365350</v>
      </c>
      <c r="AI505">
        <v>5</v>
      </c>
    </row>
    <row r="506" spans="1:35" x14ac:dyDescent="0.25">
      <c r="A506" t="s">
        <v>964</v>
      </c>
      <c r="B506" t="s">
        <v>5</v>
      </c>
      <c r="C506" t="s">
        <v>1119</v>
      </c>
      <c r="D506" t="s">
        <v>1061</v>
      </c>
      <c r="E506" s="6">
        <v>10.5</v>
      </c>
      <c r="F506" s="6">
        <v>0</v>
      </c>
      <c r="G506" s="6">
        <v>0</v>
      </c>
      <c r="H506" s="6">
        <v>0</v>
      </c>
      <c r="I506" s="6">
        <v>0</v>
      </c>
      <c r="J506" s="6">
        <v>0</v>
      </c>
      <c r="K506" s="6">
        <v>0</v>
      </c>
      <c r="L506" s="6">
        <v>0</v>
      </c>
      <c r="M506" s="6">
        <v>0</v>
      </c>
      <c r="N506" s="6">
        <v>0</v>
      </c>
      <c r="O506" s="6">
        <f>SUM(NonNurse[[#This Row],[Qualified Social Work Staff Hours]],NonNurse[[#This Row],[Other Social Work Staff Hours]])/NonNurse[[#This Row],[MDS Census]]</f>
        <v>0</v>
      </c>
      <c r="P506" s="6">
        <v>0</v>
      </c>
      <c r="Q506" s="6">
        <v>0</v>
      </c>
      <c r="R506" s="6">
        <f>SUM(NonNurse[[#This Row],[Qualified Activities Professional Hours]],NonNurse[[#This Row],[Other Activities Professional Hours]])/NonNurse[[#This Row],[MDS Census]]</f>
        <v>0</v>
      </c>
      <c r="S506" s="6">
        <v>0</v>
      </c>
      <c r="T506" s="6">
        <v>0</v>
      </c>
      <c r="U506" s="6">
        <v>0</v>
      </c>
      <c r="V506" s="6">
        <f>SUM(NonNurse[[#This Row],[Occupational Therapist Hours]],NonNurse[[#This Row],[OT Assistant Hours]],NonNurse[[#This Row],[OT Aide Hours]])/NonNurse[[#This Row],[MDS Census]]</f>
        <v>0</v>
      </c>
      <c r="W506" s="6">
        <v>0</v>
      </c>
      <c r="X506" s="6">
        <v>0</v>
      </c>
      <c r="Y506" s="6">
        <v>0</v>
      </c>
      <c r="Z506" s="6">
        <f>SUM(NonNurse[[#This Row],[Physical Therapist (PT) Hours]],NonNurse[[#This Row],[PT Assistant Hours]],NonNurse[[#This Row],[PT Aide Hours]])/NonNurse[[#This Row],[MDS Census]]</f>
        <v>0</v>
      </c>
      <c r="AA506" s="6">
        <v>0</v>
      </c>
      <c r="AB506" s="6">
        <v>0</v>
      </c>
      <c r="AC506" s="6">
        <v>0</v>
      </c>
      <c r="AD506" s="6">
        <v>0</v>
      </c>
      <c r="AE506" s="6">
        <v>0</v>
      </c>
      <c r="AF506" s="6">
        <v>0</v>
      </c>
      <c r="AG506" s="6">
        <v>0</v>
      </c>
      <c r="AH506" s="1">
        <v>366227</v>
      </c>
      <c r="AI506">
        <v>5</v>
      </c>
    </row>
    <row r="507" spans="1:35" x14ac:dyDescent="0.25">
      <c r="A507" t="s">
        <v>964</v>
      </c>
      <c r="B507" t="s">
        <v>682</v>
      </c>
      <c r="C507" t="s">
        <v>1385</v>
      </c>
      <c r="D507" t="s">
        <v>1039</v>
      </c>
      <c r="E507" s="6">
        <v>40.695652173913047</v>
      </c>
      <c r="F507" s="6">
        <v>5.4782608695652177</v>
      </c>
      <c r="G507" s="6">
        <v>0.56521739130434778</v>
      </c>
      <c r="H507" s="6">
        <v>0</v>
      </c>
      <c r="I507" s="6">
        <v>1.1304347826086956</v>
      </c>
      <c r="J507" s="6">
        <v>0</v>
      </c>
      <c r="K507" s="6">
        <v>0</v>
      </c>
      <c r="L507" s="6">
        <v>1.3777173913043479</v>
      </c>
      <c r="M507" s="6">
        <v>0</v>
      </c>
      <c r="N507" s="6">
        <v>0</v>
      </c>
      <c r="O507" s="6">
        <f>SUM(NonNurse[[#This Row],[Qualified Social Work Staff Hours]],NonNurse[[#This Row],[Other Social Work Staff Hours]])/NonNurse[[#This Row],[MDS Census]]</f>
        <v>0</v>
      </c>
      <c r="P507" s="6">
        <v>5.1706521739130435</v>
      </c>
      <c r="Q507" s="6">
        <v>6.666304347826089</v>
      </c>
      <c r="R507" s="6">
        <f>SUM(NonNurse[[#This Row],[Qualified Activities Professional Hours]],NonNurse[[#This Row],[Other Activities Professional Hours]])/NonNurse[[#This Row],[MDS Census]]</f>
        <v>0.29086538461538464</v>
      </c>
      <c r="S507" s="6">
        <v>0.71402173913043487</v>
      </c>
      <c r="T507" s="6">
        <v>3.4431521739130431</v>
      </c>
      <c r="U507" s="6">
        <v>0</v>
      </c>
      <c r="V507" s="6">
        <f>SUM(NonNurse[[#This Row],[Occupational Therapist Hours]],NonNurse[[#This Row],[OT Assistant Hours]],NonNurse[[#This Row],[OT Aide Hours]])/NonNurse[[#This Row],[MDS Census]]</f>
        <v>0.10215277777777775</v>
      </c>
      <c r="W507" s="6">
        <v>0.63608695652173908</v>
      </c>
      <c r="X507" s="6">
        <v>4.5905434782608703</v>
      </c>
      <c r="Y507" s="6">
        <v>0</v>
      </c>
      <c r="Z507" s="6">
        <f>SUM(NonNurse[[#This Row],[Physical Therapist (PT) Hours]],NonNurse[[#This Row],[PT Assistant Hours]],NonNurse[[#This Row],[PT Aide Hours]])/NonNurse[[#This Row],[MDS Census]]</f>
        <v>0.12843215811965811</v>
      </c>
      <c r="AA507" s="6">
        <v>0</v>
      </c>
      <c r="AB507" s="6">
        <v>0</v>
      </c>
      <c r="AC507" s="6">
        <v>0</v>
      </c>
      <c r="AD507" s="6">
        <v>0</v>
      </c>
      <c r="AE507" s="6">
        <v>0</v>
      </c>
      <c r="AF507" s="6">
        <v>0</v>
      </c>
      <c r="AG507" s="6">
        <v>0</v>
      </c>
      <c r="AH507" s="1">
        <v>366191</v>
      </c>
      <c r="AI507">
        <v>5</v>
      </c>
    </row>
    <row r="508" spans="1:35" x14ac:dyDescent="0.25">
      <c r="A508" t="s">
        <v>964</v>
      </c>
      <c r="B508" t="s">
        <v>875</v>
      </c>
      <c r="C508" t="s">
        <v>1324</v>
      </c>
      <c r="D508" t="s">
        <v>1063</v>
      </c>
      <c r="E508" s="6">
        <v>89.706521739130437</v>
      </c>
      <c r="F508" s="6">
        <v>5.584782608695658</v>
      </c>
      <c r="G508" s="6">
        <v>0</v>
      </c>
      <c r="H508" s="6">
        <v>0</v>
      </c>
      <c r="I508" s="6">
        <v>3.3043478260869565</v>
      </c>
      <c r="J508" s="6">
        <v>0</v>
      </c>
      <c r="K508" s="6">
        <v>0</v>
      </c>
      <c r="L508" s="6">
        <v>4.3478260869565216E-2</v>
      </c>
      <c r="M508" s="6">
        <v>1.5652173913043479</v>
      </c>
      <c r="N508" s="6">
        <v>0</v>
      </c>
      <c r="O508" s="6">
        <f>SUM(NonNurse[[#This Row],[Qualified Social Work Staff Hours]],NonNurse[[#This Row],[Other Social Work Staff Hours]])/NonNurse[[#This Row],[MDS Census]]</f>
        <v>1.7448200654307525E-2</v>
      </c>
      <c r="P508" s="6">
        <v>5.3043478260869561</v>
      </c>
      <c r="Q508" s="6">
        <v>5.7391304347826084</v>
      </c>
      <c r="R508" s="6">
        <f>SUM(NonNurse[[#This Row],[Qualified Activities Professional Hours]],NonNurse[[#This Row],[Other Activities Professional Hours]])/NonNurse[[#This Row],[MDS Census]]</f>
        <v>0.12310674906094753</v>
      </c>
      <c r="S508" s="6">
        <v>5.4701086956521738</v>
      </c>
      <c r="T508" s="6">
        <v>4.8967391304347823</v>
      </c>
      <c r="U508" s="6">
        <v>0</v>
      </c>
      <c r="V508" s="6">
        <f>SUM(NonNurse[[#This Row],[Occupational Therapist Hours]],NonNurse[[#This Row],[OT Assistant Hours]],NonNurse[[#This Row],[OT Aide Hours]])/NonNurse[[#This Row],[MDS Census]]</f>
        <v>0.11556403731976252</v>
      </c>
      <c r="W508" s="6">
        <v>7.9882608695652184</v>
      </c>
      <c r="X508" s="6">
        <v>7.6521739130434785</v>
      </c>
      <c r="Y508" s="6">
        <v>0</v>
      </c>
      <c r="Z508" s="6">
        <f>SUM(NonNurse[[#This Row],[Physical Therapist (PT) Hours]],NonNurse[[#This Row],[PT Assistant Hours]],NonNurse[[#This Row],[PT Aide Hours]])/NonNurse[[#This Row],[MDS Census]]</f>
        <v>0.17435114503816795</v>
      </c>
      <c r="AA508" s="6">
        <v>0</v>
      </c>
      <c r="AB508" s="6">
        <v>0</v>
      </c>
      <c r="AC508" s="6">
        <v>0</v>
      </c>
      <c r="AD508" s="6">
        <v>0</v>
      </c>
      <c r="AE508" s="6">
        <v>0</v>
      </c>
      <c r="AF508" s="6">
        <v>0</v>
      </c>
      <c r="AG508" s="6">
        <v>0</v>
      </c>
      <c r="AH508" s="1">
        <v>366433</v>
      </c>
      <c r="AI508">
        <v>5</v>
      </c>
    </row>
    <row r="509" spans="1:35" x14ac:dyDescent="0.25">
      <c r="A509" t="s">
        <v>964</v>
      </c>
      <c r="B509" t="s">
        <v>114</v>
      </c>
      <c r="C509" t="s">
        <v>1131</v>
      </c>
      <c r="D509" t="s">
        <v>982</v>
      </c>
      <c r="E509" s="6">
        <v>235.11956521739131</v>
      </c>
      <c r="F509" s="6">
        <v>6.6521739130434785</v>
      </c>
      <c r="G509" s="6">
        <v>0</v>
      </c>
      <c r="H509" s="6">
        <v>0.59510869565217395</v>
      </c>
      <c r="I509" s="6">
        <v>9.8586956521739122</v>
      </c>
      <c r="J509" s="6">
        <v>0</v>
      </c>
      <c r="K509" s="6">
        <v>0</v>
      </c>
      <c r="L509" s="6">
        <v>4.9785869565217391</v>
      </c>
      <c r="M509" s="6">
        <v>1.662391304347826</v>
      </c>
      <c r="N509" s="6">
        <v>16.375108695652166</v>
      </c>
      <c r="O509" s="6">
        <f>SUM(NonNurse[[#This Row],[Qualified Social Work Staff Hours]],NonNurse[[#This Row],[Other Social Work Staff Hours]])/NonNurse[[#This Row],[MDS Census]]</f>
        <v>7.6716286810595863E-2</v>
      </c>
      <c r="P509" s="6">
        <v>5.4782608695652177</v>
      </c>
      <c r="Q509" s="6">
        <v>24.027065217391304</v>
      </c>
      <c r="R509" s="6">
        <f>SUM(NonNurse[[#This Row],[Qualified Activities Professional Hours]],NonNurse[[#This Row],[Other Activities Professional Hours]])/NonNurse[[#This Row],[MDS Census]]</f>
        <v>0.12549073089547408</v>
      </c>
      <c r="S509" s="6">
        <v>4.5842391304347814</v>
      </c>
      <c r="T509" s="6">
        <v>8.087173913043479</v>
      </c>
      <c r="U509" s="6">
        <v>0</v>
      </c>
      <c r="V509" s="6">
        <f>SUM(NonNurse[[#This Row],[Occupational Therapist Hours]],NonNurse[[#This Row],[OT Assistant Hours]],NonNurse[[#This Row],[OT Aide Hours]])/NonNurse[[#This Row],[MDS Census]]</f>
        <v>5.3893486200360587E-2</v>
      </c>
      <c r="W509" s="6">
        <v>2.7232608695652165</v>
      </c>
      <c r="X509" s="6">
        <v>13.787173913043482</v>
      </c>
      <c r="Y509" s="6">
        <v>0</v>
      </c>
      <c r="Z509" s="6">
        <f>SUM(NonNurse[[#This Row],[Physical Therapist (PT) Hours]],NonNurse[[#This Row],[PT Assistant Hours]],NonNurse[[#This Row],[PT Aide Hours]])/NonNurse[[#This Row],[MDS Census]]</f>
        <v>7.0221441449771174E-2</v>
      </c>
      <c r="AA509" s="6">
        <v>0</v>
      </c>
      <c r="AB509" s="6">
        <v>0</v>
      </c>
      <c r="AC509" s="6">
        <v>0</v>
      </c>
      <c r="AD509" s="6">
        <v>0</v>
      </c>
      <c r="AE509" s="6">
        <v>0</v>
      </c>
      <c r="AF509" s="6">
        <v>0</v>
      </c>
      <c r="AG509" s="6">
        <v>0</v>
      </c>
      <c r="AH509" s="1">
        <v>365322</v>
      </c>
      <c r="AI509">
        <v>5</v>
      </c>
    </row>
    <row r="510" spans="1:35" x14ac:dyDescent="0.25">
      <c r="A510" t="s">
        <v>964</v>
      </c>
      <c r="B510" t="s">
        <v>55</v>
      </c>
      <c r="C510" t="s">
        <v>1069</v>
      </c>
      <c r="D510" t="s">
        <v>989</v>
      </c>
      <c r="E510" s="6">
        <v>22.271739130434781</v>
      </c>
      <c r="F510" s="6">
        <v>1.923913043478261</v>
      </c>
      <c r="G510" s="6">
        <v>9.2391304347826081E-2</v>
      </c>
      <c r="H510" s="6">
        <v>0.10326086956521739</v>
      </c>
      <c r="I510" s="6">
        <v>0.83695652173913049</v>
      </c>
      <c r="J510" s="6">
        <v>0</v>
      </c>
      <c r="K510" s="6">
        <v>0.17119565217391305</v>
      </c>
      <c r="L510" s="6">
        <v>9.0434782608695655E-2</v>
      </c>
      <c r="M510" s="6">
        <v>0</v>
      </c>
      <c r="N510" s="6">
        <v>0</v>
      </c>
      <c r="O510" s="6">
        <f>SUM(NonNurse[[#This Row],[Qualified Social Work Staff Hours]],NonNurse[[#This Row],[Other Social Work Staff Hours]])/NonNurse[[#This Row],[MDS Census]]</f>
        <v>0</v>
      </c>
      <c r="P510" s="6">
        <v>0</v>
      </c>
      <c r="Q510" s="6">
        <v>7.9211956521739131</v>
      </c>
      <c r="R510" s="6">
        <f>SUM(NonNurse[[#This Row],[Qualified Activities Professional Hours]],NonNurse[[#This Row],[Other Activities Professional Hours]])/NonNurse[[#This Row],[MDS Census]]</f>
        <v>0.35566129819424114</v>
      </c>
      <c r="S510" s="6">
        <v>0.53336956521739165</v>
      </c>
      <c r="T510" s="6">
        <v>2.4269565217391311</v>
      </c>
      <c r="U510" s="6">
        <v>0</v>
      </c>
      <c r="V510" s="6">
        <f>SUM(NonNurse[[#This Row],[Occupational Therapist Hours]],NonNurse[[#This Row],[OT Assistant Hours]],NonNurse[[#This Row],[OT Aide Hours]])/NonNurse[[#This Row],[MDS Census]]</f>
        <v>0.13291849682772089</v>
      </c>
      <c r="W510" s="6">
        <v>0.38402173913043469</v>
      </c>
      <c r="X510" s="6">
        <v>1.625978260869565</v>
      </c>
      <c r="Y510" s="6">
        <v>0</v>
      </c>
      <c r="Z510" s="6">
        <f>SUM(NonNurse[[#This Row],[Physical Therapist (PT) Hours]],NonNurse[[#This Row],[PT Assistant Hours]],NonNurse[[#This Row],[PT Aide Hours]])/NonNurse[[#This Row],[MDS Census]]</f>
        <v>9.0248901903367498E-2</v>
      </c>
      <c r="AA510" s="6">
        <v>0</v>
      </c>
      <c r="AB510" s="6">
        <v>0</v>
      </c>
      <c r="AC510" s="6">
        <v>0</v>
      </c>
      <c r="AD510" s="6">
        <v>0</v>
      </c>
      <c r="AE510" s="6">
        <v>0</v>
      </c>
      <c r="AF510" s="6">
        <v>0</v>
      </c>
      <c r="AG510" s="6">
        <v>0</v>
      </c>
      <c r="AH510" s="1">
        <v>365181</v>
      </c>
      <c r="AI510">
        <v>5</v>
      </c>
    </row>
    <row r="511" spans="1:35" x14ac:dyDescent="0.25">
      <c r="A511" t="s">
        <v>964</v>
      </c>
      <c r="B511" t="s">
        <v>115</v>
      </c>
      <c r="C511" t="s">
        <v>1069</v>
      </c>
      <c r="D511" t="s">
        <v>989</v>
      </c>
      <c r="E511" s="6">
        <v>41.847826086956523</v>
      </c>
      <c r="F511" s="6">
        <v>2.7880434782608696</v>
      </c>
      <c r="G511" s="6">
        <v>0.15217391304347827</v>
      </c>
      <c r="H511" s="6">
        <v>0.36684782608695654</v>
      </c>
      <c r="I511" s="6">
        <v>0</v>
      </c>
      <c r="J511" s="6">
        <v>0</v>
      </c>
      <c r="K511" s="6">
        <v>0</v>
      </c>
      <c r="L511" s="6">
        <v>1.1168478260869565</v>
      </c>
      <c r="M511" s="6">
        <v>0</v>
      </c>
      <c r="N511" s="6">
        <v>5.1143478260869566</v>
      </c>
      <c r="O511" s="6">
        <f>SUM(NonNurse[[#This Row],[Qualified Social Work Staff Hours]],NonNurse[[#This Row],[Other Social Work Staff Hours]])/NonNurse[[#This Row],[MDS Census]]</f>
        <v>0.12221298701298701</v>
      </c>
      <c r="P511" s="6">
        <v>4.8994565217391308</v>
      </c>
      <c r="Q511" s="6">
        <v>1.2201086956521738</v>
      </c>
      <c r="R511" s="6">
        <f>SUM(NonNurse[[#This Row],[Qualified Activities Professional Hours]],NonNurse[[#This Row],[Other Activities Professional Hours]])/NonNurse[[#This Row],[MDS Census]]</f>
        <v>0.14623376623376624</v>
      </c>
      <c r="S511" s="6">
        <v>3.4592391304347827</v>
      </c>
      <c r="T511" s="6">
        <v>0.61413043478260865</v>
      </c>
      <c r="U511" s="6">
        <v>0</v>
      </c>
      <c r="V511" s="6">
        <f>SUM(NonNurse[[#This Row],[Occupational Therapist Hours]],NonNurse[[#This Row],[OT Assistant Hours]],NonNurse[[#This Row],[OT Aide Hours]])/NonNurse[[#This Row],[MDS Census]]</f>
        <v>9.7337662337662334E-2</v>
      </c>
      <c r="W511" s="6">
        <v>4.2717391304347823</v>
      </c>
      <c r="X511" s="6">
        <v>5.3777173913043477</v>
      </c>
      <c r="Y511" s="6">
        <v>0</v>
      </c>
      <c r="Z511" s="6">
        <f>SUM(NonNurse[[#This Row],[Physical Therapist (PT) Hours]],NonNurse[[#This Row],[PT Assistant Hours]],NonNurse[[#This Row],[PT Aide Hours]])/NonNurse[[#This Row],[MDS Census]]</f>
        <v>0.23058441558441553</v>
      </c>
      <c r="AA511" s="6">
        <v>0</v>
      </c>
      <c r="AB511" s="6">
        <v>0</v>
      </c>
      <c r="AC511" s="6">
        <v>0</v>
      </c>
      <c r="AD511" s="6">
        <v>0</v>
      </c>
      <c r="AE511" s="6">
        <v>0</v>
      </c>
      <c r="AF511" s="6">
        <v>0</v>
      </c>
      <c r="AG511" s="6">
        <v>0.13043478260869565</v>
      </c>
      <c r="AH511" s="1">
        <v>365323</v>
      </c>
      <c r="AI511">
        <v>5</v>
      </c>
    </row>
    <row r="512" spans="1:35" x14ac:dyDescent="0.25">
      <c r="A512" t="s">
        <v>964</v>
      </c>
      <c r="B512" t="s">
        <v>429</v>
      </c>
      <c r="C512" t="s">
        <v>1213</v>
      </c>
      <c r="D512" t="s">
        <v>1008</v>
      </c>
      <c r="E512" s="6">
        <v>66.565217391304344</v>
      </c>
      <c r="F512" s="6">
        <v>4.9565217391304346</v>
      </c>
      <c r="G512" s="6">
        <v>0.27173913043478259</v>
      </c>
      <c r="H512" s="6">
        <v>0.22282608695652173</v>
      </c>
      <c r="I512" s="6">
        <v>5.0108695652173916</v>
      </c>
      <c r="J512" s="6">
        <v>0</v>
      </c>
      <c r="K512" s="6">
        <v>4.6956521739130439</v>
      </c>
      <c r="L512" s="6">
        <v>2.2438043478260865</v>
      </c>
      <c r="M512" s="6">
        <v>8.8684782608695638</v>
      </c>
      <c r="N512" s="6">
        <v>0</v>
      </c>
      <c r="O512" s="6">
        <f>SUM(NonNurse[[#This Row],[Qualified Social Work Staff Hours]],NonNurse[[#This Row],[Other Social Work Staff Hours]])/NonNurse[[#This Row],[MDS Census]]</f>
        <v>0.13322991508817764</v>
      </c>
      <c r="P512" s="6">
        <v>9.9065217391304365</v>
      </c>
      <c r="Q512" s="6">
        <v>0</v>
      </c>
      <c r="R512" s="6">
        <f>SUM(NonNurse[[#This Row],[Qualified Activities Professional Hours]],NonNurse[[#This Row],[Other Activities Professional Hours]])/NonNurse[[#This Row],[MDS Census]]</f>
        <v>0.14882429784454609</v>
      </c>
      <c r="S512" s="6">
        <v>1.913152173913043</v>
      </c>
      <c r="T512" s="6">
        <v>7.125</v>
      </c>
      <c r="U512" s="6">
        <v>0</v>
      </c>
      <c r="V512" s="6">
        <f>SUM(NonNurse[[#This Row],[Occupational Therapist Hours]],NonNurse[[#This Row],[OT Assistant Hours]],NonNurse[[#This Row],[OT Aide Hours]])/NonNurse[[#This Row],[MDS Census]]</f>
        <v>0.13577890267798823</v>
      </c>
      <c r="W512" s="6">
        <v>3.743913043478261</v>
      </c>
      <c r="X512" s="6">
        <v>3.6113043478260862</v>
      </c>
      <c r="Y512" s="6">
        <v>0</v>
      </c>
      <c r="Z512" s="6">
        <f>SUM(NonNurse[[#This Row],[Physical Therapist (PT) Hours]],NonNurse[[#This Row],[PT Assistant Hours]],NonNurse[[#This Row],[PT Aide Hours]])/NonNurse[[#This Row],[MDS Census]]</f>
        <v>0.11049640757674721</v>
      </c>
      <c r="AA512" s="6">
        <v>0</v>
      </c>
      <c r="AB512" s="6">
        <v>0</v>
      </c>
      <c r="AC512" s="6">
        <v>0</v>
      </c>
      <c r="AD512" s="6">
        <v>0</v>
      </c>
      <c r="AE512" s="6">
        <v>0</v>
      </c>
      <c r="AF512" s="6">
        <v>0</v>
      </c>
      <c r="AG512" s="6">
        <v>0</v>
      </c>
      <c r="AH512" s="1">
        <v>365802</v>
      </c>
      <c r="AI512">
        <v>5</v>
      </c>
    </row>
    <row r="513" spans="1:35" x14ac:dyDescent="0.25">
      <c r="A513" t="s">
        <v>964</v>
      </c>
      <c r="B513" t="s">
        <v>7</v>
      </c>
      <c r="C513" t="s">
        <v>1349</v>
      </c>
      <c r="D513" t="s">
        <v>1010</v>
      </c>
      <c r="E513" s="6">
        <v>32.5</v>
      </c>
      <c r="F513" s="6">
        <v>4.7826086956521738</v>
      </c>
      <c r="G513" s="6">
        <v>0</v>
      </c>
      <c r="H513" s="6">
        <v>0</v>
      </c>
      <c r="I513" s="6">
        <v>0</v>
      </c>
      <c r="J513" s="6">
        <v>0</v>
      </c>
      <c r="K513" s="6">
        <v>0</v>
      </c>
      <c r="L513" s="6">
        <v>2.7242391304347824</v>
      </c>
      <c r="M513" s="6">
        <v>0</v>
      </c>
      <c r="N513" s="6">
        <v>4.9891304347826084</v>
      </c>
      <c r="O513" s="6">
        <f>SUM(NonNurse[[#This Row],[Qualified Social Work Staff Hours]],NonNurse[[#This Row],[Other Social Work Staff Hours]])/NonNurse[[#This Row],[MDS Census]]</f>
        <v>0.15351170568561873</v>
      </c>
      <c r="P513" s="6">
        <v>4.4347826086956523</v>
      </c>
      <c r="Q513" s="6">
        <v>3.6843478260869564</v>
      </c>
      <c r="R513" s="6">
        <f>SUM(NonNurse[[#This Row],[Qualified Activities Professional Hours]],NonNurse[[#This Row],[Other Activities Professional Hours]])/NonNurse[[#This Row],[MDS Census]]</f>
        <v>0.24981939799331102</v>
      </c>
      <c r="S513" s="6">
        <v>0.99271739130434777</v>
      </c>
      <c r="T513" s="6">
        <v>4.7011956521739142</v>
      </c>
      <c r="U513" s="6">
        <v>0</v>
      </c>
      <c r="V513" s="6">
        <f>SUM(NonNurse[[#This Row],[Occupational Therapist Hours]],NonNurse[[#This Row],[OT Assistant Hours]],NonNurse[[#This Row],[OT Aide Hours]])/NonNurse[[#This Row],[MDS Census]]</f>
        <v>0.17519732441471575</v>
      </c>
      <c r="W513" s="6">
        <v>1.9196739130434788</v>
      </c>
      <c r="X513" s="6">
        <v>1.7585869565217391</v>
      </c>
      <c r="Y513" s="6">
        <v>0</v>
      </c>
      <c r="Z513" s="6">
        <f>SUM(NonNurse[[#This Row],[Physical Therapist (PT) Hours]],NonNurse[[#This Row],[PT Assistant Hours]],NonNurse[[#This Row],[PT Aide Hours]])/NonNurse[[#This Row],[MDS Census]]</f>
        <v>0.11317725752508363</v>
      </c>
      <c r="AA513" s="6">
        <v>0</v>
      </c>
      <c r="AB513" s="6">
        <v>0</v>
      </c>
      <c r="AC513" s="6">
        <v>0</v>
      </c>
      <c r="AD513" s="6">
        <v>0</v>
      </c>
      <c r="AE513" s="6">
        <v>0</v>
      </c>
      <c r="AF513" s="6">
        <v>0</v>
      </c>
      <c r="AG513" s="6">
        <v>0</v>
      </c>
      <c r="AH513" s="1">
        <v>366216</v>
      </c>
      <c r="AI513">
        <v>5</v>
      </c>
    </row>
    <row r="514" spans="1:35" x14ac:dyDescent="0.25">
      <c r="A514" t="s">
        <v>964</v>
      </c>
      <c r="B514" t="s">
        <v>823</v>
      </c>
      <c r="C514" t="s">
        <v>1410</v>
      </c>
      <c r="D514" t="s">
        <v>1039</v>
      </c>
      <c r="E514" s="6">
        <v>82.5</v>
      </c>
      <c r="F514" s="6">
        <v>5.7391304347826084</v>
      </c>
      <c r="G514" s="6">
        <v>0.85869565217391308</v>
      </c>
      <c r="H514" s="6">
        <v>0.23369565217391305</v>
      </c>
      <c r="I514" s="6">
        <v>5.8478260869565215</v>
      </c>
      <c r="J514" s="6">
        <v>0</v>
      </c>
      <c r="K514" s="6">
        <v>0</v>
      </c>
      <c r="L514" s="6">
        <v>4.7391304347826084</v>
      </c>
      <c r="M514" s="6">
        <v>5.8695652173913047</v>
      </c>
      <c r="N514" s="6">
        <v>0</v>
      </c>
      <c r="O514" s="6">
        <f>SUM(NonNurse[[#This Row],[Qualified Social Work Staff Hours]],NonNurse[[#This Row],[Other Social Work Staff Hours]])/NonNurse[[#This Row],[MDS Census]]</f>
        <v>7.1146245059288543E-2</v>
      </c>
      <c r="P514" s="6">
        <v>5.0244565217391308</v>
      </c>
      <c r="Q514" s="6">
        <v>11.201086956521738</v>
      </c>
      <c r="R514" s="6">
        <f>SUM(NonNurse[[#This Row],[Qualified Activities Professional Hours]],NonNurse[[#This Row],[Other Activities Professional Hours]])/NonNurse[[#This Row],[MDS Census]]</f>
        <v>0.1966732542819499</v>
      </c>
      <c r="S514" s="6">
        <v>2.9810869565217391</v>
      </c>
      <c r="T514" s="6">
        <v>11.434021739130435</v>
      </c>
      <c r="U514" s="6">
        <v>0</v>
      </c>
      <c r="V514" s="6">
        <f>SUM(NonNurse[[#This Row],[Occupational Therapist Hours]],NonNurse[[#This Row],[OT Assistant Hours]],NonNurse[[#This Row],[OT Aide Hours]])/NonNurse[[#This Row],[MDS Census]]</f>
        <v>0.17472859025032939</v>
      </c>
      <c r="W514" s="6">
        <v>3.0744565217391311</v>
      </c>
      <c r="X514" s="6">
        <v>10.625760869565216</v>
      </c>
      <c r="Y514" s="6">
        <v>0</v>
      </c>
      <c r="Z514" s="6">
        <f>SUM(NonNurse[[#This Row],[Physical Therapist (PT) Hours]],NonNurse[[#This Row],[PT Assistant Hours]],NonNurse[[#This Row],[PT Aide Hours]])/NonNurse[[#This Row],[MDS Census]]</f>
        <v>0.16606324110671936</v>
      </c>
      <c r="AA514" s="6">
        <v>0</v>
      </c>
      <c r="AB514" s="6">
        <v>0</v>
      </c>
      <c r="AC514" s="6">
        <v>0</v>
      </c>
      <c r="AD514" s="6">
        <v>0</v>
      </c>
      <c r="AE514" s="6">
        <v>0</v>
      </c>
      <c r="AF514" s="6">
        <v>0</v>
      </c>
      <c r="AG514" s="6">
        <v>0.32608695652173914</v>
      </c>
      <c r="AH514" s="1">
        <v>366375</v>
      </c>
      <c r="AI514">
        <v>5</v>
      </c>
    </row>
    <row r="515" spans="1:35" x14ac:dyDescent="0.25">
      <c r="A515" t="s">
        <v>964</v>
      </c>
      <c r="B515" t="s">
        <v>166</v>
      </c>
      <c r="C515" t="s">
        <v>1116</v>
      </c>
      <c r="D515" t="s">
        <v>980</v>
      </c>
      <c r="E515" s="6">
        <v>86.152173913043484</v>
      </c>
      <c r="F515" s="6">
        <v>50.150434782608706</v>
      </c>
      <c r="G515" s="6">
        <v>0.30978260869565216</v>
      </c>
      <c r="H515" s="6">
        <v>0.32793478260869569</v>
      </c>
      <c r="I515" s="6">
        <v>5.3913043478260869</v>
      </c>
      <c r="J515" s="6">
        <v>0</v>
      </c>
      <c r="K515" s="6">
        <v>0</v>
      </c>
      <c r="L515" s="6">
        <v>6.0721739130434766</v>
      </c>
      <c r="M515" s="6">
        <v>4.9565217391304346</v>
      </c>
      <c r="N515" s="6">
        <v>3.0434782608695654</v>
      </c>
      <c r="O515" s="6">
        <f>SUM(NonNurse[[#This Row],[Qualified Social Work Staff Hours]],NonNurse[[#This Row],[Other Social Work Staff Hours]])/NonNurse[[#This Row],[MDS Census]]</f>
        <v>9.2858945243502397E-2</v>
      </c>
      <c r="P515" s="6">
        <v>4.9715217391304352</v>
      </c>
      <c r="Q515" s="6">
        <v>11.743804347826085</v>
      </c>
      <c r="R515" s="6">
        <f>SUM(NonNurse[[#This Row],[Qualified Activities Professional Hours]],NonNurse[[#This Row],[Other Activities Professional Hours]])/NonNurse[[#This Row],[MDS Census]]</f>
        <v>0.19402094372949782</v>
      </c>
      <c r="S515" s="6">
        <v>14.138478260869565</v>
      </c>
      <c r="T515" s="6">
        <v>5.1161956521739151</v>
      </c>
      <c r="U515" s="6">
        <v>0</v>
      </c>
      <c r="V515" s="6">
        <f>SUM(NonNurse[[#This Row],[Occupational Therapist Hours]],NonNurse[[#This Row],[OT Assistant Hours]],NonNurse[[#This Row],[OT Aide Hours]])/NonNurse[[#This Row],[MDS Census]]</f>
        <v>0.2234960888215998</v>
      </c>
      <c r="W515" s="6">
        <v>7.1136956521739148</v>
      </c>
      <c r="X515" s="6">
        <v>9.1535869565217372</v>
      </c>
      <c r="Y515" s="6">
        <v>0</v>
      </c>
      <c r="Z515" s="6">
        <f>SUM(NonNurse[[#This Row],[Physical Therapist (PT) Hours]],NonNurse[[#This Row],[PT Assistant Hours]],NonNurse[[#This Row],[PT Aide Hours]])/NonNurse[[#This Row],[MDS Census]]</f>
        <v>0.18882033812768104</v>
      </c>
      <c r="AA515" s="6">
        <v>0</v>
      </c>
      <c r="AB515" s="6">
        <v>0</v>
      </c>
      <c r="AC515" s="6">
        <v>0</v>
      </c>
      <c r="AD515" s="6">
        <v>0</v>
      </c>
      <c r="AE515" s="6">
        <v>0</v>
      </c>
      <c r="AF515" s="6">
        <v>0</v>
      </c>
      <c r="AG515" s="6">
        <v>0</v>
      </c>
      <c r="AH515" s="1">
        <v>365410</v>
      </c>
      <c r="AI515">
        <v>5</v>
      </c>
    </row>
    <row r="516" spans="1:35" x14ac:dyDescent="0.25">
      <c r="A516" t="s">
        <v>964</v>
      </c>
      <c r="B516" t="s">
        <v>135</v>
      </c>
      <c r="C516" t="s">
        <v>1254</v>
      </c>
      <c r="D516" t="s">
        <v>1032</v>
      </c>
      <c r="E516" s="6">
        <v>60.608695652173914</v>
      </c>
      <c r="F516" s="6">
        <v>5.4130434782608692</v>
      </c>
      <c r="G516" s="6">
        <v>0.32608695652173914</v>
      </c>
      <c r="H516" s="6">
        <v>0</v>
      </c>
      <c r="I516" s="6">
        <v>1.1086956521739131</v>
      </c>
      <c r="J516" s="6">
        <v>0</v>
      </c>
      <c r="K516" s="6">
        <v>0</v>
      </c>
      <c r="L516" s="6">
        <v>4.2846739130434779</v>
      </c>
      <c r="M516" s="6">
        <v>3.1063043478260868</v>
      </c>
      <c r="N516" s="6">
        <v>0</v>
      </c>
      <c r="O516" s="6">
        <f>SUM(NonNurse[[#This Row],[Qualified Social Work Staff Hours]],NonNurse[[#This Row],[Other Social Work Staff Hours]])/NonNurse[[#This Row],[MDS Census]]</f>
        <v>5.1251793400286939E-2</v>
      </c>
      <c r="P516" s="6">
        <v>4.9425000000000008</v>
      </c>
      <c r="Q516" s="6">
        <v>0</v>
      </c>
      <c r="R516" s="6">
        <f>SUM(NonNurse[[#This Row],[Qualified Activities Professional Hours]],NonNurse[[#This Row],[Other Activities Professional Hours]])/NonNurse[[#This Row],[MDS Census]]</f>
        <v>8.1547704447632721E-2</v>
      </c>
      <c r="S516" s="6">
        <v>2.847826086956522</v>
      </c>
      <c r="T516" s="6">
        <v>2.5917391304347825</v>
      </c>
      <c r="U516" s="6">
        <v>0</v>
      </c>
      <c r="V516" s="6">
        <f>SUM(NonNurse[[#This Row],[Occupational Therapist Hours]],NonNurse[[#This Row],[OT Assistant Hours]],NonNurse[[#This Row],[OT Aide Hours]])/NonNurse[[#This Row],[MDS Census]]</f>
        <v>8.9748923959827837E-2</v>
      </c>
      <c r="W516" s="6">
        <v>11.794239130434784</v>
      </c>
      <c r="X516" s="6">
        <v>8.4194565217391304</v>
      </c>
      <c r="Y516" s="6">
        <v>0</v>
      </c>
      <c r="Z516" s="6">
        <f>SUM(NonNurse[[#This Row],[Physical Therapist (PT) Hours]],NonNurse[[#This Row],[PT Assistant Hours]],NonNurse[[#This Row],[PT Aide Hours]])/NonNurse[[#This Row],[MDS Census]]</f>
        <v>0.33351147776183648</v>
      </c>
      <c r="AA516" s="6">
        <v>0</v>
      </c>
      <c r="AB516" s="6">
        <v>0</v>
      </c>
      <c r="AC516" s="6">
        <v>0</v>
      </c>
      <c r="AD516" s="6">
        <v>0</v>
      </c>
      <c r="AE516" s="6">
        <v>0</v>
      </c>
      <c r="AF516" s="6">
        <v>0</v>
      </c>
      <c r="AG516" s="6">
        <v>0</v>
      </c>
      <c r="AH516" s="1">
        <v>365355</v>
      </c>
      <c r="AI516">
        <v>5</v>
      </c>
    </row>
    <row r="517" spans="1:35" x14ac:dyDescent="0.25">
      <c r="A517" t="s">
        <v>964</v>
      </c>
      <c r="B517" t="s">
        <v>314</v>
      </c>
      <c r="C517" t="s">
        <v>1203</v>
      </c>
      <c r="D517" t="s">
        <v>1017</v>
      </c>
      <c r="E517" s="6">
        <v>43.086956521739133</v>
      </c>
      <c r="F517" s="6">
        <v>4.9728260869565215</v>
      </c>
      <c r="G517" s="6">
        <v>0.28260869565217389</v>
      </c>
      <c r="H517" s="6">
        <v>0.19565217391304349</v>
      </c>
      <c r="I517" s="6">
        <v>1.25</v>
      </c>
      <c r="J517" s="6">
        <v>0</v>
      </c>
      <c r="K517" s="6">
        <v>0</v>
      </c>
      <c r="L517" s="6">
        <v>1.8871739130434786</v>
      </c>
      <c r="M517" s="6">
        <v>5.0244565217391308</v>
      </c>
      <c r="N517" s="6">
        <v>0</v>
      </c>
      <c r="O517" s="6">
        <f>SUM(NonNurse[[#This Row],[Qualified Social Work Staff Hours]],NonNurse[[#This Row],[Other Social Work Staff Hours]])/NonNurse[[#This Row],[MDS Census]]</f>
        <v>0.11661200807265389</v>
      </c>
      <c r="P517" s="6">
        <v>0</v>
      </c>
      <c r="Q517" s="6">
        <v>2.7391304347826089</v>
      </c>
      <c r="R517" s="6">
        <f>SUM(NonNurse[[#This Row],[Qualified Activities Professional Hours]],NonNurse[[#This Row],[Other Activities Professional Hours]])/NonNurse[[#This Row],[MDS Census]]</f>
        <v>6.357214934409687E-2</v>
      </c>
      <c r="S517" s="6">
        <v>1.3452173913043475</v>
      </c>
      <c r="T517" s="6">
        <v>3.2843478260869561</v>
      </c>
      <c r="U517" s="6">
        <v>0</v>
      </c>
      <c r="V517" s="6">
        <f>SUM(NonNurse[[#This Row],[Occupational Therapist Hours]],NonNurse[[#This Row],[OT Assistant Hours]],NonNurse[[#This Row],[OT Aide Hours]])/NonNurse[[#This Row],[MDS Census]]</f>
        <v>0.1074470232088799</v>
      </c>
      <c r="W517" s="6">
        <v>4.1911956521739127</v>
      </c>
      <c r="X517" s="6">
        <v>0.38782608695652182</v>
      </c>
      <c r="Y517" s="6">
        <v>0</v>
      </c>
      <c r="Z517" s="6">
        <f>SUM(NonNurse[[#This Row],[Physical Therapist (PT) Hours]],NonNurse[[#This Row],[PT Assistant Hours]],NonNurse[[#This Row],[PT Aide Hours]])/NonNurse[[#This Row],[MDS Census]]</f>
        <v>0.10627396569122097</v>
      </c>
      <c r="AA517" s="6">
        <v>0</v>
      </c>
      <c r="AB517" s="6">
        <v>0</v>
      </c>
      <c r="AC517" s="6">
        <v>0</v>
      </c>
      <c r="AD517" s="6">
        <v>0</v>
      </c>
      <c r="AE517" s="6">
        <v>0</v>
      </c>
      <c r="AF517" s="6">
        <v>0</v>
      </c>
      <c r="AG517" s="6">
        <v>0</v>
      </c>
      <c r="AH517" s="1">
        <v>365634</v>
      </c>
      <c r="AI517">
        <v>5</v>
      </c>
    </row>
    <row r="518" spans="1:35" x14ac:dyDescent="0.25">
      <c r="A518" t="s">
        <v>964</v>
      </c>
      <c r="B518" t="s">
        <v>326</v>
      </c>
      <c r="C518" t="s">
        <v>1126</v>
      </c>
      <c r="D518" t="s">
        <v>1017</v>
      </c>
      <c r="E518" s="6">
        <v>151.28260869565219</v>
      </c>
      <c r="F518" s="6">
        <v>48.114130434782602</v>
      </c>
      <c r="G518" s="6">
        <v>0.65217391304347827</v>
      </c>
      <c r="H518" s="6">
        <v>0.52717391304347827</v>
      </c>
      <c r="I518" s="6">
        <v>0.82608695652173914</v>
      </c>
      <c r="J518" s="6">
        <v>0</v>
      </c>
      <c r="K518" s="6">
        <v>0</v>
      </c>
      <c r="L518" s="6">
        <v>9.9124999999999996</v>
      </c>
      <c r="M518" s="6">
        <v>10.932608695652176</v>
      </c>
      <c r="N518" s="6">
        <v>5.0260869565217376</v>
      </c>
      <c r="O518" s="6">
        <f>SUM(NonNurse[[#This Row],[Qualified Social Work Staff Hours]],NonNurse[[#This Row],[Other Social Work Staff Hours]])/NonNurse[[#This Row],[MDS Census]]</f>
        <v>0.10548929443885616</v>
      </c>
      <c r="P518" s="6">
        <v>6.7608695652173916</v>
      </c>
      <c r="Q518" s="6">
        <v>17.466304347826085</v>
      </c>
      <c r="R518" s="6">
        <f>SUM(NonNurse[[#This Row],[Qualified Activities Professional Hours]],NonNurse[[#This Row],[Other Activities Professional Hours]])/NonNurse[[#This Row],[MDS Census]]</f>
        <v>0.16014513579537287</v>
      </c>
      <c r="S518" s="6">
        <v>4.8546739130434764</v>
      </c>
      <c r="T518" s="6">
        <v>15.284999999999998</v>
      </c>
      <c r="U518" s="6">
        <v>0</v>
      </c>
      <c r="V518" s="6">
        <f>SUM(NonNurse[[#This Row],[Occupational Therapist Hours]],NonNurse[[#This Row],[OT Assistant Hours]],NonNurse[[#This Row],[OT Aide Hours]])/NonNurse[[#This Row],[MDS Census]]</f>
        <v>0.13312616755280926</v>
      </c>
      <c r="W518" s="6">
        <v>2.7353260869565226</v>
      </c>
      <c r="X518" s="6">
        <v>10.917717391304347</v>
      </c>
      <c r="Y518" s="6">
        <v>4.2934782608695654</v>
      </c>
      <c r="Z518" s="6">
        <f>SUM(NonNurse[[#This Row],[Physical Therapist (PT) Hours]],NonNurse[[#This Row],[PT Assistant Hours]],NonNurse[[#This Row],[PT Aide Hours]])/NonNurse[[#This Row],[MDS Census]]</f>
        <v>0.11862911337835895</v>
      </c>
      <c r="AA518" s="6">
        <v>0</v>
      </c>
      <c r="AB518" s="6">
        <v>0</v>
      </c>
      <c r="AC518" s="6">
        <v>0</v>
      </c>
      <c r="AD518" s="6">
        <v>0</v>
      </c>
      <c r="AE518" s="6">
        <v>0</v>
      </c>
      <c r="AF518" s="6">
        <v>0</v>
      </c>
      <c r="AG518" s="6">
        <v>0</v>
      </c>
      <c r="AH518" s="1">
        <v>365655</v>
      </c>
      <c r="AI518">
        <v>5</v>
      </c>
    </row>
    <row r="519" spans="1:35" x14ac:dyDescent="0.25">
      <c r="A519" t="s">
        <v>964</v>
      </c>
      <c r="B519" t="s">
        <v>60</v>
      </c>
      <c r="C519" t="s">
        <v>1116</v>
      </c>
      <c r="D519" t="s">
        <v>980</v>
      </c>
      <c r="E519" s="6">
        <v>114.52173913043478</v>
      </c>
      <c r="F519" s="6">
        <v>5.1304347826086953</v>
      </c>
      <c r="G519" s="6">
        <v>0</v>
      </c>
      <c r="H519" s="6">
        <v>0</v>
      </c>
      <c r="I519" s="6">
        <v>4.0869565217391308</v>
      </c>
      <c r="J519" s="6">
        <v>0</v>
      </c>
      <c r="K519" s="6">
        <v>0</v>
      </c>
      <c r="L519" s="6">
        <v>3.6348913043478261</v>
      </c>
      <c r="M519" s="6">
        <v>4.6956521739130439</v>
      </c>
      <c r="N519" s="6">
        <v>0</v>
      </c>
      <c r="O519" s="6">
        <f>SUM(NonNurse[[#This Row],[Qualified Social Work Staff Hours]],NonNurse[[#This Row],[Other Social Work Staff Hours]])/NonNurse[[#This Row],[MDS Census]]</f>
        <v>4.1002277904328026E-2</v>
      </c>
      <c r="P519" s="6">
        <v>4.8542391304347818</v>
      </c>
      <c r="Q519" s="6">
        <v>10.779239130434783</v>
      </c>
      <c r="R519" s="6">
        <f>SUM(NonNurse[[#This Row],[Qualified Activities Professional Hours]],NonNurse[[#This Row],[Other Activities Professional Hours]])/NonNurse[[#This Row],[MDS Census]]</f>
        <v>0.13651100987091877</v>
      </c>
      <c r="S519" s="6">
        <v>0</v>
      </c>
      <c r="T519" s="6">
        <v>0.85293478260869582</v>
      </c>
      <c r="U519" s="6">
        <v>0</v>
      </c>
      <c r="V519" s="6">
        <f>SUM(NonNurse[[#This Row],[Occupational Therapist Hours]],NonNurse[[#This Row],[OT Assistant Hours]],NonNurse[[#This Row],[OT Aide Hours]])/NonNurse[[#This Row],[MDS Census]]</f>
        <v>7.4477980258162504E-3</v>
      </c>
      <c r="W519" s="6">
        <v>2.7856521739130433</v>
      </c>
      <c r="X519" s="6">
        <v>1.283586956521739</v>
      </c>
      <c r="Y519" s="6">
        <v>0</v>
      </c>
      <c r="Z519" s="6">
        <f>SUM(NonNurse[[#This Row],[Physical Therapist (PT) Hours]],NonNurse[[#This Row],[PT Assistant Hours]],NonNurse[[#This Row],[PT Aide Hours]])/NonNurse[[#This Row],[MDS Census]]</f>
        <v>3.5532460136674257E-2</v>
      </c>
      <c r="AA519" s="6">
        <v>0</v>
      </c>
      <c r="AB519" s="6">
        <v>0</v>
      </c>
      <c r="AC519" s="6">
        <v>0</v>
      </c>
      <c r="AD519" s="6">
        <v>0</v>
      </c>
      <c r="AE519" s="6">
        <v>19.336956521739129</v>
      </c>
      <c r="AF519" s="6">
        <v>0</v>
      </c>
      <c r="AG519" s="6">
        <v>0</v>
      </c>
      <c r="AH519" s="1">
        <v>365195</v>
      </c>
      <c r="AI519">
        <v>5</v>
      </c>
    </row>
    <row r="520" spans="1:35" x14ac:dyDescent="0.25">
      <c r="A520" t="s">
        <v>964</v>
      </c>
      <c r="B520" t="s">
        <v>489</v>
      </c>
      <c r="C520" t="s">
        <v>1349</v>
      </c>
      <c r="D520" t="s">
        <v>1010</v>
      </c>
      <c r="E520" s="6">
        <v>66.347826086956516</v>
      </c>
      <c r="F520" s="6">
        <v>4.7652173913043478</v>
      </c>
      <c r="G520" s="6">
        <v>1.0652173913043479</v>
      </c>
      <c r="H520" s="6">
        <v>0.39945652173913043</v>
      </c>
      <c r="I520" s="6">
        <v>3.5217391304347827</v>
      </c>
      <c r="J520" s="6">
        <v>0</v>
      </c>
      <c r="K520" s="6">
        <v>0.20652173913043478</v>
      </c>
      <c r="L520" s="6">
        <v>8.4498913043478243</v>
      </c>
      <c r="M520" s="6">
        <v>8.4536956521739128</v>
      </c>
      <c r="N520" s="6">
        <v>10.170543478260868</v>
      </c>
      <c r="O520" s="6">
        <f>SUM(NonNurse[[#This Row],[Qualified Social Work Staff Hours]],NonNurse[[#This Row],[Other Social Work Staff Hours]])/NonNurse[[#This Row],[MDS Census]]</f>
        <v>0.28070609436435123</v>
      </c>
      <c r="P520" s="6">
        <v>5.3913043478260869</v>
      </c>
      <c r="Q520" s="6">
        <v>28.119999999999994</v>
      </c>
      <c r="R520" s="6">
        <f>SUM(NonNurse[[#This Row],[Qualified Activities Professional Hours]],NonNurse[[#This Row],[Other Activities Professional Hours]])/NonNurse[[#This Row],[MDS Census]]</f>
        <v>0.50508519003931851</v>
      </c>
      <c r="S520" s="6">
        <v>8.1531521739130408</v>
      </c>
      <c r="T520" s="6">
        <v>8.8042391304347856</v>
      </c>
      <c r="U520" s="6">
        <v>0</v>
      </c>
      <c r="V520" s="6">
        <f>SUM(NonNurse[[#This Row],[Occupational Therapist Hours]],NonNurse[[#This Row],[OT Assistant Hours]],NonNurse[[#This Row],[OT Aide Hours]])/NonNurse[[#This Row],[MDS Census]]</f>
        <v>0.25558322411533424</v>
      </c>
      <c r="W520" s="6">
        <v>15.460108695652183</v>
      </c>
      <c r="X520" s="6">
        <v>9.6127173913043471</v>
      </c>
      <c r="Y520" s="6">
        <v>2.8152173913043477</v>
      </c>
      <c r="Z520" s="6">
        <f>SUM(NonNurse[[#This Row],[Physical Therapist (PT) Hours]],NonNurse[[#This Row],[PT Assistant Hours]],NonNurse[[#This Row],[PT Aide Hours]])/NonNurse[[#This Row],[MDS Census]]</f>
        <v>0.42033093053735276</v>
      </c>
      <c r="AA520" s="6">
        <v>0</v>
      </c>
      <c r="AB520" s="6">
        <v>0</v>
      </c>
      <c r="AC520" s="6">
        <v>0</v>
      </c>
      <c r="AD520" s="6">
        <v>0</v>
      </c>
      <c r="AE520" s="6">
        <v>0</v>
      </c>
      <c r="AF520" s="6">
        <v>0</v>
      </c>
      <c r="AG520" s="6">
        <v>0</v>
      </c>
      <c r="AH520" s="1">
        <v>365894</v>
      </c>
      <c r="AI520">
        <v>5</v>
      </c>
    </row>
    <row r="521" spans="1:35" x14ac:dyDescent="0.25">
      <c r="A521" t="s">
        <v>964</v>
      </c>
      <c r="B521" t="s">
        <v>888</v>
      </c>
      <c r="C521" t="s">
        <v>1218</v>
      </c>
      <c r="D521" t="s">
        <v>980</v>
      </c>
      <c r="E521" s="6">
        <v>90.315217391304344</v>
      </c>
      <c r="F521" s="6">
        <v>5.4782608695652177</v>
      </c>
      <c r="G521" s="6">
        <v>0</v>
      </c>
      <c r="H521" s="6">
        <v>0.36956521739130432</v>
      </c>
      <c r="I521" s="6">
        <v>5.1847826086956523</v>
      </c>
      <c r="J521" s="6">
        <v>0</v>
      </c>
      <c r="K521" s="6">
        <v>0</v>
      </c>
      <c r="L521" s="6">
        <v>5.3736956521739128</v>
      </c>
      <c r="M521" s="6">
        <v>0</v>
      </c>
      <c r="N521" s="6">
        <v>11.564565217391305</v>
      </c>
      <c r="O521" s="6">
        <f>SUM(NonNurse[[#This Row],[Qualified Social Work Staff Hours]],NonNurse[[#This Row],[Other Social Work Staff Hours]])/NonNurse[[#This Row],[MDS Census]]</f>
        <v>0.12804669635335181</v>
      </c>
      <c r="P521" s="6">
        <v>5.0706521739130439</v>
      </c>
      <c r="Q521" s="6">
        <v>6.4897826086956503</v>
      </c>
      <c r="R521" s="6">
        <f>SUM(NonNurse[[#This Row],[Qualified Activities Professional Hours]],NonNurse[[#This Row],[Other Activities Professional Hours]])/NonNurse[[#This Row],[MDS Census]]</f>
        <v>0.12800096281140932</v>
      </c>
      <c r="S521" s="6">
        <v>5.2451086956521751</v>
      </c>
      <c r="T521" s="6">
        <v>0</v>
      </c>
      <c r="U521" s="6">
        <v>0</v>
      </c>
      <c r="V521" s="6">
        <f>SUM(NonNurse[[#This Row],[Occupational Therapist Hours]],NonNurse[[#This Row],[OT Assistant Hours]],NonNurse[[#This Row],[OT Aide Hours]])/NonNurse[[#This Row],[MDS Census]]</f>
        <v>5.8075580695631256E-2</v>
      </c>
      <c r="W521" s="6">
        <v>5.1755434782608694</v>
      </c>
      <c r="X521" s="6">
        <v>9.0647826086956513</v>
      </c>
      <c r="Y521" s="6">
        <v>0</v>
      </c>
      <c r="Z521" s="6">
        <f>SUM(NonNurse[[#This Row],[Physical Therapist (PT) Hours]],NonNurse[[#This Row],[PT Assistant Hours]],NonNurse[[#This Row],[PT Aide Hours]])/NonNurse[[#This Row],[MDS Census]]</f>
        <v>0.15767360693224214</v>
      </c>
      <c r="AA521" s="6">
        <v>0</v>
      </c>
      <c r="AB521" s="6">
        <v>0</v>
      </c>
      <c r="AC521" s="6">
        <v>0</v>
      </c>
      <c r="AD521" s="6">
        <v>0</v>
      </c>
      <c r="AE521" s="6">
        <v>0</v>
      </c>
      <c r="AF521" s="6">
        <v>0</v>
      </c>
      <c r="AG521" s="6">
        <v>0</v>
      </c>
      <c r="AH521" s="1">
        <v>366446</v>
      </c>
      <c r="AI521">
        <v>5</v>
      </c>
    </row>
    <row r="522" spans="1:35" x14ac:dyDescent="0.25">
      <c r="A522" t="s">
        <v>964</v>
      </c>
      <c r="B522" t="s">
        <v>331</v>
      </c>
      <c r="C522" t="s">
        <v>1238</v>
      </c>
      <c r="D522" t="s">
        <v>1017</v>
      </c>
      <c r="E522" s="6">
        <v>60.010869565217391</v>
      </c>
      <c r="F522" s="6">
        <v>4.5652173913043477</v>
      </c>
      <c r="G522" s="6">
        <v>3.2608695652173912E-2</v>
      </c>
      <c r="H522" s="6">
        <v>0.2391304347826087</v>
      </c>
      <c r="I522" s="6">
        <v>0.17391304347826086</v>
      </c>
      <c r="J522" s="6">
        <v>0</v>
      </c>
      <c r="K522" s="6">
        <v>0</v>
      </c>
      <c r="L522" s="6">
        <v>4.0232608695652177</v>
      </c>
      <c r="M522" s="6">
        <v>4.3668478260869561</v>
      </c>
      <c r="N522" s="6">
        <v>12.262282608695651</v>
      </c>
      <c r="O522" s="6">
        <f>SUM(NonNurse[[#This Row],[Qualified Social Work Staff Hours]],NonNurse[[#This Row],[Other Social Work Staff Hours]])/NonNurse[[#This Row],[MDS Census]]</f>
        <v>0.2771019742800217</v>
      </c>
      <c r="P522" s="6">
        <v>5.7065217391304346</v>
      </c>
      <c r="Q522" s="6">
        <v>1.2826086956521738</v>
      </c>
      <c r="R522" s="6">
        <f>SUM(NonNurse[[#This Row],[Qualified Activities Professional Hours]],NonNurse[[#This Row],[Other Activities Professional Hours]])/NonNurse[[#This Row],[MDS Census]]</f>
        <v>0.11646440862162652</v>
      </c>
      <c r="S522" s="6">
        <v>2.1633695652173914</v>
      </c>
      <c r="T522" s="6">
        <v>6.0935869565217384</v>
      </c>
      <c r="U522" s="6">
        <v>0</v>
      </c>
      <c r="V522" s="6">
        <f>SUM(NonNurse[[#This Row],[Occupational Therapist Hours]],NonNurse[[#This Row],[OT Assistant Hours]],NonNurse[[#This Row],[OT Aide Hours]])/NonNurse[[#This Row],[MDS Census]]</f>
        <v>0.13759101612026808</v>
      </c>
      <c r="W522" s="6">
        <v>1.0251086956521736</v>
      </c>
      <c r="X522" s="6">
        <v>10.101739130434783</v>
      </c>
      <c r="Y522" s="6">
        <v>0</v>
      </c>
      <c r="Z522" s="6">
        <f>SUM(NonNurse[[#This Row],[Physical Therapist (PT) Hours]],NonNurse[[#This Row],[PT Assistant Hours]],NonNurse[[#This Row],[PT Aide Hours]])/NonNurse[[#This Row],[MDS Census]]</f>
        <v>0.18541387429813441</v>
      </c>
      <c r="AA522" s="6">
        <v>0</v>
      </c>
      <c r="AB522" s="6">
        <v>0</v>
      </c>
      <c r="AC522" s="6">
        <v>0</v>
      </c>
      <c r="AD522" s="6">
        <v>0</v>
      </c>
      <c r="AE522" s="6">
        <v>4.3804347826086953</v>
      </c>
      <c r="AF522" s="6">
        <v>0</v>
      </c>
      <c r="AG522" s="6">
        <v>0</v>
      </c>
      <c r="AH522" s="1">
        <v>365665</v>
      </c>
      <c r="AI522">
        <v>5</v>
      </c>
    </row>
    <row r="523" spans="1:35" x14ac:dyDescent="0.25">
      <c r="A523" t="s">
        <v>964</v>
      </c>
      <c r="B523" t="s">
        <v>16</v>
      </c>
      <c r="C523" t="s">
        <v>1213</v>
      </c>
      <c r="D523" t="s">
        <v>1008</v>
      </c>
      <c r="E523" s="6">
        <v>108.58695652173913</v>
      </c>
      <c r="F523" s="6">
        <v>5.1304347826086953</v>
      </c>
      <c r="G523" s="6">
        <v>1.0434782608695652</v>
      </c>
      <c r="H523" s="6">
        <v>1.0434782608695652</v>
      </c>
      <c r="I523" s="6">
        <v>1.1304347826086956</v>
      </c>
      <c r="J523" s="6">
        <v>0</v>
      </c>
      <c r="K523" s="6">
        <v>1.6956521739130435</v>
      </c>
      <c r="L523" s="6">
        <v>6.9221739130434807</v>
      </c>
      <c r="M523" s="6">
        <v>5.2173913043478262</v>
      </c>
      <c r="N523" s="6">
        <v>4.8695652173913047</v>
      </c>
      <c r="O523" s="6">
        <f>SUM(NonNurse[[#This Row],[Qualified Social Work Staff Hours]],NonNurse[[#This Row],[Other Social Work Staff Hours]])/NonNurse[[#This Row],[MDS Census]]</f>
        <v>9.2892892892892903E-2</v>
      </c>
      <c r="P523" s="6">
        <v>0</v>
      </c>
      <c r="Q523" s="6">
        <v>6.7744565217391308</v>
      </c>
      <c r="R523" s="6">
        <f>SUM(NonNurse[[#This Row],[Qualified Activities Professional Hours]],NonNurse[[#This Row],[Other Activities Professional Hours]])/NonNurse[[#This Row],[MDS Census]]</f>
        <v>6.2387387387387395E-2</v>
      </c>
      <c r="S523" s="6">
        <v>4.9202173913043472</v>
      </c>
      <c r="T523" s="6">
        <v>11.341413043478262</v>
      </c>
      <c r="U523" s="6">
        <v>0</v>
      </c>
      <c r="V523" s="6">
        <f>SUM(NonNurse[[#This Row],[Occupational Therapist Hours]],NonNurse[[#This Row],[OT Assistant Hours]],NonNurse[[#This Row],[OT Aide Hours]])/NonNurse[[#This Row],[MDS Census]]</f>
        <v>0.14975675675675679</v>
      </c>
      <c r="W523" s="6">
        <v>5.1605434782608697</v>
      </c>
      <c r="X523" s="6">
        <v>7.5210869565217386</v>
      </c>
      <c r="Y523" s="6">
        <v>0</v>
      </c>
      <c r="Z523" s="6">
        <f>SUM(NonNurse[[#This Row],[Physical Therapist (PT) Hours]],NonNurse[[#This Row],[PT Assistant Hours]],NonNurse[[#This Row],[PT Aide Hours]])/NonNurse[[#This Row],[MDS Census]]</f>
        <v>0.11678778778778778</v>
      </c>
      <c r="AA523" s="6">
        <v>0</v>
      </c>
      <c r="AB523" s="6">
        <v>0</v>
      </c>
      <c r="AC523" s="6">
        <v>0</v>
      </c>
      <c r="AD523" s="6">
        <v>0</v>
      </c>
      <c r="AE523" s="6">
        <v>0</v>
      </c>
      <c r="AF523" s="6">
        <v>0</v>
      </c>
      <c r="AG523" s="6">
        <v>0</v>
      </c>
      <c r="AH523" s="1">
        <v>365375</v>
      </c>
      <c r="AI523">
        <v>5</v>
      </c>
    </row>
    <row r="524" spans="1:35" x14ac:dyDescent="0.25">
      <c r="A524" t="s">
        <v>964</v>
      </c>
      <c r="B524" t="s">
        <v>6</v>
      </c>
      <c r="C524" t="s">
        <v>1088</v>
      </c>
      <c r="D524" t="s">
        <v>1047</v>
      </c>
      <c r="E524" s="6">
        <v>28.978260869565219</v>
      </c>
      <c r="F524" s="6">
        <v>2.6956521739130435</v>
      </c>
      <c r="G524" s="6">
        <v>0.56521739130434778</v>
      </c>
      <c r="H524" s="6">
        <v>9.2391304347826081E-2</v>
      </c>
      <c r="I524" s="6">
        <v>0.76086956521739135</v>
      </c>
      <c r="J524" s="6">
        <v>0</v>
      </c>
      <c r="K524" s="6">
        <v>0</v>
      </c>
      <c r="L524" s="6">
        <v>0.84836956521739137</v>
      </c>
      <c r="M524" s="6">
        <v>3.652173913043478</v>
      </c>
      <c r="N524" s="6">
        <v>0</v>
      </c>
      <c r="O524" s="6">
        <f>SUM(NonNurse[[#This Row],[Qualified Social Work Staff Hours]],NonNurse[[#This Row],[Other Social Work Staff Hours]])/NonNurse[[#This Row],[MDS Census]]</f>
        <v>0.12603150787696923</v>
      </c>
      <c r="P524" s="6">
        <v>5.2635869565217392</v>
      </c>
      <c r="Q524" s="6">
        <v>4.9483695652173916</v>
      </c>
      <c r="R524" s="6">
        <f>SUM(NonNurse[[#This Row],[Qualified Activities Professional Hours]],NonNurse[[#This Row],[Other Activities Professional Hours]])/NonNurse[[#This Row],[MDS Census]]</f>
        <v>0.35240060015003749</v>
      </c>
      <c r="S524" s="6">
        <v>0.56619565217391299</v>
      </c>
      <c r="T524" s="6">
        <v>2.9404347826086963</v>
      </c>
      <c r="U524" s="6">
        <v>0</v>
      </c>
      <c r="V524" s="6">
        <f>SUM(NonNurse[[#This Row],[Occupational Therapist Hours]],NonNurse[[#This Row],[OT Assistant Hours]],NonNurse[[#This Row],[OT Aide Hours]])/NonNurse[[#This Row],[MDS Census]]</f>
        <v>0.12100900225056266</v>
      </c>
      <c r="W524" s="6">
        <v>1.466521739130435</v>
      </c>
      <c r="X524" s="6">
        <v>4.3885869565217392</v>
      </c>
      <c r="Y524" s="6">
        <v>0</v>
      </c>
      <c r="Z524" s="6">
        <f>SUM(NonNurse[[#This Row],[Physical Therapist (PT) Hours]],NonNurse[[#This Row],[PT Assistant Hours]],NonNurse[[#This Row],[PT Aide Hours]])/NonNurse[[#This Row],[MDS Census]]</f>
        <v>0.20205176294073521</v>
      </c>
      <c r="AA524" s="6">
        <v>0</v>
      </c>
      <c r="AB524" s="6">
        <v>0</v>
      </c>
      <c r="AC524" s="6">
        <v>0</v>
      </c>
      <c r="AD524" s="6">
        <v>0</v>
      </c>
      <c r="AE524" s="6">
        <v>0</v>
      </c>
      <c r="AF524" s="6">
        <v>0</v>
      </c>
      <c r="AG524" s="6">
        <v>0</v>
      </c>
      <c r="AH524" s="1">
        <v>365902</v>
      </c>
      <c r="AI524">
        <v>5</v>
      </c>
    </row>
    <row r="525" spans="1:35" x14ac:dyDescent="0.25">
      <c r="A525" t="s">
        <v>964</v>
      </c>
      <c r="B525" t="s">
        <v>162</v>
      </c>
      <c r="C525" t="s">
        <v>1263</v>
      </c>
      <c r="D525" t="s">
        <v>1044</v>
      </c>
      <c r="E525" s="6">
        <v>47.293478260869563</v>
      </c>
      <c r="F525" s="6">
        <v>27.229239130434784</v>
      </c>
      <c r="G525" s="6">
        <v>0.84782608695652173</v>
      </c>
      <c r="H525" s="6">
        <v>0</v>
      </c>
      <c r="I525" s="6">
        <v>0</v>
      </c>
      <c r="J525" s="6">
        <v>0</v>
      </c>
      <c r="K525" s="6">
        <v>0</v>
      </c>
      <c r="L525" s="6">
        <v>0.83760869565217366</v>
      </c>
      <c r="M525" s="6">
        <v>4.4291304347826079</v>
      </c>
      <c r="N525" s="6">
        <v>0</v>
      </c>
      <c r="O525" s="6">
        <f>SUM(NonNurse[[#This Row],[Qualified Social Work Staff Hours]],NonNurse[[#This Row],[Other Social Work Staff Hours]])/NonNurse[[#This Row],[MDS Census]]</f>
        <v>9.3652034015168917E-2</v>
      </c>
      <c r="P525" s="6">
        <v>5.6846739130434782</v>
      </c>
      <c r="Q525" s="6">
        <v>18.330652173913048</v>
      </c>
      <c r="R525" s="6">
        <f>SUM(NonNurse[[#This Row],[Qualified Activities Professional Hours]],NonNurse[[#This Row],[Other Activities Professional Hours]])/NonNurse[[#This Row],[MDS Census]]</f>
        <v>0.50779361066421524</v>
      </c>
      <c r="S525" s="6">
        <v>2.5783695652173906</v>
      </c>
      <c r="T525" s="6">
        <v>12.940543478260873</v>
      </c>
      <c r="U525" s="6">
        <v>0</v>
      </c>
      <c r="V525" s="6">
        <f>SUM(NonNurse[[#This Row],[Occupational Therapist Hours]],NonNurse[[#This Row],[OT Assistant Hours]],NonNurse[[#This Row],[OT Aide Hours]])/NonNurse[[#This Row],[MDS Census]]</f>
        <v>0.32814065732015635</v>
      </c>
      <c r="W525" s="6">
        <v>2.0130434782608697</v>
      </c>
      <c r="X525" s="6">
        <v>11.614673913043475</v>
      </c>
      <c r="Y525" s="6">
        <v>0</v>
      </c>
      <c r="Z525" s="6">
        <f>SUM(NonNurse[[#This Row],[Physical Therapist (PT) Hours]],NonNurse[[#This Row],[PT Assistant Hours]],NonNurse[[#This Row],[PT Aide Hours]])/NonNurse[[#This Row],[MDS Census]]</f>
        <v>0.28815214893128011</v>
      </c>
      <c r="AA525" s="6">
        <v>0</v>
      </c>
      <c r="AB525" s="6">
        <v>0</v>
      </c>
      <c r="AC525" s="6">
        <v>0</v>
      </c>
      <c r="AD525" s="6">
        <v>46.769565217391303</v>
      </c>
      <c r="AE525" s="6">
        <v>0</v>
      </c>
      <c r="AF525" s="6">
        <v>0</v>
      </c>
      <c r="AG525" s="6">
        <v>0</v>
      </c>
      <c r="AH525" s="1">
        <v>365405</v>
      </c>
      <c r="AI525">
        <v>5</v>
      </c>
    </row>
    <row r="526" spans="1:35" x14ac:dyDescent="0.25">
      <c r="A526" t="s">
        <v>964</v>
      </c>
      <c r="B526" t="s">
        <v>164</v>
      </c>
      <c r="C526" t="s">
        <v>1264</v>
      </c>
      <c r="D526" t="s">
        <v>1007</v>
      </c>
      <c r="E526" s="6">
        <v>51.217391304347828</v>
      </c>
      <c r="F526" s="6">
        <v>24.710652173913044</v>
      </c>
      <c r="G526" s="6">
        <v>0.56521739130434778</v>
      </c>
      <c r="H526" s="6">
        <v>1.0869565217391304E-2</v>
      </c>
      <c r="I526" s="6">
        <v>0</v>
      </c>
      <c r="J526" s="6">
        <v>0</v>
      </c>
      <c r="K526" s="6">
        <v>0</v>
      </c>
      <c r="L526" s="6">
        <v>0.71695652173913038</v>
      </c>
      <c r="M526" s="6">
        <v>4.8657608695652179</v>
      </c>
      <c r="N526" s="6">
        <v>0</v>
      </c>
      <c r="O526" s="6">
        <f>SUM(NonNurse[[#This Row],[Qualified Social Work Staff Hours]],NonNurse[[#This Row],[Other Social Work Staff Hours]])/NonNurse[[#This Row],[MDS Census]]</f>
        <v>9.500212224108659E-2</v>
      </c>
      <c r="P526" s="6">
        <v>5.016304347826086</v>
      </c>
      <c r="Q526" s="6">
        <v>18.748478260869561</v>
      </c>
      <c r="R526" s="6">
        <f>SUM(NonNurse[[#This Row],[Qualified Activities Professional Hours]],NonNurse[[#This Row],[Other Activities Professional Hours]])/NonNurse[[#This Row],[MDS Census]]</f>
        <v>0.46399830220713062</v>
      </c>
      <c r="S526" s="6">
        <v>1.9226086956521742</v>
      </c>
      <c r="T526" s="6">
        <v>7.4763043478260887</v>
      </c>
      <c r="U526" s="6">
        <v>0</v>
      </c>
      <c r="V526" s="6">
        <f>SUM(NonNurse[[#This Row],[Occupational Therapist Hours]],NonNurse[[#This Row],[OT Assistant Hours]],NonNurse[[#This Row],[OT Aide Hours]])/NonNurse[[#This Row],[MDS Census]]</f>
        <v>0.18351018675721564</v>
      </c>
      <c r="W526" s="6">
        <v>1.9580434782608693</v>
      </c>
      <c r="X526" s="6">
        <v>6.6042391304347801</v>
      </c>
      <c r="Y526" s="6">
        <v>0</v>
      </c>
      <c r="Z526" s="6">
        <f>SUM(NonNurse[[#This Row],[Physical Therapist (PT) Hours]],NonNurse[[#This Row],[PT Assistant Hours]],NonNurse[[#This Row],[PT Aide Hours]])/NonNurse[[#This Row],[MDS Census]]</f>
        <v>0.16717529711375206</v>
      </c>
      <c r="AA526" s="6">
        <v>0</v>
      </c>
      <c r="AB526" s="6">
        <v>0</v>
      </c>
      <c r="AC526" s="6">
        <v>0</v>
      </c>
      <c r="AD526" s="6">
        <v>44.90826086956524</v>
      </c>
      <c r="AE526" s="6">
        <v>0</v>
      </c>
      <c r="AF526" s="6">
        <v>0</v>
      </c>
      <c r="AG526" s="6">
        <v>0</v>
      </c>
      <c r="AH526" s="1">
        <v>365407</v>
      </c>
      <c r="AI526">
        <v>5</v>
      </c>
    </row>
    <row r="527" spans="1:35" x14ac:dyDescent="0.25">
      <c r="A527" t="s">
        <v>964</v>
      </c>
      <c r="B527" t="s">
        <v>727</v>
      </c>
      <c r="C527" t="s">
        <v>1389</v>
      </c>
      <c r="D527" t="s">
        <v>1007</v>
      </c>
      <c r="E527" s="6">
        <v>37.695652173913047</v>
      </c>
      <c r="F527" s="6">
        <v>17.583586956521739</v>
      </c>
      <c r="G527" s="6">
        <v>1.0597826086956521</v>
      </c>
      <c r="H527" s="6">
        <v>0</v>
      </c>
      <c r="I527" s="6">
        <v>0</v>
      </c>
      <c r="J527" s="6">
        <v>0</v>
      </c>
      <c r="K527" s="6">
        <v>0</v>
      </c>
      <c r="L527" s="6">
        <v>0.74413043478260865</v>
      </c>
      <c r="M527" s="6">
        <v>5.0051086956521722</v>
      </c>
      <c r="N527" s="6">
        <v>0</v>
      </c>
      <c r="O527" s="6">
        <f>SUM(NonNurse[[#This Row],[Qualified Social Work Staff Hours]],NonNurse[[#This Row],[Other Social Work Staff Hours]])/NonNurse[[#This Row],[MDS Census]]</f>
        <v>0.13277681660899648</v>
      </c>
      <c r="P527" s="6">
        <v>4.4839130434782604</v>
      </c>
      <c r="Q527" s="6">
        <v>15.18934782608696</v>
      </c>
      <c r="R527" s="6">
        <f>SUM(NonNurse[[#This Row],[Qualified Activities Professional Hours]],NonNurse[[#This Row],[Other Activities Professional Hours]])/NonNurse[[#This Row],[MDS Census]]</f>
        <v>0.52189734717416381</v>
      </c>
      <c r="S527" s="6">
        <v>1.9608695652173918</v>
      </c>
      <c r="T527" s="6">
        <v>5.4190217391304349</v>
      </c>
      <c r="U527" s="6">
        <v>0</v>
      </c>
      <c r="V527" s="6">
        <f>SUM(NonNurse[[#This Row],[Occupational Therapist Hours]],NonNurse[[#This Row],[OT Assistant Hours]],NonNurse[[#This Row],[OT Aide Hours]])/NonNurse[[#This Row],[MDS Census]]</f>
        <v>0.19577566320645906</v>
      </c>
      <c r="W527" s="6">
        <v>3.522934782608695</v>
      </c>
      <c r="X527" s="6">
        <v>6.815108695652178</v>
      </c>
      <c r="Y527" s="6">
        <v>0</v>
      </c>
      <c r="Z527" s="6">
        <f>SUM(NonNurse[[#This Row],[Physical Therapist (PT) Hours]],NonNurse[[#This Row],[PT Assistant Hours]],NonNurse[[#This Row],[PT Aide Hours]])/NonNurse[[#This Row],[MDS Census]]</f>
        <v>0.27425028835063447</v>
      </c>
      <c r="AA527" s="6">
        <v>0</v>
      </c>
      <c r="AB527" s="6">
        <v>0</v>
      </c>
      <c r="AC527" s="6">
        <v>0</v>
      </c>
      <c r="AD527" s="6">
        <v>41.712173913043465</v>
      </c>
      <c r="AE527" s="6">
        <v>0</v>
      </c>
      <c r="AF527" s="6">
        <v>0</v>
      </c>
      <c r="AG527" s="6">
        <v>0</v>
      </c>
      <c r="AH527" s="1">
        <v>366252</v>
      </c>
      <c r="AI527">
        <v>5</v>
      </c>
    </row>
    <row r="528" spans="1:35" x14ac:dyDescent="0.25">
      <c r="A528" t="s">
        <v>964</v>
      </c>
      <c r="B528" t="s">
        <v>865</v>
      </c>
      <c r="C528" t="s">
        <v>1153</v>
      </c>
      <c r="D528" t="s">
        <v>1007</v>
      </c>
      <c r="E528" s="6">
        <v>62.010869565217391</v>
      </c>
      <c r="F528" s="6">
        <v>24.810326086956525</v>
      </c>
      <c r="G528" s="6">
        <v>1.0597826086956521</v>
      </c>
      <c r="H528" s="6">
        <v>0</v>
      </c>
      <c r="I528" s="6">
        <v>0</v>
      </c>
      <c r="J528" s="6">
        <v>0</v>
      </c>
      <c r="K528" s="6">
        <v>0</v>
      </c>
      <c r="L528" s="6">
        <v>2.1396739130434779</v>
      </c>
      <c r="M528" s="6">
        <v>4.6559782608695652</v>
      </c>
      <c r="N528" s="6">
        <v>0</v>
      </c>
      <c r="O528" s="6">
        <f>SUM(NonNurse[[#This Row],[Qualified Social Work Staff Hours]],NonNurse[[#This Row],[Other Social Work Staff Hours]])/NonNurse[[#This Row],[MDS Census]]</f>
        <v>7.508326029798422E-2</v>
      </c>
      <c r="P528" s="6">
        <v>5.4395652173913041</v>
      </c>
      <c r="Q528" s="6">
        <v>18.307065217391301</v>
      </c>
      <c r="R528" s="6">
        <f>SUM(NonNurse[[#This Row],[Qualified Activities Professional Hours]],NonNurse[[#This Row],[Other Activities Professional Hours]])/NonNurse[[#This Row],[MDS Census]]</f>
        <v>0.38294303242769495</v>
      </c>
      <c r="S528" s="6">
        <v>4.2894565217391305</v>
      </c>
      <c r="T528" s="6">
        <v>5.8545652173913059</v>
      </c>
      <c r="U528" s="6">
        <v>0</v>
      </c>
      <c r="V528" s="6">
        <f>SUM(NonNurse[[#This Row],[Occupational Therapist Hours]],NonNurse[[#This Row],[OT Assistant Hours]],NonNurse[[#This Row],[OT Aide Hours]])/NonNurse[[#This Row],[MDS Census]]</f>
        <v>0.16358457493426823</v>
      </c>
      <c r="W528" s="6">
        <v>5.0165217391304351</v>
      </c>
      <c r="X528" s="6">
        <v>9.7333695652173908</v>
      </c>
      <c r="Y528" s="6">
        <v>0.20652173913043478</v>
      </c>
      <c r="Z528" s="6">
        <f>SUM(NonNurse[[#This Row],[Physical Therapist (PT) Hours]],NonNurse[[#This Row],[PT Assistant Hours]],NonNurse[[#This Row],[PT Aide Hours]])/NonNurse[[#This Row],[MDS Census]]</f>
        <v>0.24119018404907977</v>
      </c>
      <c r="AA528" s="6">
        <v>0</v>
      </c>
      <c r="AB528" s="6">
        <v>0</v>
      </c>
      <c r="AC528" s="6">
        <v>0</v>
      </c>
      <c r="AD528" s="6">
        <v>56.452500000000001</v>
      </c>
      <c r="AE528" s="6">
        <v>0</v>
      </c>
      <c r="AF528" s="6">
        <v>0</v>
      </c>
      <c r="AG528" s="6">
        <v>0</v>
      </c>
      <c r="AH528" s="1">
        <v>366423</v>
      </c>
      <c r="AI528">
        <v>5</v>
      </c>
    </row>
    <row r="529" spans="1:35" x14ac:dyDescent="0.25">
      <c r="A529" t="s">
        <v>964</v>
      </c>
      <c r="B529" t="s">
        <v>333</v>
      </c>
      <c r="C529" t="s">
        <v>1210</v>
      </c>
      <c r="D529" t="s">
        <v>1036</v>
      </c>
      <c r="E529" s="6">
        <v>35.423913043478258</v>
      </c>
      <c r="F529" s="6">
        <v>5.4782608695652177</v>
      </c>
      <c r="G529" s="6">
        <v>0.33695652173913043</v>
      </c>
      <c r="H529" s="6">
        <v>0</v>
      </c>
      <c r="I529" s="6">
        <v>1.1304347826086956</v>
      </c>
      <c r="J529" s="6">
        <v>0</v>
      </c>
      <c r="K529" s="6">
        <v>0</v>
      </c>
      <c r="L529" s="6">
        <v>0.98739130434782607</v>
      </c>
      <c r="M529" s="6">
        <v>5.3913043478260869</v>
      </c>
      <c r="N529" s="6">
        <v>0</v>
      </c>
      <c r="O529" s="6">
        <f>SUM(NonNurse[[#This Row],[Qualified Social Work Staff Hours]],NonNurse[[#This Row],[Other Social Work Staff Hours]])/NonNurse[[#This Row],[MDS Census]]</f>
        <v>0.15219392451672292</v>
      </c>
      <c r="P529" s="6">
        <v>5.3043478260869561</v>
      </c>
      <c r="Q529" s="6">
        <v>2.7717391304347827</v>
      </c>
      <c r="R529" s="6">
        <f>SUM(NonNurse[[#This Row],[Qualified Activities Professional Hours]],NonNurse[[#This Row],[Other Activities Professional Hours]])/NonNurse[[#This Row],[MDS Census]]</f>
        <v>0.22798404418533291</v>
      </c>
      <c r="S529" s="6">
        <v>1.1419565217391305</v>
      </c>
      <c r="T529" s="6">
        <v>3.1147826086956529</v>
      </c>
      <c r="U529" s="6">
        <v>0</v>
      </c>
      <c r="V529" s="6">
        <f>SUM(NonNurse[[#This Row],[Occupational Therapist Hours]],NonNurse[[#This Row],[OT Assistant Hours]],NonNurse[[#This Row],[OT Aide Hours]])/NonNurse[[#This Row],[MDS Census]]</f>
        <v>0.12016569499846583</v>
      </c>
      <c r="W529" s="6">
        <v>0.9645652173913043</v>
      </c>
      <c r="X529" s="6">
        <v>5.5282608695652176</v>
      </c>
      <c r="Y529" s="6">
        <v>0</v>
      </c>
      <c r="Z529" s="6">
        <f>SUM(NonNurse[[#This Row],[Physical Therapist (PT) Hours]],NonNurse[[#This Row],[PT Assistant Hours]],NonNurse[[#This Row],[PT Aide Hours]])/NonNurse[[#This Row],[MDS Census]]</f>
        <v>0.18328935256213563</v>
      </c>
      <c r="AA529" s="6">
        <v>0</v>
      </c>
      <c r="AB529" s="6">
        <v>0</v>
      </c>
      <c r="AC529" s="6">
        <v>0</v>
      </c>
      <c r="AD529" s="6">
        <v>0</v>
      </c>
      <c r="AE529" s="6">
        <v>0</v>
      </c>
      <c r="AF529" s="6">
        <v>0</v>
      </c>
      <c r="AG529" s="6">
        <v>0</v>
      </c>
      <c r="AH529" s="1">
        <v>365667</v>
      </c>
      <c r="AI529">
        <v>5</v>
      </c>
    </row>
    <row r="530" spans="1:35" x14ac:dyDescent="0.25">
      <c r="A530" t="s">
        <v>964</v>
      </c>
      <c r="B530" t="s">
        <v>468</v>
      </c>
      <c r="C530" t="s">
        <v>1090</v>
      </c>
      <c r="D530" t="s">
        <v>998</v>
      </c>
      <c r="E530" s="6">
        <v>88.478260869565219</v>
      </c>
      <c r="F530" s="6">
        <v>5.3913043478260869</v>
      </c>
      <c r="G530" s="6">
        <v>0.2391304347826087</v>
      </c>
      <c r="H530" s="6">
        <v>0.41847826086956524</v>
      </c>
      <c r="I530" s="6">
        <v>3.0217391304347827</v>
      </c>
      <c r="J530" s="6">
        <v>0</v>
      </c>
      <c r="K530" s="6">
        <v>0</v>
      </c>
      <c r="L530" s="6">
        <v>3.3552173913043473</v>
      </c>
      <c r="M530" s="6">
        <v>0</v>
      </c>
      <c r="N530" s="6">
        <v>4.5652173913043477</v>
      </c>
      <c r="O530" s="6">
        <f>SUM(NonNurse[[#This Row],[Qualified Social Work Staff Hours]],NonNurse[[#This Row],[Other Social Work Staff Hours]])/NonNurse[[#This Row],[MDS Census]]</f>
        <v>5.1597051597051594E-2</v>
      </c>
      <c r="P530" s="6">
        <v>5.2173913043478262</v>
      </c>
      <c r="Q530" s="6">
        <v>15.636956521739124</v>
      </c>
      <c r="R530" s="6">
        <f>SUM(NonNurse[[#This Row],[Qualified Activities Professional Hours]],NonNurse[[#This Row],[Other Activities Professional Hours]])/NonNurse[[#This Row],[MDS Census]]</f>
        <v>0.23570024570024564</v>
      </c>
      <c r="S530" s="6">
        <v>4.4595652173913054</v>
      </c>
      <c r="T530" s="6">
        <v>4.1739130434782608</v>
      </c>
      <c r="U530" s="6">
        <v>3.5326086956521738</v>
      </c>
      <c r="V530" s="6">
        <f>SUM(NonNurse[[#This Row],[Occupational Therapist Hours]],NonNurse[[#This Row],[OT Assistant Hours]],NonNurse[[#This Row],[OT Aide Hours]])/NonNurse[[#This Row],[MDS Census]]</f>
        <v>0.13750368550368552</v>
      </c>
      <c r="W530" s="6">
        <v>1.7194565217391307</v>
      </c>
      <c r="X530" s="6">
        <v>7.1818478260869565</v>
      </c>
      <c r="Y530" s="6">
        <v>0</v>
      </c>
      <c r="Z530" s="6">
        <f>SUM(NonNurse[[#This Row],[Physical Therapist (PT) Hours]],NonNurse[[#This Row],[PT Assistant Hours]],NonNurse[[#This Row],[PT Aide Hours]])/NonNurse[[#This Row],[MDS Census]]</f>
        <v>0.10060442260442261</v>
      </c>
      <c r="AA530" s="6">
        <v>0</v>
      </c>
      <c r="AB530" s="6">
        <v>0</v>
      </c>
      <c r="AC530" s="6">
        <v>0</v>
      </c>
      <c r="AD530" s="6">
        <v>0</v>
      </c>
      <c r="AE530" s="6">
        <v>0</v>
      </c>
      <c r="AF530" s="6">
        <v>0</v>
      </c>
      <c r="AG530" s="6">
        <v>0</v>
      </c>
      <c r="AH530" s="1">
        <v>365864</v>
      </c>
      <c r="AI530">
        <v>5</v>
      </c>
    </row>
    <row r="531" spans="1:35" x14ac:dyDescent="0.25">
      <c r="A531" t="s">
        <v>964</v>
      </c>
      <c r="B531" t="s">
        <v>647</v>
      </c>
      <c r="C531" t="s">
        <v>1165</v>
      </c>
      <c r="D531" t="s">
        <v>1023</v>
      </c>
      <c r="E531" s="6">
        <v>36.880434782608695</v>
      </c>
      <c r="F531" s="6">
        <v>3.3016304347826089</v>
      </c>
      <c r="G531" s="6">
        <v>0.29347826086956524</v>
      </c>
      <c r="H531" s="6">
        <v>5.7065217391304345E-2</v>
      </c>
      <c r="I531" s="6">
        <v>1.3586956521739131</v>
      </c>
      <c r="J531" s="6">
        <v>0</v>
      </c>
      <c r="K531" s="6">
        <v>0</v>
      </c>
      <c r="L531" s="6">
        <v>2.1456521739130432</v>
      </c>
      <c r="M531" s="6">
        <v>6.6260869565217382</v>
      </c>
      <c r="N531" s="6">
        <v>0</v>
      </c>
      <c r="O531" s="6">
        <f>SUM(NonNurse[[#This Row],[Qualified Social Work Staff Hours]],NonNurse[[#This Row],[Other Social Work Staff Hours]])/NonNurse[[#This Row],[MDS Census]]</f>
        <v>0.17966401414677274</v>
      </c>
      <c r="P531" s="6">
        <v>5.2173913043478262</v>
      </c>
      <c r="Q531" s="6">
        <v>4.3622826086956517</v>
      </c>
      <c r="R531" s="6">
        <f>SUM(NonNurse[[#This Row],[Qualified Activities Professional Hours]],NonNurse[[#This Row],[Other Activities Professional Hours]])/NonNurse[[#This Row],[MDS Census]]</f>
        <v>0.25974948423224287</v>
      </c>
      <c r="S531" s="6">
        <v>2.3158695652173908</v>
      </c>
      <c r="T531" s="6">
        <v>2.8329347826086955</v>
      </c>
      <c r="U531" s="6">
        <v>0</v>
      </c>
      <c r="V531" s="6">
        <f>SUM(NonNurse[[#This Row],[Occupational Therapist Hours]],NonNurse[[#This Row],[OT Assistant Hours]],NonNurse[[#This Row],[OT Aide Hours]])/NonNurse[[#This Row],[MDS Census]]</f>
        <v>0.13960801650456822</v>
      </c>
      <c r="W531" s="6">
        <v>1.878586956521739</v>
      </c>
      <c r="X531" s="6">
        <v>6.6069565217391331</v>
      </c>
      <c r="Y531" s="6">
        <v>0</v>
      </c>
      <c r="Z531" s="6">
        <f>SUM(NonNurse[[#This Row],[Physical Therapist (PT) Hours]],NonNurse[[#This Row],[PT Assistant Hours]],NonNurse[[#This Row],[PT Aide Hours]])/NonNurse[[#This Row],[MDS Census]]</f>
        <v>0.23008252284114361</v>
      </c>
      <c r="AA531" s="6">
        <v>0</v>
      </c>
      <c r="AB531" s="6">
        <v>0</v>
      </c>
      <c r="AC531" s="6">
        <v>0</v>
      </c>
      <c r="AD531" s="6">
        <v>0</v>
      </c>
      <c r="AE531" s="6">
        <v>0</v>
      </c>
      <c r="AF531" s="6">
        <v>0</v>
      </c>
      <c r="AG531" s="6">
        <v>0</v>
      </c>
      <c r="AH531" s="1">
        <v>366144</v>
      </c>
      <c r="AI531">
        <v>5</v>
      </c>
    </row>
    <row r="532" spans="1:35" x14ac:dyDescent="0.25">
      <c r="A532" t="s">
        <v>964</v>
      </c>
      <c r="B532" t="s">
        <v>40</v>
      </c>
      <c r="C532" t="s">
        <v>1217</v>
      </c>
      <c r="D532" t="s">
        <v>1032</v>
      </c>
      <c r="E532" s="6">
        <v>302.12676056338029</v>
      </c>
      <c r="F532" s="6">
        <v>6.76056338028169</v>
      </c>
      <c r="G532" s="6">
        <v>3.1774647887323972</v>
      </c>
      <c r="H532" s="6">
        <v>8.1443661971830981</v>
      </c>
      <c r="I532" s="6">
        <v>17.464788732394368</v>
      </c>
      <c r="J532" s="6">
        <v>0</v>
      </c>
      <c r="K532" s="6">
        <v>0</v>
      </c>
      <c r="L532" s="6">
        <v>24.461267605633804</v>
      </c>
      <c r="M532" s="6">
        <v>36.172535211267608</v>
      </c>
      <c r="N532" s="6">
        <v>0.45070422535211269</v>
      </c>
      <c r="O532" s="6">
        <f>SUM(NonNurse[[#This Row],[Qualified Social Work Staff Hours]],NonNurse[[#This Row],[Other Social Work Staff Hours]])/NonNurse[[#This Row],[MDS Census]]</f>
        <v>0.12121812502913618</v>
      </c>
      <c r="P532" s="6">
        <v>8.9049295774647881</v>
      </c>
      <c r="Q532" s="6">
        <v>53.658450704225352</v>
      </c>
      <c r="R532" s="6">
        <f>SUM(NonNurse[[#This Row],[Qualified Activities Professional Hours]],NonNurse[[#This Row],[Other Activities Professional Hours]])/NonNurse[[#This Row],[MDS Census]]</f>
        <v>0.20707659316581978</v>
      </c>
      <c r="S532" s="6">
        <v>31.507042253521128</v>
      </c>
      <c r="T532" s="6">
        <v>29.299295774647888</v>
      </c>
      <c r="U532" s="6">
        <v>0</v>
      </c>
      <c r="V532" s="6">
        <f>SUM(NonNurse[[#This Row],[Occupational Therapist Hours]],NonNurse[[#This Row],[OT Assistant Hours]],NonNurse[[#This Row],[OT Aide Hours]])/NonNurse[[#This Row],[MDS Census]]</f>
        <v>0.20126101347256539</v>
      </c>
      <c r="W532" s="6">
        <v>25.524647887323944</v>
      </c>
      <c r="X532" s="6">
        <v>39.0387323943662</v>
      </c>
      <c r="Y532" s="6">
        <v>0</v>
      </c>
      <c r="Z532" s="6">
        <f>SUM(NonNurse[[#This Row],[Physical Therapist (PT) Hours]],NonNurse[[#This Row],[PT Assistant Hours]],NonNurse[[#This Row],[PT Aide Hours]])/NonNurse[[#This Row],[MDS Census]]</f>
        <v>0.21369633117337189</v>
      </c>
      <c r="AA532" s="6">
        <v>0</v>
      </c>
      <c r="AB532" s="6">
        <v>0</v>
      </c>
      <c r="AC532" s="6">
        <v>0</v>
      </c>
      <c r="AD532" s="6">
        <v>0</v>
      </c>
      <c r="AE532" s="6">
        <v>0</v>
      </c>
      <c r="AF532" s="6">
        <v>0</v>
      </c>
      <c r="AG532" s="6">
        <v>0</v>
      </c>
      <c r="AH532" s="1">
        <v>365094</v>
      </c>
      <c r="AI532">
        <v>5</v>
      </c>
    </row>
    <row r="533" spans="1:35" x14ac:dyDescent="0.25">
      <c r="A533" t="s">
        <v>964</v>
      </c>
      <c r="B533" t="s">
        <v>896</v>
      </c>
      <c r="C533" t="s">
        <v>1318</v>
      </c>
      <c r="D533" t="s">
        <v>1003</v>
      </c>
      <c r="E533" s="6">
        <v>94.152173913043484</v>
      </c>
      <c r="F533" s="6">
        <v>9.304347826086957</v>
      </c>
      <c r="G533" s="6">
        <v>0.2608695652173913</v>
      </c>
      <c r="H533" s="6">
        <v>0.33423913043478259</v>
      </c>
      <c r="I533" s="6">
        <v>4.1739130434782608</v>
      </c>
      <c r="J533" s="6">
        <v>0</v>
      </c>
      <c r="K533" s="6">
        <v>0</v>
      </c>
      <c r="L533" s="6">
        <v>5.5166304347826101</v>
      </c>
      <c r="M533" s="6">
        <v>10.695652173913043</v>
      </c>
      <c r="N533" s="6">
        <v>0</v>
      </c>
      <c r="O533" s="6">
        <f>SUM(NonNurse[[#This Row],[Qualified Social Work Staff Hours]],NonNurse[[#This Row],[Other Social Work Staff Hours]])/NonNurse[[#This Row],[MDS Census]]</f>
        <v>0.11359963057030707</v>
      </c>
      <c r="P533" s="6">
        <v>5.3043478260869561</v>
      </c>
      <c r="Q533" s="6">
        <v>9.3980434782608668</v>
      </c>
      <c r="R533" s="6">
        <f>SUM(NonNurse[[#This Row],[Qualified Activities Professional Hours]],NonNurse[[#This Row],[Other Activities Professional Hours]])/NonNurse[[#This Row],[MDS Census]]</f>
        <v>0.15615562225813898</v>
      </c>
      <c r="S533" s="6">
        <v>2.5951086956521738</v>
      </c>
      <c r="T533" s="6">
        <v>14.303152173913045</v>
      </c>
      <c r="U533" s="6">
        <v>0</v>
      </c>
      <c r="V533" s="6">
        <f>SUM(NonNurse[[#This Row],[Occupational Therapist Hours]],NonNurse[[#This Row],[OT Assistant Hours]],NonNurse[[#This Row],[OT Aide Hours]])/NonNurse[[#This Row],[MDS Census]]</f>
        <v>0.17947818055876244</v>
      </c>
      <c r="W533" s="6">
        <v>8.3343478260869581</v>
      </c>
      <c r="X533" s="6">
        <v>11.224456521739127</v>
      </c>
      <c r="Y533" s="6">
        <v>0</v>
      </c>
      <c r="Z533" s="6">
        <f>SUM(NonNurse[[#This Row],[Physical Therapist (PT) Hours]],NonNurse[[#This Row],[PT Assistant Hours]],NonNurse[[#This Row],[PT Aide Hours]])/NonNurse[[#This Row],[MDS Census]]</f>
        <v>0.20773608866312623</v>
      </c>
      <c r="AA533" s="6">
        <v>0</v>
      </c>
      <c r="AB533" s="6">
        <v>0</v>
      </c>
      <c r="AC533" s="6">
        <v>0</v>
      </c>
      <c r="AD533" s="6">
        <v>0</v>
      </c>
      <c r="AE533" s="6">
        <v>0</v>
      </c>
      <c r="AF533" s="6">
        <v>0</v>
      </c>
      <c r="AG533" s="6">
        <v>0.20652173913043478</v>
      </c>
      <c r="AH533" s="1">
        <v>366455</v>
      </c>
      <c r="AI533">
        <v>5</v>
      </c>
    </row>
    <row r="534" spans="1:35" x14ac:dyDescent="0.25">
      <c r="A534" t="s">
        <v>964</v>
      </c>
      <c r="B534" t="s">
        <v>560</v>
      </c>
      <c r="C534" t="s">
        <v>1318</v>
      </c>
      <c r="D534" t="s">
        <v>1003</v>
      </c>
      <c r="E534" s="6">
        <v>72.336956521739125</v>
      </c>
      <c r="F534" s="6">
        <v>5.8260869565217392</v>
      </c>
      <c r="G534" s="6">
        <v>0</v>
      </c>
      <c r="H534" s="6">
        <v>0</v>
      </c>
      <c r="I534" s="6">
        <v>0</v>
      </c>
      <c r="J534" s="6">
        <v>0</v>
      </c>
      <c r="K534" s="6">
        <v>0</v>
      </c>
      <c r="L534" s="6">
        <v>3.2305434782608686</v>
      </c>
      <c r="M534" s="6">
        <v>0</v>
      </c>
      <c r="N534" s="6">
        <v>0</v>
      </c>
      <c r="O534" s="6">
        <f>SUM(NonNurse[[#This Row],[Qualified Social Work Staff Hours]],NonNurse[[#This Row],[Other Social Work Staff Hours]])/NonNurse[[#This Row],[MDS Census]]</f>
        <v>0</v>
      </c>
      <c r="P534" s="6">
        <v>5.2608695652173916</v>
      </c>
      <c r="Q534" s="6">
        <v>1.2474999999999998</v>
      </c>
      <c r="R534" s="6">
        <f>SUM(NonNurse[[#This Row],[Qualified Activities Professional Hours]],NonNurse[[#This Row],[Other Activities Professional Hours]])/NonNurse[[#This Row],[MDS Census]]</f>
        <v>8.9972952667167552E-2</v>
      </c>
      <c r="S534" s="6">
        <v>3.8529347826086946</v>
      </c>
      <c r="T534" s="6">
        <v>3.9939130434782615</v>
      </c>
      <c r="U534" s="6">
        <v>0</v>
      </c>
      <c r="V534" s="6">
        <f>SUM(NonNurse[[#This Row],[Occupational Therapist Hours]],NonNurse[[#This Row],[OT Assistant Hours]],NonNurse[[#This Row],[OT Aide Hours]])/NonNurse[[#This Row],[MDS Census]]</f>
        <v>0.10847633358377159</v>
      </c>
      <c r="W534" s="6">
        <v>4.0503260869565221</v>
      </c>
      <c r="X534" s="6">
        <v>6.2296739130434782</v>
      </c>
      <c r="Y534" s="6">
        <v>0</v>
      </c>
      <c r="Z534" s="6">
        <f>SUM(NonNurse[[#This Row],[Physical Therapist (PT) Hours]],NonNurse[[#This Row],[PT Assistant Hours]],NonNurse[[#This Row],[PT Aide Hours]])/NonNurse[[#This Row],[MDS Census]]</f>
        <v>0.14211269722013525</v>
      </c>
      <c r="AA534" s="6">
        <v>0</v>
      </c>
      <c r="AB534" s="6">
        <v>0</v>
      </c>
      <c r="AC534" s="6">
        <v>0</v>
      </c>
      <c r="AD534" s="6">
        <v>0</v>
      </c>
      <c r="AE534" s="6">
        <v>3.8586956521739131</v>
      </c>
      <c r="AF534" s="6">
        <v>0</v>
      </c>
      <c r="AG534" s="6">
        <v>0</v>
      </c>
      <c r="AH534" s="1">
        <v>366015</v>
      </c>
      <c r="AI534">
        <v>5</v>
      </c>
    </row>
    <row r="535" spans="1:35" x14ac:dyDescent="0.25">
      <c r="A535" t="s">
        <v>964</v>
      </c>
      <c r="B535" t="s">
        <v>323</v>
      </c>
      <c r="C535" t="s">
        <v>1151</v>
      </c>
      <c r="D535" t="s">
        <v>1015</v>
      </c>
      <c r="E535" s="6">
        <v>46.130434782608695</v>
      </c>
      <c r="F535" s="6">
        <v>8.7391304347826093</v>
      </c>
      <c r="G535" s="6">
        <v>0.45380434782608697</v>
      </c>
      <c r="H535" s="6">
        <v>0.21739130434782608</v>
      </c>
      <c r="I535" s="6">
        <v>0</v>
      </c>
      <c r="J535" s="6">
        <v>0</v>
      </c>
      <c r="K535" s="6">
        <v>0</v>
      </c>
      <c r="L535" s="6">
        <v>2.2459782608695646</v>
      </c>
      <c r="M535" s="6">
        <v>4.5815217391304346</v>
      </c>
      <c r="N535" s="6">
        <v>4.5679347826086953</v>
      </c>
      <c r="O535" s="6">
        <f>SUM(NonNurse[[#This Row],[Qualified Social Work Staff Hours]],NonNurse[[#This Row],[Other Social Work Staff Hours]])/NonNurse[[#This Row],[MDS Census]]</f>
        <v>0.19833883129123467</v>
      </c>
      <c r="P535" s="6">
        <v>4.6847826086956523</v>
      </c>
      <c r="Q535" s="6">
        <v>3.8831521739130435</v>
      </c>
      <c r="R535" s="6">
        <f>SUM(NonNurse[[#This Row],[Qualified Activities Professional Hours]],NonNurse[[#This Row],[Other Activities Professional Hours]])/NonNurse[[#This Row],[MDS Census]]</f>
        <v>0.18573279924599434</v>
      </c>
      <c r="S535" s="6">
        <v>3.79445652173913</v>
      </c>
      <c r="T535" s="6">
        <v>2.9361956521739132</v>
      </c>
      <c r="U535" s="6">
        <v>0</v>
      </c>
      <c r="V535" s="6">
        <f>SUM(NonNurse[[#This Row],[Occupational Therapist Hours]],NonNurse[[#This Row],[OT Assistant Hours]],NonNurse[[#This Row],[OT Aide Hours]])/NonNurse[[#This Row],[MDS Census]]</f>
        <v>0.14590480678605089</v>
      </c>
      <c r="W535" s="6">
        <v>0.74891304347826093</v>
      </c>
      <c r="X535" s="6">
        <v>3.28858695652174</v>
      </c>
      <c r="Y535" s="6">
        <v>0</v>
      </c>
      <c r="Z535" s="6">
        <f>SUM(NonNurse[[#This Row],[Physical Therapist (PT) Hours]],NonNurse[[#This Row],[PT Assistant Hours]],NonNurse[[#This Row],[PT Aide Hours]])/NonNurse[[#This Row],[MDS Census]]</f>
        <v>8.752356267672011E-2</v>
      </c>
      <c r="AA535" s="6">
        <v>0</v>
      </c>
      <c r="AB535" s="6">
        <v>0</v>
      </c>
      <c r="AC535" s="6">
        <v>0</v>
      </c>
      <c r="AD535" s="6">
        <v>0</v>
      </c>
      <c r="AE535" s="6">
        <v>0</v>
      </c>
      <c r="AF535" s="6">
        <v>0</v>
      </c>
      <c r="AG535" s="6">
        <v>0</v>
      </c>
      <c r="AH535" s="1">
        <v>365650</v>
      </c>
      <c r="AI535">
        <v>5</v>
      </c>
    </row>
    <row r="536" spans="1:35" x14ac:dyDescent="0.25">
      <c r="A536" t="s">
        <v>964</v>
      </c>
      <c r="B536" t="s">
        <v>89</v>
      </c>
      <c r="C536" t="s">
        <v>1140</v>
      </c>
      <c r="D536" t="s">
        <v>1026</v>
      </c>
      <c r="E536" s="6">
        <v>51.489130434782609</v>
      </c>
      <c r="F536" s="6">
        <v>5.4782608695652177</v>
      </c>
      <c r="G536" s="6">
        <v>1.0108695652173914</v>
      </c>
      <c r="H536" s="6">
        <v>0</v>
      </c>
      <c r="I536" s="6">
        <v>1.0108695652173914</v>
      </c>
      <c r="J536" s="6">
        <v>0</v>
      </c>
      <c r="K536" s="6">
        <v>0</v>
      </c>
      <c r="L536" s="6">
        <v>0.2857608695652174</v>
      </c>
      <c r="M536" s="6">
        <v>0</v>
      </c>
      <c r="N536" s="6">
        <v>5.0434782608695654</v>
      </c>
      <c r="O536" s="6">
        <f>SUM(NonNurse[[#This Row],[Qualified Social Work Staff Hours]],NonNurse[[#This Row],[Other Social Work Staff Hours]])/NonNurse[[#This Row],[MDS Census]]</f>
        <v>9.7952290479206255E-2</v>
      </c>
      <c r="P536" s="6">
        <v>0</v>
      </c>
      <c r="Q536" s="6">
        <v>11.598804347826089</v>
      </c>
      <c r="R536" s="6">
        <f>SUM(NonNurse[[#This Row],[Qualified Activities Professional Hours]],NonNurse[[#This Row],[Other Activities Professional Hours]])/NonNurse[[#This Row],[MDS Census]]</f>
        <v>0.22526704665400046</v>
      </c>
      <c r="S536" s="6">
        <v>1.4065217391304345</v>
      </c>
      <c r="T536" s="6">
        <v>5.0629347826086937</v>
      </c>
      <c r="U536" s="6">
        <v>0</v>
      </c>
      <c r="V536" s="6">
        <f>SUM(NonNurse[[#This Row],[Occupational Therapist Hours]],NonNurse[[#This Row],[OT Assistant Hours]],NonNurse[[#This Row],[OT Aide Hours]])/NonNurse[[#This Row],[MDS Census]]</f>
        <v>0.12564703398775592</v>
      </c>
      <c r="W536" s="6">
        <v>0.83249999999999991</v>
      </c>
      <c r="X536" s="6">
        <v>7.6246739130434786</v>
      </c>
      <c r="Y536" s="6">
        <v>0</v>
      </c>
      <c r="Z536" s="6">
        <f>SUM(NonNurse[[#This Row],[Physical Therapist (PT) Hours]],NonNurse[[#This Row],[PT Assistant Hours]],NonNurse[[#This Row],[PT Aide Hours]])/NonNurse[[#This Row],[MDS Census]]</f>
        <v>0.16425163605657589</v>
      </c>
      <c r="AA536" s="6">
        <v>0</v>
      </c>
      <c r="AB536" s="6">
        <v>0</v>
      </c>
      <c r="AC536" s="6">
        <v>0</v>
      </c>
      <c r="AD536" s="6">
        <v>0</v>
      </c>
      <c r="AE536" s="6">
        <v>0</v>
      </c>
      <c r="AF536" s="6">
        <v>0</v>
      </c>
      <c r="AG536" s="6">
        <v>0</v>
      </c>
      <c r="AH536" s="1">
        <v>365279</v>
      </c>
      <c r="AI536">
        <v>5</v>
      </c>
    </row>
    <row r="537" spans="1:35" x14ac:dyDescent="0.25">
      <c r="A537" t="s">
        <v>964</v>
      </c>
      <c r="B537" t="s">
        <v>292</v>
      </c>
      <c r="C537" t="s">
        <v>1090</v>
      </c>
      <c r="D537" t="s">
        <v>998</v>
      </c>
      <c r="E537" s="6">
        <v>50.641304347826086</v>
      </c>
      <c r="F537" s="6">
        <v>5.3858695652173916</v>
      </c>
      <c r="G537" s="6">
        <v>0.52445652173913049</v>
      </c>
      <c r="H537" s="6">
        <v>0.26630434782608697</v>
      </c>
      <c r="I537" s="6">
        <v>1.6956521739130435</v>
      </c>
      <c r="J537" s="6">
        <v>0</v>
      </c>
      <c r="K537" s="6">
        <v>0</v>
      </c>
      <c r="L537" s="6">
        <v>4.0579347826086964</v>
      </c>
      <c r="M537" s="6">
        <v>4.7573913043478253</v>
      </c>
      <c r="N537" s="6">
        <v>0</v>
      </c>
      <c r="O537" s="6">
        <f>SUM(NonNurse[[#This Row],[Qualified Social Work Staff Hours]],NonNurse[[#This Row],[Other Social Work Staff Hours]])/NonNurse[[#This Row],[MDS Census]]</f>
        <v>9.3942906203047849E-2</v>
      </c>
      <c r="P537" s="6">
        <v>1.5679347826086956</v>
      </c>
      <c r="Q537" s="6">
        <v>3.2391304347826089</v>
      </c>
      <c r="R537" s="6">
        <f>SUM(NonNurse[[#This Row],[Qualified Activities Professional Hours]],NonNurse[[#This Row],[Other Activities Professional Hours]])/NonNurse[[#This Row],[MDS Census]]</f>
        <v>9.4923803391285685E-2</v>
      </c>
      <c r="S537" s="6">
        <v>1.450760869565217</v>
      </c>
      <c r="T537" s="6">
        <v>6.8726086956521737</v>
      </c>
      <c r="U537" s="6">
        <v>0</v>
      </c>
      <c r="V537" s="6">
        <f>SUM(NonNurse[[#This Row],[Occupational Therapist Hours]],NonNurse[[#This Row],[OT Assistant Hours]],NonNurse[[#This Row],[OT Aide Hours]])/NonNurse[[#This Row],[MDS Census]]</f>
        <v>0.16435930457179651</v>
      </c>
      <c r="W537" s="6">
        <v>2.0406521739130437</v>
      </c>
      <c r="X537" s="6">
        <v>6.870434782608692</v>
      </c>
      <c r="Y537" s="6">
        <v>0</v>
      </c>
      <c r="Z537" s="6">
        <f>SUM(NonNurse[[#This Row],[Physical Therapist (PT) Hours]],NonNurse[[#This Row],[PT Assistant Hours]],NonNurse[[#This Row],[PT Aide Hours]])/NonNurse[[#This Row],[MDS Census]]</f>
        <v>0.17596479931315726</v>
      </c>
      <c r="AA537" s="6">
        <v>0</v>
      </c>
      <c r="AB537" s="6">
        <v>0</v>
      </c>
      <c r="AC537" s="6">
        <v>0</v>
      </c>
      <c r="AD537" s="6">
        <v>0</v>
      </c>
      <c r="AE537" s="6">
        <v>0</v>
      </c>
      <c r="AF537" s="6">
        <v>0</v>
      </c>
      <c r="AG537" s="6">
        <v>0</v>
      </c>
      <c r="AH537" s="1">
        <v>365605</v>
      </c>
      <c r="AI537">
        <v>5</v>
      </c>
    </row>
    <row r="538" spans="1:35" x14ac:dyDescent="0.25">
      <c r="A538" t="s">
        <v>964</v>
      </c>
      <c r="B538" t="s">
        <v>819</v>
      </c>
      <c r="C538" t="s">
        <v>1252</v>
      </c>
      <c r="D538" t="s">
        <v>996</v>
      </c>
      <c r="E538" s="6">
        <v>56.358695652173914</v>
      </c>
      <c r="F538" s="6">
        <v>5.4782608695652177</v>
      </c>
      <c r="G538" s="6">
        <v>0.21195652173913043</v>
      </c>
      <c r="H538" s="6">
        <v>0.22826086956521738</v>
      </c>
      <c r="I538" s="6">
        <v>2.5217391304347827</v>
      </c>
      <c r="J538" s="6">
        <v>0</v>
      </c>
      <c r="K538" s="6">
        <v>0</v>
      </c>
      <c r="L538" s="6">
        <v>2.4270652173913034</v>
      </c>
      <c r="M538" s="6">
        <v>0</v>
      </c>
      <c r="N538" s="6">
        <v>0</v>
      </c>
      <c r="O538" s="6">
        <f>SUM(NonNurse[[#This Row],[Qualified Social Work Staff Hours]],NonNurse[[#This Row],[Other Social Work Staff Hours]])/NonNurse[[#This Row],[MDS Census]]</f>
        <v>0</v>
      </c>
      <c r="P538" s="6">
        <v>5.839130434782609</v>
      </c>
      <c r="Q538" s="6">
        <v>2.2095652173913036</v>
      </c>
      <c r="R538" s="6">
        <f>SUM(NonNurse[[#This Row],[Qualified Activities Professional Hours]],NonNurse[[#This Row],[Other Activities Professional Hours]])/NonNurse[[#This Row],[MDS Census]]</f>
        <v>0.14281195756991319</v>
      </c>
      <c r="S538" s="6">
        <v>2.6923913043478263</v>
      </c>
      <c r="T538" s="6">
        <v>4.4278260869565207</v>
      </c>
      <c r="U538" s="6">
        <v>0</v>
      </c>
      <c r="V538" s="6">
        <f>SUM(NonNurse[[#This Row],[Occupational Therapist Hours]],NonNurse[[#This Row],[OT Assistant Hours]],NonNurse[[#This Row],[OT Aide Hours]])/NonNurse[[#This Row],[MDS Census]]</f>
        <v>0.12633751205400193</v>
      </c>
      <c r="W538" s="6">
        <v>1.8722826086956517</v>
      </c>
      <c r="X538" s="6">
        <v>8.0288043478260889</v>
      </c>
      <c r="Y538" s="6">
        <v>0</v>
      </c>
      <c r="Z538" s="6">
        <f>SUM(NonNurse[[#This Row],[Physical Therapist (PT) Hours]],NonNurse[[#This Row],[PT Assistant Hours]],NonNurse[[#This Row],[PT Aide Hours]])/NonNurse[[#This Row],[MDS Census]]</f>
        <v>0.17567984570877535</v>
      </c>
      <c r="AA538" s="6">
        <v>0</v>
      </c>
      <c r="AB538" s="6">
        <v>0</v>
      </c>
      <c r="AC538" s="6">
        <v>0</v>
      </c>
      <c r="AD538" s="6">
        <v>0</v>
      </c>
      <c r="AE538" s="6">
        <v>0</v>
      </c>
      <c r="AF538" s="6">
        <v>0</v>
      </c>
      <c r="AG538" s="6">
        <v>0</v>
      </c>
      <c r="AH538" s="1">
        <v>366370</v>
      </c>
      <c r="AI538">
        <v>5</v>
      </c>
    </row>
    <row r="539" spans="1:35" x14ac:dyDescent="0.25">
      <c r="A539" t="s">
        <v>964</v>
      </c>
      <c r="B539" t="s">
        <v>570</v>
      </c>
      <c r="C539" t="s">
        <v>1311</v>
      </c>
      <c r="D539" t="s">
        <v>1029</v>
      </c>
      <c r="E539" s="6">
        <v>27.684782608695652</v>
      </c>
      <c r="F539" s="6">
        <v>11.478260869565217</v>
      </c>
      <c r="G539" s="6">
        <v>7.0652173913043473E-2</v>
      </c>
      <c r="H539" s="6">
        <v>0.19565217391304349</v>
      </c>
      <c r="I539" s="6">
        <v>0.33695652173913043</v>
      </c>
      <c r="J539" s="6">
        <v>0</v>
      </c>
      <c r="K539" s="6">
        <v>0</v>
      </c>
      <c r="L539" s="6">
        <v>0.17565217391304347</v>
      </c>
      <c r="M539" s="6">
        <v>0</v>
      </c>
      <c r="N539" s="6">
        <v>0</v>
      </c>
      <c r="O539" s="6">
        <f>SUM(NonNurse[[#This Row],[Qualified Social Work Staff Hours]],NonNurse[[#This Row],[Other Social Work Staff Hours]])/NonNurse[[#This Row],[MDS Census]]</f>
        <v>0</v>
      </c>
      <c r="P539" s="6">
        <v>6.1413043478260869</v>
      </c>
      <c r="Q539" s="6">
        <v>8.8940217391304355</v>
      </c>
      <c r="R539" s="6">
        <f>SUM(NonNurse[[#This Row],[Qualified Activities Professional Hours]],NonNurse[[#This Row],[Other Activities Professional Hours]])/NonNurse[[#This Row],[MDS Census]]</f>
        <v>0.54308990969768356</v>
      </c>
      <c r="S539" s="6">
        <v>0.18141304347826087</v>
      </c>
      <c r="T539" s="6">
        <v>1.5833695652173905</v>
      </c>
      <c r="U539" s="6">
        <v>0</v>
      </c>
      <c r="V539" s="6">
        <f>SUM(NonNurse[[#This Row],[Occupational Therapist Hours]],NonNurse[[#This Row],[OT Assistant Hours]],NonNurse[[#This Row],[OT Aide Hours]])/NonNurse[[#This Row],[MDS Census]]</f>
        <v>6.3745583038869222E-2</v>
      </c>
      <c r="W539" s="6">
        <v>0.61293478260869561</v>
      </c>
      <c r="X539" s="6">
        <v>1.7321739130434781</v>
      </c>
      <c r="Y539" s="6">
        <v>0</v>
      </c>
      <c r="Z539" s="6">
        <f>SUM(NonNurse[[#This Row],[Physical Therapist (PT) Hours]],NonNurse[[#This Row],[PT Assistant Hours]],NonNurse[[#This Row],[PT Aide Hours]])/NonNurse[[#This Row],[MDS Census]]</f>
        <v>8.4707499018453078E-2</v>
      </c>
      <c r="AA539" s="6">
        <v>0</v>
      </c>
      <c r="AB539" s="6">
        <v>0</v>
      </c>
      <c r="AC539" s="6">
        <v>0</v>
      </c>
      <c r="AD539" s="6">
        <v>0</v>
      </c>
      <c r="AE539" s="6">
        <v>0</v>
      </c>
      <c r="AF539" s="6">
        <v>0</v>
      </c>
      <c r="AG539" s="6">
        <v>0</v>
      </c>
      <c r="AH539" s="1">
        <v>366031</v>
      </c>
      <c r="AI539">
        <v>5</v>
      </c>
    </row>
    <row r="540" spans="1:35" x14ac:dyDescent="0.25">
      <c r="A540" t="s">
        <v>964</v>
      </c>
      <c r="B540" t="s">
        <v>645</v>
      </c>
      <c r="C540" t="s">
        <v>1113</v>
      </c>
      <c r="D540" t="s">
        <v>980</v>
      </c>
      <c r="E540" s="6">
        <v>57.478260869565219</v>
      </c>
      <c r="F540" s="6">
        <v>4.5130434782608653</v>
      </c>
      <c r="G540" s="6">
        <v>0</v>
      </c>
      <c r="H540" s="6">
        <v>0</v>
      </c>
      <c r="I540" s="6">
        <v>1.3043478260869565</v>
      </c>
      <c r="J540" s="6">
        <v>0</v>
      </c>
      <c r="K540" s="6">
        <v>0</v>
      </c>
      <c r="L540" s="6">
        <v>0</v>
      </c>
      <c r="M540" s="6">
        <v>6.0760869565217392</v>
      </c>
      <c r="N540" s="6">
        <v>0.3125</v>
      </c>
      <c r="O540" s="6">
        <f>SUM(NonNurse[[#This Row],[Qualified Social Work Staff Hours]],NonNurse[[#This Row],[Other Social Work Staff Hours]])/NonNurse[[#This Row],[MDS Census]]</f>
        <v>0.11114788199697428</v>
      </c>
      <c r="P540" s="6">
        <v>4.7826086956521738</v>
      </c>
      <c r="Q540" s="6">
        <v>13.831521739130435</v>
      </c>
      <c r="R540" s="6">
        <f>SUM(NonNurse[[#This Row],[Qualified Activities Professional Hours]],NonNurse[[#This Row],[Other Activities Professional Hours]])/NonNurse[[#This Row],[MDS Census]]</f>
        <v>0.3238464447806354</v>
      </c>
      <c r="S540" s="6">
        <v>8.7327173913043463</v>
      </c>
      <c r="T540" s="6">
        <v>8.0569565217391332</v>
      </c>
      <c r="U540" s="6">
        <v>0</v>
      </c>
      <c r="V540" s="6">
        <f>SUM(NonNurse[[#This Row],[Occupational Therapist Hours]],NonNurse[[#This Row],[OT Assistant Hours]],NonNurse[[#This Row],[OT Aide Hours]])/NonNurse[[#This Row],[MDS Census]]</f>
        <v>0.29210476550680786</v>
      </c>
      <c r="W540" s="6">
        <v>4.374021739130435</v>
      </c>
      <c r="X540" s="6">
        <v>9.2468478260869578</v>
      </c>
      <c r="Y540" s="6">
        <v>0</v>
      </c>
      <c r="Z540" s="6">
        <f>SUM(NonNurse[[#This Row],[Physical Therapist (PT) Hours]],NonNurse[[#This Row],[PT Assistant Hours]],NonNurse[[#This Row],[PT Aide Hours]])/NonNurse[[#This Row],[MDS Census]]</f>
        <v>0.2369742813918306</v>
      </c>
      <c r="AA540" s="6">
        <v>0</v>
      </c>
      <c r="AB540" s="6">
        <v>0</v>
      </c>
      <c r="AC540" s="6">
        <v>0</v>
      </c>
      <c r="AD540" s="6">
        <v>0</v>
      </c>
      <c r="AE540" s="6">
        <v>0</v>
      </c>
      <c r="AF540" s="6">
        <v>0</v>
      </c>
      <c r="AG540" s="6">
        <v>0</v>
      </c>
      <c r="AH540" s="1">
        <v>366142</v>
      </c>
      <c r="AI540">
        <v>5</v>
      </c>
    </row>
    <row r="541" spans="1:35" x14ac:dyDescent="0.25">
      <c r="A541" t="s">
        <v>964</v>
      </c>
      <c r="B541" t="s">
        <v>678</v>
      </c>
      <c r="C541" t="s">
        <v>1316</v>
      </c>
      <c r="D541" t="s">
        <v>1017</v>
      </c>
      <c r="E541" s="6">
        <v>28.206521739130434</v>
      </c>
      <c r="F541" s="6">
        <v>2.2608695652173911</v>
      </c>
      <c r="G541" s="6">
        <v>4.8913043478260872E-2</v>
      </c>
      <c r="H541" s="6">
        <v>6.5217391304347824E-2</v>
      </c>
      <c r="I541" s="6">
        <v>1.1304347826086956</v>
      </c>
      <c r="J541" s="6">
        <v>0</v>
      </c>
      <c r="K541" s="6">
        <v>0</v>
      </c>
      <c r="L541" s="6">
        <v>2.5232608695652177</v>
      </c>
      <c r="M541" s="6">
        <v>5.4782608695652177</v>
      </c>
      <c r="N541" s="6">
        <v>0</v>
      </c>
      <c r="O541" s="6">
        <f>SUM(NonNurse[[#This Row],[Qualified Social Work Staff Hours]],NonNurse[[#This Row],[Other Social Work Staff Hours]])/NonNurse[[#This Row],[MDS Census]]</f>
        <v>0.19421965317919077</v>
      </c>
      <c r="P541" s="6">
        <v>0</v>
      </c>
      <c r="Q541" s="6">
        <v>0</v>
      </c>
      <c r="R541" s="6">
        <f>SUM(NonNurse[[#This Row],[Qualified Activities Professional Hours]],NonNurse[[#This Row],[Other Activities Professional Hours]])/NonNurse[[#This Row],[MDS Census]]</f>
        <v>0</v>
      </c>
      <c r="S541" s="6">
        <v>0.65826086956521745</v>
      </c>
      <c r="T541" s="6">
        <v>5.3538043478260864</v>
      </c>
      <c r="U541" s="6">
        <v>0</v>
      </c>
      <c r="V541" s="6">
        <f>SUM(NonNurse[[#This Row],[Occupational Therapist Hours]],NonNurse[[#This Row],[OT Assistant Hours]],NonNurse[[#This Row],[OT Aide Hours]])/NonNurse[[#This Row],[MDS Census]]</f>
        <v>0.21314450867052023</v>
      </c>
      <c r="W541" s="6">
        <v>1.506195652173913</v>
      </c>
      <c r="X541" s="6">
        <v>3.1097826086956517</v>
      </c>
      <c r="Y541" s="6">
        <v>0</v>
      </c>
      <c r="Z541" s="6">
        <f>SUM(NonNurse[[#This Row],[Physical Therapist (PT) Hours]],NonNurse[[#This Row],[PT Assistant Hours]],NonNurse[[#This Row],[PT Aide Hours]])/NonNurse[[#This Row],[MDS Census]]</f>
        <v>0.16364932562620421</v>
      </c>
      <c r="AA541" s="6">
        <v>0</v>
      </c>
      <c r="AB541" s="6">
        <v>0</v>
      </c>
      <c r="AC541" s="6">
        <v>0</v>
      </c>
      <c r="AD541" s="6">
        <v>0</v>
      </c>
      <c r="AE541" s="6">
        <v>0</v>
      </c>
      <c r="AF541" s="6">
        <v>0</v>
      </c>
      <c r="AG541" s="6">
        <v>0</v>
      </c>
      <c r="AH541" s="1">
        <v>366187</v>
      </c>
      <c r="AI541">
        <v>5</v>
      </c>
    </row>
    <row r="542" spans="1:35" x14ac:dyDescent="0.25">
      <c r="A542" t="s">
        <v>964</v>
      </c>
      <c r="B542" t="s">
        <v>642</v>
      </c>
      <c r="C542" t="s">
        <v>1116</v>
      </c>
      <c r="D542" t="s">
        <v>980</v>
      </c>
      <c r="E542" s="6">
        <v>58.478260869565219</v>
      </c>
      <c r="F542" s="6">
        <v>5.1086956521739131</v>
      </c>
      <c r="G542" s="6">
        <v>0.17619565217391306</v>
      </c>
      <c r="H542" s="6">
        <v>0.17826086956521739</v>
      </c>
      <c r="I542" s="6">
        <v>2.1739130434782608E-2</v>
      </c>
      <c r="J542" s="6">
        <v>0</v>
      </c>
      <c r="K542" s="6">
        <v>0</v>
      </c>
      <c r="L542" s="6">
        <v>2.3765217391304341</v>
      </c>
      <c r="M542" s="6">
        <v>4.3913043478260869</v>
      </c>
      <c r="N542" s="6">
        <v>0</v>
      </c>
      <c r="O542" s="6">
        <f>SUM(NonNurse[[#This Row],[Qualified Social Work Staff Hours]],NonNurse[[#This Row],[Other Social Work Staff Hours]])/NonNurse[[#This Row],[MDS Census]]</f>
        <v>7.5092936802973978E-2</v>
      </c>
      <c r="P542" s="6">
        <v>2.8695652173913042</v>
      </c>
      <c r="Q542" s="6">
        <v>8.7769565217391285</v>
      </c>
      <c r="R542" s="6">
        <f>SUM(NonNurse[[#This Row],[Qualified Activities Professional Hours]],NonNurse[[#This Row],[Other Activities Professional Hours]])/NonNurse[[#This Row],[MDS Census]]</f>
        <v>0.19915985130111521</v>
      </c>
      <c r="S542" s="6">
        <v>0.96793478260869559</v>
      </c>
      <c r="T542" s="6">
        <v>9.705760869565216</v>
      </c>
      <c r="U542" s="6">
        <v>0</v>
      </c>
      <c r="V542" s="6">
        <f>SUM(NonNurse[[#This Row],[Occupational Therapist Hours]],NonNurse[[#This Row],[OT Assistant Hours]],NonNurse[[#This Row],[OT Aide Hours]])/NonNurse[[#This Row],[MDS Census]]</f>
        <v>0.18252416356877321</v>
      </c>
      <c r="W542" s="6">
        <v>1.4424999999999997</v>
      </c>
      <c r="X542" s="6">
        <v>5.8051086956521729</v>
      </c>
      <c r="Y542" s="6">
        <v>0</v>
      </c>
      <c r="Z542" s="6">
        <f>SUM(NonNurse[[#This Row],[Physical Therapist (PT) Hours]],NonNurse[[#This Row],[PT Assistant Hours]],NonNurse[[#This Row],[PT Aide Hours]])/NonNurse[[#This Row],[MDS Census]]</f>
        <v>0.12393680297397767</v>
      </c>
      <c r="AA542" s="6">
        <v>0</v>
      </c>
      <c r="AB542" s="6">
        <v>0</v>
      </c>
      <c r="AC542" s="6">
        <v>0</v>
      </c>
      <c r="AD542" s="6">
        <v>0</v>
      </c>
      <c r="AE542" s="6">
        <v>0</v>
      </c>
      <c r="AF542" s="6">
        <v>0</v>
      </c>
      <c r="AG542" s="6">
        <v>4.3478260869565216E-2</v>
      </c>
      <c r="AH542" s="1">
        <v>366135</v>
      </c>
      <c r="AI542">
        <v>5</v>
      </c>
    </row>
    <row r="543" spans="1:35" x14ac:dyDescent="0.25">
      <c r="A543" t="s">
        <v>964</v>
      </c>
      <c r="B543" t="s">
        <v>496</v>
      </c>
      <c r="C543" t="s">
        <v>1351</v>
      </c>
      <c r="D543" t="s">
        <v>1004</v>
      </c>
      <c r="E543" s="6">
        <v>45.510869565217391</v>
      </c>
      <c r="F543" s="6">
        <v>5.4782608695652177</v>
      </c>
      <c r="G543" s="6">
        <v>0</v>
      </c>
      <c r="H543" s="6">
        <v>0</v>
      </c>
      <c r="I543" s="6">
        <v>0</v>
      </c>
      <c r="J543" s="6">
        <v>0</v>
      </c>
      <c r="K543" s="6">
        <v>0</v>
      </c>
      <c r="L543" s="6">
        <v>1.2921739130434786</v>
      </c>
      <c r="M543" s="6">
        <v>0</v>
      </c>
      <c r="N543" s="6">
        <v>5.0110869565217397</v>
      </c>
      <c r="O543" s="6">
        <f>SUM(NonNurse[[#This Row],[Qualified Social Work Staff Hours]],NonNurse[[#This Row],[Other Social Work Staff Hours]])/NonNurse[[#This Row],[MDS Census]]</f>
        <v>0.11010747551946502</v>
      </c>
      <c r="P543" s="6">
        <v>0</v>
      </c>
      <c r="Q543" s="6">
        <v>7.0955434782608693</v>
      </c>
      <c r="R543" s="6">
        <f>SUM(NonNurse[[#This Row],[Qualified Activities Professional Hours]],NonNurse[[#This Row],[Other Activities Professional Hours]])/NonNurse[[#This Row],[MDS Census]]</f>
        <v>0.15590876522569858</v>
      </c>
      <c r="S543" s="6">
        <v>1.464673913043478</v>
      </c>
      <c r="T543" s="6">
        <v>7.1181521739130407</v>
      </c>
      <c r="U543" s="6">
        <v>0</v>
      </c>
      <c r="V543" s="6">
        <f>SUM(NonNurse[[#This Row],[Occupational Therapist Hours]],NonNurse[[#This Row],[OT Assistant Hours]],NonNurse[[#This Row],[OT Aide Hours]])/NonNurse[[#This Row],[MDS Census]]</f>
        <v>0.1885884881776928</v>
      </c>
      <c r="W543" s="6">
        <v>1.1596739130434781</v>
      </c>
      <c r="X543" s="6">
        <v>8.1290217391304349</v>
      </c>
      <c r="Y543" s="6">
        <v>0</v>
      </c>
      <c r="Z543" s="6">
        <f>SUM(NonNurse[[#This Row],[Physical Therapist (PT) Hours]],NonNurse[[#This Row],[PT Assistant Hours]],NonNurse[[#This Row],[PT Aide Hours]])/NonNurse[[#This Row],[MDS Census]]</f>
        <v>0.20409839980893243</v>
      </c>
      <c r="AA543" s="6">
        <v>0</v>
      </c>
      <c r="AB543" s="6">
        <v>0</v>
      </c>
      <c r="AC543" s="6">
        <v>0</v>
      </c>
      <c r="AD543" s="6">
        <v>0</v>
      </c>
      <c r="AE543" s="6">
        <v>0</v>
      </c>
      <c r="AF543" s="6">
        <v>0</v>
      </c>
      <c r="AG543" s="6">
        <v>0</v>
      </c>
      <c r="AH543" s="1">
        <v>365906</v>
      </c>
      <c r="AI543">
        <v>5</v>
      </c>
    </row>
    <row r="544" spans="1:35" x14ac:dyDescent="0.25">
      <c r="A544" t="s">
        <v>964</v>
      </c>
      <c r="B544" t="s">
        <v>890</v>
      </c>
      <c r="C544" t="s">
        <v>1281</v>
      </c>
      <c r="D544" t="s">
        <v>994</v>
      </c>
      <c r="E544" s="6">
        <v>37.228260869565219</v>
      </c>
      <c r="F544" s="6">
        <v>0</v>
      </c>
      <c r="G544" s="6">
        <v>0</v>
      </c>
      <c r="H544" s="6">
        <v>0</v>
      </c>
      <c r="I544" s="6">
        <v>0</v>
      </c>
      <c r="J544" s="6">
        <v>0</v>
      </c>
      <c r="K544" s="6">
        <v>0</v>
      </c>
      <c r="L544" s="6">
        <v>0.23554347826086955</v>
      </c>
      <c r="M544" s="6">
        <v>0</v>
      </c>
      <c r="N544" s="6">
        <v>0</v>
      </c>
      <c r="O544" s="6">
        <f>SUM(NonNurse[[#This Row],[Qualified Social Work Staff Hours]],NonNurse[[#This Row],[Other Social Work Staff Hours]])/NonNurse[[#This Row],[MDS Census]]</f>
        <v>0</v>
      </c>
      <c r="P544" s="6">
        <v>0</v>
      </c>
      <c r="Q544" s="6">
        <v>12.623913043478264</v>
      </c>
      <c r="R544" s="6">
        <f>SUM(NonNurse[[#This Row],[Qualified Activities Professional Hours]],NonNurse[[#This Row],[Other Activities Professional Hours]])/NonNurse[[#This Row],[MDS Census]]</f>
        <v>0.33909489051094899</v>
      </c>
      <c r="S544" s="6">
        <v>0.33141304347826084</v>
      </c>
      <c r="T544" s="6">
        <v>2.6646739130434778</v>
      </c>
      <c r="U544" s="6">
        <v>0</v>
      </c>
      <c r="V544" s="6">
        <f>SUM(NonNurse[[#This Row],[Occupational Therapist Hours]],NonNurse[[#This Row],[OT Assistant Hours]],NonNurse[[#This Row],[OT Aide Hours]])/NonNurse[[#This Row],[MDS Census]]</f>
        <v>8.0478832116788301E-2</v>
      </c>
      <c r="W544" s="6">
        <v>0.25326086956521737</v>
      </c>
      <c r="X544" s="6">
        <v>2.4471739130434784</v>
      </c>
      <c r="Y544" s="6">
        <v>0</v>
      </c>
      <c r="Z544" s="6">
        <f>SUM(NonNurse[[#This Row],[Physical Therapist (PT) Hours]],NonNurse[[#This Row],[PT Assistant Hours]],NonNurse[[#This Row],[PT Aide Hours]])/NonNurse[[#This Row],[MDS Census]]</f>
        <v>7.253722627737226E-2</v>
      </c>
      <c r="AA544" s="6">
        <v>0</v>
      </c>
      <c r="AB544" s="6">
        <v>0</v>
      </c>
      <c r="AC544" s="6">
        <v>0</v>
      </c>
      <c r="AD544" s="6">
        <v>0</v>
      </c>
      <c r="AE544" s="6">
        <v>0</v>
      </c>
      <c r="AF544" s="6">
        <v>0</v>
      </c>
      <c r="AG544" s="6">
        <v>0</v>
      </c>
      <c r="AH544" s="1">
        <v>366448</v>
      </c>
      <c r="AI544">
        <v>5</v>
      </c>
    </row>
    <row r="545" spans="1:35" x14ac:dyDescent="0.25">
      <c r="A545" t="s">
        <v>964</v>
      </c>
      <c r="B545" t="s">
        <v>27</v>
      </c>
      <c r="C545" t="s">
        <v>1217</v>
      </c>
      <c r="D545" t="s">
        <v>1032</v>
      </c>
      <c r="E545" s="6">
        <v>132.70422535211267</v>
      </c>
      <c r="F545" s="6">
        <v>4.426056338028169</v>
      </c>
      <c r="G545" s="6">
        <v>0.87887323943662055</v>
      </c>
      <c r="H545" s="6">
        <v>0.63957746478873212</v>
      </c>
      <c r="I545" s="6">
        <v>5.042253521126761</v>
      </c>
      <c r="J545" s="6">
        <v>0</v>
      </c>
      <c r="K545" s="6">
        <v>0</v>
      </c>
      <c r="L545" s="6">
        <v>7.704225352112676</v>
      </c>
      <c r="M545" s="6">
        <v>16.007042253521128</v>
      </c>
      <c r="N545" s="6">
        <v>0</v>
      </c>
      <c r="O545" s="6">
        <f>SUM(NonNurse[[#This Row],[Qualified Social Work Staff Hours]],NonNurse[[#This Row],[Other Social Work Staff Hours]])/NonNurse[[#This Row],[MDS Census]]</f>
        <v>0.12062194863086395</v>
      </c>
      <c r="P545" s="6">
        <v>5.165492957746479</v>
      </c>
      <c r="Q545" s="6">
        <v>10.53169014084507</v>
      </c>
      <c r="R545" s="6">
        <f>SUM(NonNurse[[#This Row],[Qualified Activities Professional Hours]],NonNurse[[#This Row],[Other Activities Professional Hours]])/NonNurse[[#This Row],[MDS Census]]</f>
        <v>0.11828698790065803</v>
      </c>
      <c r="S545" s="6">
        <v>9.964788732394366</v>
      </c>
      <c r="T545" s="6">
        <v>10.669014084507042</v>
      </c>
      <c r="U545" s="6">
        <v>0</v>
      </c>
      <c r="V545" s="6">
        <f>SUM(NonNurse[[#This Row],[Occupational Therapist Hours]],NonNurse[[#This Row],[OT Assistant Hours]],NonNurse[[#This Row],[OT Aide Hours]])/NonNurse[[#This Row],[MDS Census]]</f>
        <v>0.15548715771598387</v>
      </c>
      <c r="W545" s="6">
        <v>7.267605633802817</v>
      </c>
      <c r="X545" s="6">
        <v>9.52112676056338</v>
      </c>
      <c r="Y545" s="6">
        <v>0</v>
      </c>
      <c r="Z545" s="6">
        <f>SUM(NonNurse[[#This Row],[Physical Therapist (PT) Hours]],NonNurse[[#This Row],[PT Assistant Hours]],NonNurse[[#This Row],[PT Aide Hours]])/NonNurse[[#This Row],[MDS Census]]</f>
        <v>0.12651241774570154</v>
      </c>
      <c r="AA545" s="6">
        <v>0</v>
      </c>
      <c r="AB545" s="6">
        <v>0</v>
      </c>
      <c r="AC545" s="6">
        <v>0</v>
      </c>
      <c r="AD545" s="6">
        <v>0</v>
      </c>
      <c r="AE545" s="6">
        <v>0</v>
      </c>
      <c r="AF545" s="6">
        <v>0</v>
      </c>
      <c r="AG545" s="6">
        <v>0</v>
      </c>
      <c r="AH545" s="1">
        <v>365046</v>
      </c>
      <c r="AI545">
        <v>5</v>
      </c>
    </row>
    <row r="546" spans="1:35" x14ac:dyDescent="0.25">
      <c r="A546" t="s">
        <v>964</v>
      </c>
      <c r="B546" t="s">
        <v>34</v>
      </c>
      <c r="C546" t="s">
        <v>1218</v>
      </c>
      <c r="D546" t="s">
        <v>980</v>
      </c>
      <c r="E546" s="6">
        <v>83.826086956521735</v>
      </c>
      <c r="F546" s="6">
        <v>2.0173913043478269</v>
      </c>
      <c r="G546" s="6">
        <v>0</v>
      </c>
      <c r="H546" s="6">
        <v>0</v>
      </c>
      <c r="I546" s="6">
        <v>2.5217391304347827</v>
      </c>
      <c r="J546" s="6">
        <v>0</v>
      </c>
      <c r="K546" s="6">
        <v>0</v>
      </c>
      <c r="L546" s="6">
        <v>0</v>
      </c>
      <c r="M546" s="6">
        <v>1.3505434782608696</v>
      </c>
      <c r="N546" s="6">
        <v>5.7934782608695654</v>
      </c>
      <c r="O546" s="6">
        <f>SUM(NonNurse[[#This Row],[Qualified Social Work Staff Hours]],NonNurse[[#This Row],[Other Social Work Staff Hours]])/NonNurse[[#This Row],[MDS Census]]</f>
        <v>8.5224325726141095E-2</v>
      </c>
      <c r="P546" s="6">
        <v>5.2336956521739131</v>
      </c>
      <c r="Q546" s="6">
        <v>7.0652173913043477</v>
      </c>
      <c r="R546" s="6">
        <f>SUM(NonNurse[[#This Row],[Qualified Activities Professional Hours]],NonNurse[[#This Row],[Other Activities Professional Hours]])/NonNurse[[#This Row],[MDS Census]]</f>
        <v>0.14671939834024897</v>
      </c>
      <c r="S546" s="6">
        <v>4.1747826086956534</v>
      </c>
      <c r="T546" s="6">
        <v>1.8484782608695653</v>
      </c>
      <c r="U546" s="6">
        <v>0</v>
      </c>
      <c r="V546" s="6">
        <f>SUM(NonNurse[[#This Row],[Occupational Therapist Hours]],NonNurse[[#This Row],[OT Assistant Hours]],NonNurse[[#This Row],[OT Aide Hours]])/NonNurse[[#This Row],[MDS Census]]</f>
        <v>7.1854253112033209E-2</v>
      </c>
      <c r="W546" s="6">
        <v>1.8173913043478263</v>
      </c>
      <c r="X546" s="6">
        <v>2.298695652173913</v>
      </c>
      <c r="Y546" s="6">
        <v>0</v>
      </c>
      <c r="Z546" s="6">
        <f>SUM(NonNurse[[#This Row],[Physical Therapist (PT) Hours]],NonNurse[[#This Row],[PT Assistant Hours]],NonNurse[[#This Row],[PT Aide Hours]])/NonNurse[[#This Row],[MDS Census]]</f>
        <v>4.9102697095435688E-2</v>
      </c>
      <c r="AA546" s="6">
        <v>0</v>
      </c>
      <c r="AB546" s="6">
        <v>0</v>
      </c>
      <c r="AC546" s="6">
        <v>0</v>
      </c>
      <c r="AD546" s="6">
        <v>0</v>
      </c>
      <c r="AE546" s="6">
        <v>0</v>
      </c>
      <c r="AF546" s="6">
        <v>0</v>
      </c>
      <c r="AG546" s="6">
        <v>0</v>
      </c>
      <c r="AH546" s="1">
        <v>365077</v>
      </c>
      <c r="AI546">
        <v>5</v>
      </c>
    </row>
    <row r="547" spans="1:35" x14ac:dyDescent="0.25">
      <c r="A547" t="s">
        <v>964</v>
      </c>
      <c r="B547" t="s">
        <v>117</v>
      </c>
      <c r="C547" t="s">
        <v>1213</v>
      </c>
      <c r="D547" t="s">
        <v>1008</v>
      </c>
      <c r="E547" s="6">
        <v>64.652173913043484</v>
      </c>
      <c r="F547" s="6">
        <v>15.048913043478262</v>
      </c>
      <c r="G547" s="6">
        <v>0.2608695652173913</v>
      </c>
      <c r="H547" s="6">
        <v>0.2608695652173913</v>
      </c>
      <c r="I547" s="6">
        <v>0.2608695652173913</v>
      </c>
      <c r="J547" s="6">
        <v>0</v>
      </c>
      <c r="K547" s="6">
        <v>0</v>
      </c>
      <c r="L547" s="6">
        <v>2.1753260869565221</v>
      </c>
      <c r="M547" s="6">
        <v>0</v>
      </c>
      <c r="N547" s="6">
        <v>5.3043478260869561</v>
      </c>
      <c r="O547" s="6">
        <f>SUM(NonNurse[[#This Row],[Qualified Social Work Staff Hours]],NonNurse[[#This Row],[Other Social Work Staff Hours]])/NonNurse[[#This Row],[MDS Census]]</f>
        <v>8.2044384667114986E-2</v>
      </c>
      <c r="P547" s="6">
        <v>5.6086956521739131</v>
      </c>
      <c r="Q547" s="6">
        <v>7.1521739130434785</v>
      </c>
      <c r="R547" s="6">
        <f>SUM(NonNurse[[#This Row],[Qualified Activities Professional Hours]],NonNurse[[#This Row],[Other Activities Professional Hours]])/NonNurse[[#This Row],[MDS Census]]</f>
        <v>0.19737726967047745</v>
      </c>
      <c r="S547" s="6">
        <v>3.559891304347826</v>
      </c>
      <c r="T547" s="6">
        <v>0</v>
      </c>
      <c r="U547" s="6">
        <v>0</v>
      </c>
      <c r="V547" s="6">
        <f>SUM(NonNurse[[#This Row],[Occupational Therapist Hours]],NonNurse[[#This Row],[OT Assistant Hours]],NonNurse[[#This Row],[OT Aide Hours]])/NonNurse[[#This Row],[MDS Census]]</f>
        <v>5.5062205783456615E-2</v>
      </c>
      <c r="W547" s="6">
        <v>0.6564130434782609</v>
      </c>
      <c r="X547" s="6">
        <v>4.3563043478260868</v>
      </c>
      <c r="Y547" s="6">
        <v>0</v>
      </c>
      <c r="Z547" s="6">
        <f>SUM(NonNurse[[#This Row],[Physical Therapist (PT) Hours]],NonNurse[[#This Row],[PT Assistant Hours]],NonNurse[[#This Row],[PT Aide Hours]])/NonNurse[[#This Row],[MDS Census]]</f>
        <v>7.7533624747814375E-2</v>
      </c>
      <c r="AA547" s="6">
        <v>0</v>
      </c>
      <c r="AB547" s="6">
        <v>0</v>
      </c>
      <c r="AC547" s="6">
        <v>0</v>
      </c>
      <c r="AD547" s="6">
        <v>0</v>
      </c>
      <c r="AE547" s="6">
        <v>0</v>
      </c>
      <c r="AF547" s="6">
        <v>0</v>
      </c>
      <c r="AG547" s="6">
        <v>0</v>
      </c>
      <c r="AH547" s="1">
        <v>365327</v>
      </c>
      <c r="AI547">
        <v>5</v>
      </c>
    </row>
    <row r="548" spans="1:35" x14ac:dyDescent="0.25">
      <c r="A548" t="s">
        <v>964</v>
      </c>
      <c r="B548" t="s">
        <v>711</v>
      </c>
      <c r="C548" t="s">
        <v>1105</v>
      </c>
      <c r="D548" t="s">
        <v>1056</v>
      </c>
      <c r="E548" s="6">
        <v>17.760869565217391</v>
      </c>
      <c r="F548" s="6">
        <v>2.2608695652173911</v>
      </c>
      <c r="G548" s="6">
        <v>4.8913043478260872E-2</v>
      </c>
      <c r="H548" s="6">
        <v>6.5217391304347824E-2</v>
      </c>
      <c r="I548" s="6">
        <v>0.63043478260869568</v>
      </c>
      <c r="J548" s="6">
        <v>0</v>
      </c>
      <c r="K548" s="6">
        <v>0.13858695652173914</v>
      </c>
      <c r="L548" s="6">
        <v>0.3858695652173913</v>
      </c>
      <c r="M548" s="6">
        <v>0</v>
      </c>
      <c r="N548" s="6">
        <v>0</v>
      </c>
      <c r="O548" s="6">
        <f>SUM(NonNurse[[#This Row],[Qualified Social Work Staff Hours]],NonNurse[[#This Row],[Other Social Work Staff Hours]])/NonNurse[[#This Row],[MDS Census]]</f>
        <v>0</v>
      </c>
      <c r="P548" s="6">
        <v>5.7391304347826084</v>
      </c>
      <c r="Q548" s="6">
        <v>0</v>
      </c>
      <c r="R548" s="6">
        <f>SUM(NonNurse[[#This Row],[Qualified Activities Professional Hours]],NonNurse[[#This Row],[Other Activities Professional Hours]])/NonNurse[[#This Row],[MDS Census]]</f>
        <v>0.32313341493268055</v>
      </c>
      <c r="S548" s="6">
        <v>0.29619565217391303</v>
      </c>
      <c r="T548" s="6">
        <v>0.86141304347826086</v>
      </c>
      <c r="U548" s="6">
        <v>0</v>
      </c>
      <c r="V548" s="6">
        <f>SUM(NonNurse[[#This Row],[Occupational Therapist Hours]],NonNurse[[#This Row],[OT Assistant Hours]],NonNurse[[#This Row],[OT Aide Hours]])/NonNurse[[#This Row],[MDS Census]]</f>
        <v>6.5177478580171352E-2</v>
      </c>
      <c r="W548" s="6">
        <v>0.35597826086956524</v>
      </c>
      <c r="X548" s="6">
        <v>1.6086956521739131</v>
      </c>
      <c r="Y548" s="6">
        <v>0</v>
      </c>
      <c r="Z548" s="6">
        <f>SUM(NonNurse[[#This Row],[Physical Therapist (PT) Hours]],NonNurse[[#This Row],[PT Assistant Hours]],NonNurse[[#This Row],[PT Aide Hours]])/NonNurse[[#This Row],[MDS Census]]</f>
        <v>0.11061811505507957</v>
      </c>
      <c r="AA548" s="6">
        <v>5.434782608695652E-2</v>
      </c>
      <c r="AB548" s="6">
        <v>0</v>
      </c>
      <c r="AC548" s="6">
        <v>0</v>
      </c>
      <c r="AD548" s="6">
        <v>0</v>
      </c>
      <c r="AE548" s="6">
        <v>0</v>
      </c>
      <c r="AF548" s="6">
        <v>0</v>
      </c>
      <c r="AG548" s="6">
        <v>0</v>
      </c>
      <c r="AH548" s="1">
        <v>366233</v>
      </c>
      <c r="AI548">
        <v>5</v>
      </c>
    </row>
    <row r="549" spans="1:35" x14ac:dyDescent="0.25">
      <c r="A549" t="s">
        <v>964</v>
      </c>
      <c r="B549" t="s">
        <v>450</v>
      </c>
      <c r="C549" t="s">
        <v>1342</v>
      </c>
      <c r="D549" t="s">
        <v>1066</v>
      </c>
      <c r="E549" s="6">
        <v>29.065217391304348</v>
      </c>
      <c r="F549" s="6">
        <v>3.222826086956522</v>
      </c>
      <c r="G549" s="6">
        <v>0</v>
      </c>
      <c r="H549" s="6">
        <v>0.14130434782608695</v>
      </c>
      <c r="I549" s="6">
        <v>0</v>
      </c>
      <c r="J549" s="6">
        <v>0</v>
      </c>
      <c r="K549" s="6">
        <v>0</v>
      </c>
      <c r="L549" s="6">
        <v>0.12728260869565219</v>
      </c>
      <c r="M549" s="6">
        <v>0</v>
      </c>
      <c r="N549" s="6">
        <v>0</v>
      </c>
      <c r="O549" s="6">
        <f>SUM(NonNurse[[#This Row],[Qualified Social Work Staff Hours]],NonNurse[[#This Row],[Other Social Work Staff Hours]])/NonNurse[[#This Row],[MDS Census]]</f>
        <v>0</v>
      </c>
      <c r="P549" s="6">
        <v>3.6820652173913042</v>
      </c>
      <c r="Q549" s="6">
        <v>0</v>
      </c>
      <c r="R549" s="6">
        <f>SUM(NonNurse[[#This Row],[Qualified Activities Professional Hours]],NonNurse[[#This Row],[Other Activities Professional Hours]])/NonNurse[[#This Row],[MDS Census]]</f>
        <v>0.12668287210172027</v>
      </c>
      <c r="S549" s="6">
        <v>0.18956521739130436</v>
      </c>
      <c r="T549" s="6">
        <v>0.27760869565217389</v>
      </c>
      <c r="U549" s="6">
        <v>0</v>
      </c>
      <c r="V549" s="6">
        <f>SUM(NonNurse[[#This Row],[Occupational Therapist Hours]],NonNurse[[#This Row],[OT Assistant Hours]],NonNurse[[#This Row],[OT Aide Hours]])/NonNurse[[#This Row],[MDS Census]]</f>
        <v>1.6073298429319371E-2</v>
      </c>
      <c r="W549" s="6">
        <v>0.22706521739130431</v>
      </c>
      <c r="X549" s="6">
        <v>0.59739130434782628</v>
      </c>
      <c r="Y549" s="6">
        <v>0</v>
      </c>
      <c r="Z549" s="6">
        <f>SUM(NonNurse[[#This Row],[Physical Therapist (PT) Hours]],NonNurse[[#This Row],[PT Assistant Hours]],NonNurse[[#This Row],[PT Aide Hours]])/NonNurse[[#This Row],[MDS Census]]</f>
        <v>2.8365744203440547E-2</v>
      </c>
      <c r="AA549" s="6">
        <v>0</v>
      </c>
      <c r="AB549" s="6">
        <v>0</v>
      </c>
      <c r="AC549" s="6">
        <v>0</v>
      </c>
      <c r="AD549" s="6">
        <v>0</v>
      </c>
      <c r="AE549" s="6">
        <v>8.6956521739130432E-2</v>
      </c>
      <c r="AF549" s="6">
        <v>0</v>
      </c>
      <c r="AG549" s="6">
        <v>0</v>
      </c>
      <c r="AH549" s="1">
        <v>365835</v>
      </c>
      <c r="AI549">
        <v>5</v>
      </c>
    </row>
    <row r="550" spans="1:35" x14ac:dyDescent="0.25">
      <c r="A550" t="s">
        <v>964</v>
      </c>
      <c r="B550" t="s">
        <v>185</v>
      </c>
      <c r="C550" t="s">
        <v>1116</v>
      </c>
      <c r="D550" t="s">
        <v>980</v>
      </c>
      <c r="E550" s="6">
        <v>94.728260869565219</v>
      </c>
      <c r="F550" s="6">
        <v>5.6521739130434785</v>
      </c>
      <c r="G550" s="6">
        <v>0.51630434782608692</v>
      </c>
      <c r="H550" s="6">
        <v>0.43478260869565216</v>
      </c>
      <c r="I550" s="6">
        <v>5.2173913043478262</v>
      </c>
      <c r="J550" s="6">
        <v>0</v>
      </c>
      <c r="K550" s="6">
        <v>0</v>
      </c>
      <c r="L550" s="6">
        <v>2.7690217391304346</v>
      </c>
      <c r="M550" s="6">
        <v>4.5652173913043477</v>
      </c>
      <c r="N550" s="6">
        <v>0</v>
      </c>
      <c r="O550" s="6">
        <f>SUM(NonNurse[[#This Row],[Qualified Social Work Staff Hours]],NonNurse[[#This Row],[Other Social Work Staff Hours]])/NonNurse[[#This Row],[MDS Census]]</f>
        <v>4.8192771084337345E-2</v>
      </c>
      <c r="P550" s="6">
        <v>4.7282608695652177</v>
      </c>
      <c r="Q550" s="6">
        <v>10.024456521739131</v>
      </c>
      <c r="R550" s="6">
        <f>SUM(NonNurse[[#This Row],[Qualified Activities Professional Hours]],NonNurse[[#This Row],[Other Activities Professional Hours]])/NonNurse[[#This Row],[MDS Census]]</f>
        <v>0.15573723465289729</v>
      </c>
      <c r="S550" s="6">
        <v>7.2690217391304346</v>
      </c>
      <c r="T550" s="6">
        <v>9.5788043478260878</v>
      </c>
      <c r="U550" s="6">
        <v>0</v>
      </c>
      <c r="V550" s="6">
        <f>SUM(NonNurse[[#This Row],[Occupational Therapist Hours]],NonNurse[[#This Row],[OT Assistant Hours]],NonNurse[[#This Row],[OT Aide Hours]])/NonNurse[[#This Row],[MDS Census]]</f>
        <v>0.17785427423981642</v>
      </c>
      <c r="W550" s="6">
        <v>7.1032608695652177</v>
      </c>
      <c r="X550" s="6">
        <v>5.5326086956521738</v>
      </c>
      <c r="Y550" s="6">
        <v>0</v>
      </c>
      <c r="Z550" s="6">
        <f>SUM(NonNurse[[#This Row],[Physical Therapist (PT) Hours]],NonNurse[[#This Row],[PT Assistant Hours]],NonNurse[[#This Row],[PT Aide Hours]])/NonNurse[[#This Row],[MDS Census]]</f>
        <v>0.1333907056798623</v>
      </c>
      <c r="AA550" s="6">
        <v>0</v>
      </c>
      <c r="AB550" s="6">
        <v>0</v>
      </c>
      <c r="AC550" s="6">
        <v>0</v>
      </c>
      <c r="AD550" s="6">
        <v>0</v>
      </c>
      <c r="AE550" s="6">
        <v>0</v>
      </c>
      <c r="AF550" s="6">
        <v>0</v>
      </c>
      <c r="AG550" s="6">
        <v>0</v>
      </c>
      <c r="AH550" s="1">
        <v>365436</v>
      </c>
      <c r="AI550">
        <v>5</v>
      </c>
    </row>
    <row r="551" spans="1:35" x14ac:dyDescent="0.25">
      <c r="A551" t="s">
        <v>964</v>
      </c>
      <c r="B551" t="s">
        <v>704</v>
      </c>
      <c r="C551" t="s">
        <v>1213</v>
      </c>
      <c r="D551" t="s">
        <v>1008</v>
      </c>
      <c r="E551" s="6">
        <v>31.195652173913043</v>
      </c>
      <c r="F551" s="6">
        <v>5.7391304347826084</v>
      </c>
      <c r="G551" s="6">
        <v>0.14130434782608695</v>
      </c>
      <c r="H551" s="6">
        <v>0.14130434782608695</v>
      </c>
      <c r="I551" s="6">
        <v>1.8043478260869565</v>
      </c>
      <c r="J551" s="6">
        <v>0</v>
      </c>
      <c r="K551" s="6">
        <v>0</v>
      </c>
      <c r="L551" s="6">
        <v>0.22554347826086957</v>
      </c>
      <c r="M551" s="6">
        <v>5.7391304347826084</v>
      </c>
      <c r="N551" s="6">
        <v>0</v>
      </c>
      <c r="O551" s="6">
        <f>SUM(NonNurse[[#This Row],[Qualified Social Work Staff Hours]],NonNurse[[#This Row],[Other Social Work Staff Hours]])/NonNurse[[#This Row],[MDS Census]]</f>
        <v>0.18397212543554006</v>
      </c>
      <c r="P551" s="6">
        <v>0</v>
      </c>
      <c r="Q551" s="6">
        <v>8.7811956521739152</v>
      </c>
      <c r="R551" s="6">
        <f>SUM(NonNurse[[#This Row],[Qualified Activities Professional Hours]],NonNurse[[#This Row],[Other Activities Professional Hours]])/NonNurse[[#This Row],[MDS Census]]</f>
        <v>0.28148780487804886</v>
      </c>
      <c r="S551" s="6">
        <v>0.27989130434782611</v>
      </c>
      <c r="T551" s="6">
        <v>5.7391304347826084</v>
      </c>
      <c r="U551" s="6">
        <v>0</v>
      </c>
      <c r="V551" s="6">
        <f>SUM(NonNurse[[#This Row],[Occupational Therapist Hours]],NonNurse[[#This Row],[OT Assistant Hours]],NonNurse[[#This Row],[OT Aide Hours]])/NonNurse[[#This Row],[MDS Census]]</f>
        <v>0.19294425087108014</v>
      </c>
      <c r="W551" s="6">
        <v>0.27173913043478259</v>
      </c>
      <c r="X551" s="6">
        <v>2.5078260869565216</v>
      </c>
      <c r="Y551" s="6">
        <v>0</v>
      </c>
      <c r="Z551" s="6">
        <f>SUM(NonNurse[[#This Row],[Physical Therapist (PT) Hours]],NonNurse[[#This Row],[PT Assistant Hours]],NonNurse[[#This Row],[PT Aide Hours]])/NonNurse[[#This Row],[MDS Census]]</f>
        <v>8.9101045296167247E-2</v>
      </c>
      <c r="AA551" s="6">
        <v>0.33695652173913043</v>
      </c>
      <c r="AB551" s="6">
        <v>0</v>
      </c>
      <c r="AC551" s="6">
        <v>0</v>
      </c>
      <c r="AD551" s="6">
        <v>0</v>
      </c>
      <c r="AE551" s="6">
        <v>0</v>
      </c>
      <c r="AF551" s="6">
        <v>0</v>
      </c>
      <c r="AG551" s="6">
        <v>0</v>
      </c>
      <c r="AH551" s="1">
        <v>366223</v>
      </c>
      <c r="AI551">
        <v>5</v>
      </c>
    </row>
    <row r="552" spans="1:35" x14ac:dyDescent="0.25">
      <c r="A552" t="s">
        <v>964</v>
      </c>
      <c r="B552" t="s">
        <v>217</v>
      </c>
      <c r="C552" t="s">
        <v>1278</v>
      </c>
      <c r="D552" t="s">
        <v>1032</v>
      </c>
      <c r="E552" s="6">
        <v>64.956521739130437</v>
      </c>
      <c r="F552" s="6">
        <v>5.6521739130434785</v>
      </c>
      <c r="G552" s="6">
        <v>0</v>
      </c>
      <c r="H552" s="6">
        <v>0.26358695652173914</v>
      </c>
      <c r="I552" s="6">
        <v>2.347826086956522</v>
      </c>
      <c r="J552" s="6">
        <v>0</v>
      </c>
      <c r="K552" s="6">
        <v>0</v>
      </c>
      <c r="L552" s="6">
        <v>3.7672826086956523</v>
      </c>
      <c r="M552" s="6">
        <v>0</v>
      </c>
      <c r="N552" s="6">
        <v>0</v>
      </c>
      <c r="O552" s="6">
        <f>SUM(NonNurse[[#This Row],[Qualified Social Work Staff Hours]],NonNurse[[#This Row],[Other Social Work Staff Hours]])/NonNurse[[#This Row],[MDS Census]]</f>
        <v>0</v>
      </c>
      <c r="P552" s="6">
        <v>0</v>
      </c>
      <c r="Q552" s="6">
        <v>0</v>
      </c>
      <c r="R552" s="6">
        <f>SUM(NonNurse[[#This Row],[Qualified Activities Professional Hours]],NonNurse[[#This Row],[Other Activities Professional Hours]])/NonNurse[[#This Row],[MDS Census]]</f>
        <v>0</v>
      </c>
      <c r="S552" s="6">
        <v>5.0338043478260861</v>
      </c>
      <c r="T552" s="6">
        <v>3.5933695652173911</v>
      </c>
      <c r="U552" s="6">
        <v>0</v>
      </c>
      <c r="V552" s="6">
        <f>SUM(NonNurse[[#This Row],[Occupational Therapist Hours]],NonNurse[[#This Row],[OT Assistant Hours]],NonNurse[[#This Row],[OT Aide Hours]])/NonNurse[[#This Row],[MDS Census]]</f>
        <v>0.13281459170013385</v>
      </c>
      <c r="W552" s="6">
        <v>3.3270652173913042</v>
      </c>
      <c r="X552" s="6">
        <v>6.0790217391304342</v>
      </c>
      <c r="Y552" s="6">
        <v>0</v>
      </c>
      <c r="Z552" s="6">
        <f>SUM(NonNurse[[#This Row],[Physical Therapist (PT) Hours]],NonNurse[[#This Row],[PT Assistant Hours]],NonNurse[[#This Row],[PT Aide Hours]])/NonNurse[[#This Row],[MDS Census]]</f>
        <v>0.14480589022757695</v>
      </c>
      <c r="AA552" s="6">
        <v>0</v>
      </c>
      <c r="AB552" s="6">
        <v>0</v>
      </c>
      <c r="AC552" s="6">
        <v>0</v>
      </c>
      <c r="AD552" s="6">
        <v>0</v>
      </c>
      <c r="AE552" s="6">
        <v>0</v>
      </c>
      <c r="AF552" s="6">
        <v>0</v>
      </c>
      <c r="AG552" s="6">
        <v>0</v>
      </c>
      <c r="AH552" s="1">
        <v>365487</v>
      </c>
      <c r="AI552">
        <v>5</v>
      </c>
    </row>
    <row r="553" spans="1:35" x14ac:dyDescent="0.25">
      <c r="A553" t="s">
        <v>964</v>
      </c>
      <c r="B553" t="s">
        <v>856</v>
      </c>
      <c r="C553" t="s">
        <v>1136</v>
      </c>
      <c r="D553" t="s">
        <v>1013</v>
      </c>
      <c r="E553" s="6">
        <v>18.510869565217391</v>
      </c>
      <c r="F553" s="6">
        <v>0</v>
      </c>
      <c r="G553" s="6">
        <v>0</v>
      </c>
      <c r="H553" s="6">
        <v>0</v>
      </c>
      <c r="I553" s="6">
        <v>0</v>
      </c>
      <c r="J553" s="6">
        <v>0</v>
      </c>
      <c r="K553" s="6">
        <v>0</v>
      </c>
      <c r="L553" s="6">
        <v>5.6521739130434784E-3</v>
      </c>
      <c r="M553" s="6">
        <v>7.5026086956521736</v>
      </c>
      <c r="N553" s="6">
        <v>0</v>
      </c>
      <c r="O553" s="6">
        <f>SUM(NonNurse[[#This Row],[Qualified Social Work Staff Hours]],NonNurse[[#This Row],[Other Social Work Staff Hours]])/NonNurse[[#This Row],[MDS Census]]</f>
        <v>0.4053082795067528</v>
      </c>
      <c r="P553" s="6">
        <v>4.8643478260869557</v>
      </c>
      <c r="Q553" s="6">
        <v>0</v>
      </c>
      <c r="R553" s="6">
        <f>SUM(NonNurse[[#This Row],[Qualified Activities Professional Hours]],NonNurse[[#This Row],[Other Activities Professional Hours]])/NonNurse[[#This Row],[MDS Census]]</f>
        <v>0.26278332354668227</v>
      </c>
      <c r="S553" s="6">
        <v>0.51945652173913037</v>
      </c>
      <c r="T553" s="6">
        <v>1.4660869565217394</v>
      </c>
      <c r="U553" s="6">
        <v>0</v>
      </c>
      <c r="V553" s="6">
        <f>SUM(NonNurse[[#This Row],[Occupational Therapist Hours]],NonNurse[[#This Row],[OT Assistant Hours]],NonNurse[[#This Row],[OT Aide Hours]])/NonNurse[[#This Row],[MDS Census]]</f>
        <v>0.10726365237815622</v>
      </c>
      <c r="W553" s="6">
        <v>0.51641304347826089</v>
      </c>
      <c r="X553" s="6">
        <v>1.9561956521739123</v>
      </c>
      <c r="Y553" s="6">
        <v>0</v>
      </c>
      <c r="Z553" s="6">
        <f>SUM(NonNurse[[#This Row],[Physical Therapist (PT) Hours]],NonNurse[[#This Row],[PT Assistant Hours]],NonNurse[[#This Row],[PT Aide Hours]])/NonNurse[[#This Row],[MDS Census]]</f>
        <v>0.13357604227833234</v>
      </c>
      <c r="AA553" s="6">
        <v>0</v>
      </c>
      <c r="AB553" s="6">
        <v>0</v>
      </c>
      <c r="AC553" s="6">
        <v>0</v>
      </c>
      <c r="AD553" s="6">
        <v>0</v>
      </c>
      <c r="AE553" s="6">
        <v>0</v>
      </c>
      <c r="AF553" s="6">
        <v>0</v>
      </c>
      <c r="AG553" s="6">
        <v>0</v>
      </c>
      <c r="AH553" s="1">
        <v>366412</v>
      </c>
      <c r="AI553">
        <v>5</v>
      </c>
    </row>
    <row r="554" spans="1:35" x14ac:dyDescent="0.25">
      <c r="A554" t="s">
        <v>964</v>
      </c>
      <c r="B554" t="s">
        <v>174</v>
      </c>
      <c r="C554" t="s">
        <v>1213</v>
      </c>
      <c r="D554" t="s">
        <v>1008</v>
      </c>
      <c r="E554" s="6">
        <v>77.704225352112672</v>
      </c>
      <c r="F554" s="6">
        <v>0</v>
      </c>
      <c r="G554" s="6">
        <v>1.1267605633802817</v>
      </c>
      <c r="H554" s="6">
        <v>0</v>
      </c>
      <c r="I554" s="6">
        <v>0</v>
      </c>
      <c r="J554" s="6">
        <v>0</v>
      </c>
      <c r="K554" s="6">
        <v>0</v>
      </c>
      <c r="L554" s="6">
        <v>0</v>
      </c>
      <c r="M554" s="6">
        <v>5.2359154929577461</v>
      </c>
      <c r="N554" s="6">
        <v>0</v>
      </c>
      <c r="O554" s="6">
        <f>SUM(NonNurse[[#This Row],[Qualified Social Work Staff Hours]],NonNurse[[#This Row],[Other Social Work Staff Hours]])/NonNurse[[#This Row],[MDS Census]]</f>
        <v>6.7382635490302698E-2</v>
      </c>
      <c r="P554" s="6">
        <v>0</v>
      </c>
      <c r="Q554" s="6">
        <v>20.3943661971831</v>
      </c>
      <c r="R554" s="6">
        <f>SUM(NonNurse[[#This Row],[Qualified Activities Professional Hours]],NonNurse[[#This Row],[Other Activities Professional Hours]])/NonNurse[[#This Row],[MDS Census]]</f>
        <v>0.26246148268986769</v>
      </c>
      <c r="S554" s="6">
        <v>0</v>
      </c>
      <c r="T554" s="6">
        <v>0</v>
      </c>
      <c r="U554" s="6">
        <v>0</v>
      </c>
      <c r="V554" s="6">
        <f>SUM(NonNurse[[#This Row],[Occupational Therapist Hours]],NonNurse[[#This Row],[OT Assistant Hours]],NonNurse[[#This Row],[OT Aide Hours]])/NonNurse[[#This Row],[MDS Census]]</f>
        <v>0</v>
      </c>
      <c r="W554" s="6">
        <v>0</v>
      </c>
      <c r="X554" s="6">
        <v>0</v>
      </c>
      <c r="Y554" s="6">
        <v>0</v>
      </c>
      <c r="Z554" s="6">
        <f>SUM(NonNurse[[#This Row],[Physical Therapist (PT) Hours]],NonNurse[[#This Row],[PT Assistant Hours]],NonNurse[[#This Row],[PT Aide Hours]])/NonNurse[[#This Row],[MDS Census]]</f>
        <v>0</v>
      </c>
      <c r="AA554" s="6">
        <v>0</v>
      </c>
      <c r="AB554" s="6">
        <v>0</v>
      </c>
      <c r="AC554" s="6">
        <v>0</v>
      </c>
      <c r="AD554" s="6">
        <v>0</v>
      </c>
      <c r="AE554" s="6">
        <v>0</v>
      </c>
      <c r="AF554" s="6">
        <v>0</v>
      </c>
      <c r="AG554" s="6">
        <v>0</v>
      </c>
      <c r="AH554" s="1">
        <v>365423</v>
      </c>
      <c r="AI554">
        <v>5</v>
      </c>
    </row>
    <row r="555" spans="1:35" x14ac:dyDescent="0.25">
      <c r="A555" t="s">
        <v>964</v>
      </c>
      <c r="B555" t="s">
        <v>97</v>
      </c>
      <c r="C555" t="s">
        <v>1213</v>
      </c>
      <c r="D555" t="s">
        <v>1008</v>
      </c>
      <c r="E555" s="6">
        <v>60.913043478260867</v>
      </c>
      <c r="F555" s="6">
        <v>5.5380434782608692</v>
      </c>
      <c r="G555" s="6">
        <v>0.14130434782608695</v>
      </c>
      <c r="H555" s="6">
        <v>0</v>
      </c>
      <c r="I555" s="6">
        <v>1.076086956521739</v>
      </c>
      <c r="J555" s="6">
        <v>0</v>
      </c>
      <c r="K555" s="6">
        <v>0</v>
      </c>
      <c r="L555" s="6">
        <v>1.9222826086956524</v>
      </c>
      <c r="M555" s="6">
        <v>5.1413043478260869</v>
      </c>
      <c r="N555" s="6">
        <v>0</v>
      </c>
      <c r="O555" s="6">
        <f>SUM(NonNurse[[#This Row],[Qualified Social Work Staff Hours]],NonNurse[[#This Row],[Other Social Work Staff Hours]])/NonNurse[[#This Row],[MDS Census]]</f>
        <v>8.4403997144896506E-2</v>
      </c>
      <c r="P555" s="6">
        <v>4.9864130434782608</v>
      </c>
      <c r="Q555" s="6">
        <v>12.929347826086957</v>
      </c>
      <c r="R555" s="6">
        <f>SUM(NonNurse[[#This Row],[Qualified Activities Professional Hours]],NonNurse[[#This Row],[Other Activities Professional Hours]])/NonNurse[[#This Row],[MDS Census]]</f>
        <v>0.29412027123483231</v>
      </c>
      <c r="S555" s="6">
        <v>1.4447826086956523</v>
      </c>
      <c r="T555" s="6">
        <v>4.9673913043478262</v>
      </c>
      <c r="U555" s="6">
        <v>0</v>
      </c>
      <c r="V555" s="6">
        <f>SUM(NonNurse[[#This Row],[Occupational Therapist Hours]],NonNurse[[#This Row],[OT Assistant Hours]],NonNurse[[#This Row],[OT Aide Hours]])/NonNurse[[#This Row],[MDS Census]]</f>
        <v>0.10526766595289079</v>
      </c>
      <c r="W555" s="6">
        <v>0.78565217391304332</v>
      </c>
      <c r="X555" s="6">
        <v>2.6192391304347828</v>
      </c>
      <c r="Y555" s="6">
        <v>0</v>
      </c>
      <c r="Z555" s="6">
        <f>SUM(NonNurse[[#This Row],[Physical Therapist (PT) Hours]],NonNurse[[#This Row],[PT Assistant Hours]],NonNurse[[#This Row],[PT Aide Hours]])/NonNurse[[#This Row],[MDS Census]]</f>
        <v>5.5897573162027127E-2</v>
      </c>
      <c r="AA555" s="6">
        <v>0</v>
      </c>
      <c r="AB555" s="6">
        <v>0</v>
      </c>
      <c r="AC555" s="6">
        <v>0</v>
      </c>
      <c r="AD555" s="6">
        <v>0</v>
      </c>
      <c r="AE555" s="6">
        <v>0</v>
      </c>
      <c r="AF555" s="6">
        <v>0</v>
      </c>
      <c r="AG555" s="6">
        <v>0</v>
      </c>
      <c r="AH555" s="1">
        <v>365293</v>
      </c>
      <c r="AI555">
        <v>5</v>
      </c>
    </row>
    <row r="556" spans="1:35" x14ac:dyDescent="0.25">
      <c r="A556" t="s">
        <v>964</v>
      </c>
      <c r="B556" t="s">
        <v>593</v>
      </c>
      <c r="C556" t="s">
        <v>1219</v>
      </c>
      <c r="D556" t="s">
        <v>1032</v>
      </c>
      <c r="E556" s="6">
        <v>129.28260869565219</v>
      </c>
      <c r="F556" s="6">
        <v>5.6521739130434785</v>
      </c>
      <c r="G556" s="6">
        <v>0</v>
      </c>
      <c r="H556" s="6">
        <v>0</v>
      </c>
      <c r="I556" s="6">
        <v>4.7826086956521738</v>
      </c>
      <c r="J556" s="6">
        <v>0</v>
      </c>
      <c r="K556" s="6">
        <v>0</v>
      </c>
      <c r="L556" s="6">
        <v>7.9475000000000025</v>
      </c>
      <c r="M556" s="6">
        <v>9.2608695652173907</v>
      </c>
      <c r="N556" s="6">
        <v>0</v>
      </c>
      <c r="O556" s="6">
        <f>SUM(NonNurse[[#This Row],[Qualified Social Work Staff Hours]],NonNurse[[#This Row],[Other Social Work Staff Hours]])/NonNurse[[#This Row],[MDS Census]]</f>
        <v>7.1632756011434331E-2</v>
      </c>
      <c r="P556" s="6">
        <v>4.8695652173913047</v>
      </c>
      <c r="Q556" s="6">
        <v>24.247282608695652</v>
      </c>
      <c r="R556" s="6">
        <f>SUM(NonNurse[[#This Row],[Qualified Activities Professional Hours]],NonNurse[[#This Row],[Other Activities Professional Hours]])/NonNurse[[#This Row],[MDS Census]]</f>
        <v>0.22521859761224144</v>
      </c>
      <c r="S556" s="6">
        <v>8.0586956521739168</v>
      </c>
      <c r="T556" s="6">
        <v>12.056195652173914</v>
      </c>
      <c r="U556" s="6">
        <v>0</v>
      </c>
      <c r="V556" s="6">
        <f>SUM(NonNurse[[#This Row],[Occupational Therapist Hours]],NonNurse[[#This Row],[OT Assistant Hours]],NonNurse[[#This Row],[OT Aide Hours]])/NonNurse[[#This Row],[MDS Census]]</f>
        <v>0.1555885320329578</v>
      </c>
      <c r="W556" s="6">
        <v>6.0239130434782604</v>
      </c>
      <c r="X556" s="6">
        <v>10.873586956521745</v>
      </c>
      <c r="Y556" s="6">
        <v>0</v>
      </c>
      <c r="Z556" s="6">
        <f>SUM(NonNurse[[#This Row],[Physical Therapist (PT) Hours]],NonNurse[[#This Row],[PT Assistant Hours]],NonNurse[[#This Row],[PT Aide Hours]])/NonNurse[[#This Row],[MDS Census]]</f>
        <v>0.13070203463931396</v>
      </c>
      <c r="AA556" s="6">
        <v>0</v>
      </c>
      <c r="AB556" s="6">
        <v>0</v>
      </c>
      <c r="AC556" s="6">
        <v>0</v>
      </c>
      <c r="AD556" s="6">
        <v>0</v>
      </c>
      <c r="AE556" s="6">
        <v>0</v>
      </c>
      <c r="AF556" s="6">
        <v>0</v>
      </c>
      <c r="AG556" s="6">
        <v>0</v>
      </c>
      <c r="AH556" s="1">
        <v>366071</v>
      </c>
      <c r="AI556">
        <v>5</v>
      </c>
    </row>
    <row r="557" spans="1:35" x14ac:dyDescent="0.25">
      <c r="A557" t="s">
        <v>964</v>
      </c>
      <c r="B557" t="s">
        <v>566</v>
      </c>
      <c r="C557" t="s">
        <v>1213</v>
      </c>
      <c r="D557" t="s">
        <v>1008</v>
      </c>
      <c r="E557" s="6">
        <v>62.891304347826086</v>
      </c>
      <c r="F557" s="6">
        <v>5.0608695652173914</v>
      </c>
      <c r="G557" s="6">
        <v>0.55434782608695654</v>
      </c>
      <c r="H557" s="6">
        <v>0.3641304347826087</v>
      </c>
      <c r="I557" s="6">
        <v>1.173913043478261</v>
      </c>
      <c r="J557" s="6">
        <v>0</v>
      </c>
      <c r="K557" s="6">
        <v>0.17934782608695651</v>
      </c>
      <c r="L557" s="6">
        <v>3.5536956521739125</v>
      </c>
      <c r="M557" s="6">
        <v>1.6521739130434783</v>
      </c>
      <c r="N557" s="6">
        <v>9.3915217391304342</v>
      </c>
      <c r="O557" s="6">
        <f>SUM(NonNurse[[#This Row],[Qualified Social Work Staff Hours]],NonNurse[[#This Row],[Other Social Work Staff Hours]])/NonNurse[[#This Row],[MDS Census]]</f>
        <v>0.17559972347044589</v>
      </c>
      <c r="P557" s="6">
        <v>4.3478260869565215</v>
      </c>
      <c r="Q557" s="6">
        <v>19.232391304347829</v>
      </c>
      <c r="R557" s="6">
        <f>SUM(NonNurse[[#This Row],[Qualified Activities Professional Hours]],NonNurse[[#This Row],[Other Activities Professional Hours]])/NonNurse[[#This Row],[MDS Census]]</f>
        <v>0.37493605254061535</v>
      </c>
      <c r="S557" s="6">
        <v>2.5747826086956525</v>
      </c>
      <c r="T557" s="6">
        <v>4.1461956521739145</v>
      </c>
      <c r="U557" s="6">
        <v>0</v>
      </c>
      <c r="V557" s="6">
        <f>SUM(NonNurse[[#This Row],[Occupational Therapist Hours]],NonNurse[[#This Row],[OT Assistant Hours]],NonNurse[[#This Row],[OT Aide Hours]])/NonNurse[[#This Row],[MDS Census]]</f>
        <v>0.10686657449014866</v>
      </c>
      <c r="W557" s="6">
        <v>5.0961956521739129</v>
      </c>
      <c r="X557" s="6">
        <v>6.4967391304347819</v>
      </c>
      <c r="Y557" s="6">
        <v>0.88043478260869568</v>
      </c>
      <c r="Z557" s="6">
        <f>SUM(NonNurse[[#This Row],[Physical Therapist (PT) Hours]],NonNurse[[#This Row],[PT Assistant Hours]],NonNurse[[#This Row],[PT Aide Hours]])/NonNurse[[#This Row],[MDS Census]]</f>
        <v>0.19833218112685791</v>
      </c>
      <c r="AA557" s="6">
        <v>0</v>
      </c>
      <c r="AB557" s="6">
        <v>0</v>
      </c>
      <c r="AC557" s="6">
        <v>0</v>
      </c>
      <c r="AD557" s="6">
        <v>0</v>
      </c>
      <c r="AE557" s="6">
        <v>0</v>
      </c>
      <c r="AF557" s="6">
        <v>0</v>
      </c>
      <c r="AG557" s="6">
        <v>0</v>
      </c>
      <c r="AH557" s="1">
        <v>366025</v>
      </c>
      <c r="AI557">
        <v>5</v>
      </c>
    </row>
    <row r="558" spans="1:35" x14ac:dyDescent="0.25">
      <c r="A558" t="s">
        <v>964</v>
      </c>
      <c r="B558" t="s">
        <v>204</v>
      </c>
      <c r="C558" t="s">
        <v>1179</v>
      </c>
      <c r="D558" t="s">
        <v>986</v>
      </c>
      <c r="E558" s="6">
        <v>53.804347826086953</v>
      </c>
      <c r="F558" s="6">
        <v>2.5027173913043477</v>
      </c>
      <c r="G558" s="6">
        <v>0</v>
      </c>
      <c r="H558" s="6">
        <v>0</v>
      </c>
      <c r="I558" s="6">
        <v>0</v>
      </c>
      <c r="J558" s="6">
        <v>0</v>
      </c>
      <c r="K558" s="6">
        <v>0</v>
      </c>
      <c r="L558" s="6">
        <v>0.15684782608695655</v>
      </c>
      <c r="M558" s="6">
        <v>0</v>
      </c>
      <c r="N558" s="6">
        <v>5.2173913043478262</v>
      </c>
      <c r="O558" s="6">
        <f>SUM(NonNurse[[#This Row],[Qualified Social Work Staff Hours]],NonNurse[[#This Row],[Other Social Work Staff Hours]])/NonNurse[[#This Row],[MDS Census]]</f>
        <v>9.6969696969696983E-2</v>
      </c>
      <c r="P558" s="6">
        <v>4.5482608695652189</v>
      </c>
      <c r="Q558" s="6">
        <v>5.5577173913043474</v>
      </c>
      <c r="R558" s="6">
        <f>SUM(NonNurse[[#This Row],[Qualified Activities Professional Hours]],NonNurse[[#This Row],[Other Activities Professional Hours]])/NonNurse[[#This Row],[MDS Census]]</f>
        <v>0.18782828282828287</v>
      </c>
      <c r="S558" s="6">
        <v>0.41586956521739121</v>
      </c>
      <c r="T558" s="6">
        <v>4.2998913043478275</v>
      </c>
      <c r="U558" s="6">
        <v>0</v>
      </c>
      <c r="V558" s="6">
        <f>SUM(NonNurse[[#This Row],[Occupational Therapist Hours]],NonNurse[[#This Row],[OT Assistant Hours]],NonNurse[[#This Row],[OT Aide Hours]])/NonNurse[[#This Row],[MDS Census]]</f>
        <v>8.7646464646464667E-2</v>
      </c>
      <c r="W558" s="6">
        <v>0.27097826086956528</v>
      </c>
      <c r="X558" s="6">
        <v>3.3506521739130433</v>
      </c>
      <c r="Y558" s="6">
        <v>0</v>
      </c>
      <c r="Z558" s="6">
        <f>SUM(NonNurse[[#This Row],[Physical Therapist (PT) Hours]],NonNurse[[#This Row],[PT Assistant Hours]],NonNurse[[#This Row],[PT Aide Hours]])/NonNurse[[#This Row],[MDS Census]]</f>
        <v>6.7311111111111113E-2</v>
      </c>
      <c r="AA558" s="6">
        <v>0</v>
      </c>
      <c r="AB558" s="6">
        <v>0</v>
      </c>
      <c r="AC558" s="6">
        <v>0</v>
      </c>
      <c r="AD558" s="6">
        <v>0</v>
      </c>
      <c r="AE558" s="6">
        <v>0</v>
      </c>
      <c r="AF558" s="6">
        <v>0</v>
      </c>
      <c r="AG558" s="6">
        <v>0</v>
      </c>
      <c r="AH558" s="1">
        <v>365461</v>
      </c>
      <c r="AI558">
        <v>5</v>
      </c>
    </row>
    <row r="559" spans="1:35" x14ac:dyDescent="0.25">
      <c r="A559" t="s">
        <v>964</v>
      </c>
      <c r="B559" t="s">
        <v>387</v>
      </c>
      <c r="C559" t="s">
        <v>1139</v>
      </c>
      <c r="D559" t="s">
        <v>993</v>
      </c>
      <c r="E559" s="6">
        <v>32</v>
      </c>
      <c r="F559" s="6">
        <v>5.3043478260869561</v>
      </c>
      <c r="G559" s="6">
        <v>0.2608695652173913</v>
      </c>
      <c r="H559" s="6">
        <v>0.19565217391304349</v>
      </c>
      <c r="I559" s="6">
        <v>0.10869565217391304</v>
      </c>
      <c r="J559" s="6">
        <v>0</v>
      </c>
      <c r="K559" s="6">
        <v>2.1739130434782608E-2</v>
      </c>
      <c r="L559" s="6">
        <v>0</v>
      </c>
      <c r="M559" s="6">
        <v>0</v>
      </c>
      <c r="N559" s="6">
        <v>0</v>
      </c>
      <c r="O559" s="6">
        <f>SUM(NonNurse[[#This Row],[Qualified Social Work Staff Hours]],NonNurse[[#This Row],[Other Social Work Staff Hours]])/NonNurse[[#This Row],[MDS Census]]</f>
        <v>0</v>
      </c>
      <c r="P559" s="6">
        <v>0</v>
      </c>
      <c r="Q559" s="6">
        <v>7.6641304347826065</v>
      </c>
      <c r="R559" s="6">
        <f>SUM(NonNurse[[#This Row],[Qualified Activities Professional Hours]],NonNurse[[#This Row],[Other Activities Professional Hours]])/NonNurse[[#This Row],[MDS Census]]</f>
        <v>0.23950407608695645</v>
      </c>
      <c r="S559" s="6">
        <v>5.799999999999998</v>
      </c>
      <c r="T559" s="6">
        <v>3.6086956521739131</v>
      </c>
      <c r="U559" s="6">
        <v>0</v>
      </c>
      <c r="V559" s="6">
        <f>SUM(NonNurse[[#This Row],[Occupational Therapist Hours]],NonNurse[[#This Row],[OT Assistant Hours]],NonNurse[[#This Row],[OT Aide Hours]])/NonNurse[[#This Row],[MDS Census]]</f>
        <v>0.29402173913043472</v>
      </c>
      <c r="W559" s="6">
        <v>0</v>
      </c>
      <c r="X559" s="6">
        <v>4.6864130434782609</v>
      </c>
      <c r="Y559" s="6">
        <v>0</v>
      </c>
      <c r="Z559" s="6">
        <f>SUM(NonNurse[[#This Row],[Physical Therapist (PT) Hours]],NonNurse[[#This Row],[PT Assistant Hours]],NonNurse[[#This Row],[PT Aide Hours]])/NonNurse[[#This Row],[MDS Census]]</f>
        <v>0.14645040760869565</v>
      </c>
      <c r="AA559" s="6">
        <v>0.94565217391304346</v>
      </c>
      <c r="AB559" s="6">
        <v>0</v>
      </c>
      <c r="AC559" s="6">
        <v>0</v>
      </c>
      <c r="AD559" s="6">
        <v>0</v>
      </c>
      <c r="AE559" s="6">
        <v>0</v>
      </c>
      <c r="AF559" s="6">
        <v>0</v>
      </c>
      <c r="AG559" s="6">
        <v>0</v>
      </c>
      <c r="AH559" s="1">
        <v>365742</v>
      </c>
      <c r="AI559">
        <v>5</v>
      </c>
    </row>
    <row r="560" spans="1:35" x14ac:dyDescent="0.25">
      <c r="A560" t="s">
        <v>964</v>
      </c>
      <c r="B560" t="s">
        <v>792</v>
      </c>
      <c r="C560" t="s">
        <v>1148</v>
      </c>
      <c r="D560" t="s">
        <v>1061</v>
      </c>
      <c r="E560" s="6">
        <v>33.836956521739133</v>
      </c>
      <c r="F560" s="6">
        <v>4.0869565217391308</v>
      </c>
      <c r="G560" s="6">
        <v>0.46739130434782611</v>
      </c>
      <c r="H560" s="6">
        <v>0.16847826086956522</v>
      </c>
      <c r="I560" s="6">
        <v>8.6956521739130432E-2</v>
      </c>
      <c r="J560" s="6">
        <v>0</v>
      </c>
      <c r="K560" s="6">
        <v>0.69565217391304346</v>
      </c>
      <c r="L560" s="6">
        <v>2.1647826086956528</v>
      </c>
      <c r="M560" s="6">
        <v>0</v>
      </c>
      <c r="N560" s="6">
        <v>4.463043478260869</v>
      </c>
      <c r="O560" s="6">
        <f>SUM(NonNurse[[#This Row],[Qualified Social Work Staff Hours]],NonNurse[[#This Row],[Other Social Work Staff Hours]])/NonNurse[[#This Row],[MDS Census]]</f>
        <v>0.13189849020237709</v>
      </c>
      <c r="P560" s="6">
        <v>5.0445652173913036</v>
      </c>
      <c r="Q560" s="6">
        <v>4.1358695652173907</v>
      </c>
      <c r="R560" s="6">
        <f>SUM(NonNurse[[#This Row],[Qualified Activities Professional Hours]],NonNurse[[#This Row],[Other Activities Professional Hours]])/NonNurse[[#This Row],[MDS Census]]</f>
        <v>0.27131384516543522</v>
      </c>
      <c r="S560" s="6">
        <v>6.4289130434782589</v>
      </c>
      <c r="T560" s="6">
        <v>3.0163043478260874</v>
      </c>
      <c r="U560" s="6">
        <v>0</v>
      </c>
      <c r="V560" s="6">
        <f>SUM(NonNurse[[#This Row],[Occupational Therapist Hours]],NonNurse[[#This Row],[OT Assistant Hours]],NonNurse[[#This Row],[OT Aide Hours]])/NonNurse[[#This Row],[MDS Census]]</f>
        <v>0.27913909412142623</v>
      </c>
      <c r="W560" s="6">
        <v>3.1272826086956518</v>
      </c>
      <c r="X560" s="6">
        <v>1.8196739130434785</v>
      </c>
      <c r="Y560" s="6">
        <v>2.0652173913043477</v>
      </c>
      <c r="Z560" s="6">
        <f>SUM(NonNurse[[#This Row],[Physical Therapist (PT) Hours]],NonNurse[[#This Row],[PT Assistant Hours]],NonNurse[[#This Row],[PT Aide Hours]])/NonNurse[[#This Row],[MDS Census]]</f>
        <v>0.2072341792483135</v>
      </c>
      <c r="AA560" s="6">
        <v>0</v>
      </c>
      <c r="AB560" s="6">
        <v>0</v>
      </c>
      <c r="AC560" s="6">
        <v>0</v>
      </c>
      <c r="AD560" s="6">
        <v>0</v>
      </c>
      <c r="AE560" s="6">
        <v>0</v>
      </c>
      <c r="AF560" s="6">
        <v>0</v>
      </c>
      <c r="AG560" s="6">
        <v>0</v>
      </c>
      <c r="AH560" s="1">
        <v>366338</v>
      </c>
      <c r="AI560">
        <v>5</v>
      </c>
    </row>
    <row r="561" spans="1:35" x14ac:dyDescent="0.25">
      <c r="A561" t="s">
        <v>964</v>
      </c>
      <c r="B561" t="s">
        <v>655</v>
      </c>
      <c r="C561" t="s">
        <v>1116</v>
      </c>
      <c r="D561" t="s">
        <v>980</v>
      </c>
      <c r="E561" s="6">
        <v>55.304347826086953</v>
      </c>
      <c r="F561" s="6">
        <v>3.9434782608695627</v>
      </c>
      <c r="G561" s="6">
        <v>0</v>
      </c>
      <c r="H561" s="6">
        <v>0</v>
      </c>
      <c r="I561" s="6">
        <v>1.2173913043478262</v>
      </c>
      <c r="J561" s="6">
        <v>0</v>
      </c>
      <c r="K561" s="6">
        <v>0</v>
      </c>
      <c r="L561" s="6">
        <v>0</v>
      </c>
      <c r="M561" s="6">
        <v>6.6413043478260869</v>
      </c>
      <c r="N561" s="6">
        <v>3.8043478260869565</v>
      </c>
      <c r="O561" s="6">
        <f>SUM(NonNurse[[#This Row],[Qualified Social Work Staff Hours]],NonNurse[[#This Row],[Other Social Work Staff Hours]])/NonNurse[[#This Row],[MDS Census]]</f>
        <v>0.18887578616352202</v>
      </c>
      <c r="P561" s="6">
        <v>5.3913043478260869</v>
      </c>
      <c r="Q561" s="6">
        <v>2.4945652173913042</v>
      </c>
      <c r="R561" s="6">
        <f>SUM(NonNurse[[#This Row],[Qualified Activities Professional Hours]],NonNurse[[#This Row],[Other Activities Professional Hours]])/NonNurse[[#This Row],[MDS Census]]</f>
        <v>0.14259040880503143</v>
      </c>
      <c r="S561" s="6">
        <v>9.5786956521739146</v>
      </c>
      <c r="T561" s="6">
        <v>10.520108695652175</v>
      </c>
      <c r="U561" s="6">
        <v>0</v>
      </c>
      <c r="V561" s="6">
        <f>SUM(NonNurse[[#This Row],[Occupational Therapist Hours]],NonNurse[[#This Row],[OT Assistant Hours]],NonNurse[[#This Row],[OT Aide Hours]])/NonNurse[[#This Row],[MDS Census]]</f>
        <v>0.36342177672955983</v>
      </c>
      <c r="W561" s="6">
        <v>4.2121739130434772</v>
      </c>
      <c r="X561" s="6">
        <v>10.423369565217389</v>
      </c>
      <c r="Y561" s="6">
        <v>0</v>
      </c>
      <c r="Z561" s="6">
        <f>SUM(NonNurse[[#This Row],[Physical Therapist (PT) Hours]],NonNurse[[#This Row],[PT Assistant Hours]],NonNurse[[#This Row],[PT Aide Hours]])/NonNurse[[#This Row],[MDS Census]]</f>
        <v>0.26463639937106914</v>
      </c>
      <c r="AA561" s="6">
        <v>0</v>
      </c>
      <c r="AB561" s="6">
        <v>0</v>
      </c>
      <c r="AC561" s="6">
        <v>0</v>
      </c>
      <c r="AD561" s="6">
        <v>0</v>
      </c>
      <c r="AE561" s="6">
        <v>0</v>
      </c>
      <c r="AF561" s="6">
        <v>0</v>
      </c>
      <c r="AG561" s="6">
        <v>0</v>
      </c>
      <c r="AH561" s="1">
        <v>366155</v>
      </c>
      <c r="AI561">
        <v>5</v>
      </c>
    </row>
    <row r="562" spans="1:35" x14ac:dyDescent="0.25">
      <c r="A562" t="s">
        <v>964</v>
      </c>
      <c r="B562" t="s">
        <v>541</v>
      </c>
      <c r="C562" t="s">
        <v>1108</v>
      </c>
      <c r="D562" t="s">
        <v>1040</v>
      </c>
      <c r="E562" s="6">
        <v>65.565217391304344</v>
      </c>
      <c r="F562" s="6">
        <v>1.9130434782608696</v>
      </c>
      <c r="G562" s="6">
        <v>0</v>
      </c>
      <c r="H562" s="6">
        <v>0</v>
      </c>
      <c r="I562" s="6">
        <v>5.6521739130434785</v>
      </c>
      <c r="J562" s="6">
        <v>0</v>
      </c>
      <c r="K562" s="6">
        <v>0</v>
      </c>
      <c r="L562" s="6">
        <v>2.7405434782608693</v>
      </c>
      <c r="M562" s="6">
        <v>0</v>
      </c>
      <c r="N562" s="6">
        <v>7.0418478260869568</v>
      </c>
      <c r="O562" s="6">
        <f>SUM(NonNurse[[#This Row],[Qualified Social Work Staff Hours]],NonNurse[[#This Row],[Other Social Work Staff Hours]])/NonNurse[[#This Row],[MDS Census]]</f>
        <v>0.10740218832891248</v>
      </c>
      <c r="P562" s="6">
        <v>7.8269565217391293</v>
      </c>
      <c r="Q562" s="6">
        <v>2.0261956521739131</v>
      </c>
      <c r="R562" s="6">
        <f>SUM(NonNurse[[#This Row],[Qualified Activities Professional Hours]],NonNurse[[#This Row],[Other Activities Professional Hours]])/NonNurse[[#This Row],[MDS Census]]</f>
        <v>0.1502801724137931</v>
      </c>
      <c r="S562" s="6">
        <v>7.307608695652176</v>
      </c>
      <c r="T562" s="6">
        <v>14.130108695652174</v>
      </c>
      <c r="U562" s="6">
        <v>0</v>
      </c>
      <c r="V562" s="6">
        <f>SUM(NonNurse[[#This Row],[Occupational Therapist Hours]],NonNurse[[#This Row],[OT Assistant Hours]],NonNurse[[#This Row],[OT Aide Hours]])/NonNurse[[#This Row],[MDS Census]]</f>
        <v>0.3269678381962865</v>
      </c>
      <c r="W562" s="6">
        <v>2.0285869565217389</v>
      </c>
      <c r="X562" s="6">
        <v>17.470543478260872</v>
      </c>
      <c r="Y562" s="6">
        <v>0</v>
      </c>
      <c r="Z562" s="6">
        <f>SUM(NonNurse[[#This Row],[Physical Therapist (PT) Hours]],NonNurse[[#This Row],[PT Assistant Hours]],NonNurse[[#This Row],[PT Aide Hours]])/NonNurse[[#This Row],[MDS Census]]</f>
        <v>0.29740053050397885</v>
      </c>
      <c r="AA562" s="6">
        <v>0</v>
      </c>
      <c r="AB562" s="6">
        <v>0</v>
      </c>
      <c r="AC562" s="6">
        <v>0</v>
      </c>
      <c r="AD562" s="6">
        <v>0</v>
      </c>
      <c r="AE562" s="6">
        <v>0</v>
      </c>
      <c r="AF562" s="6">
        <v>0</v>
      </c>
      <c r="AG562" s="6">
        <v>0</v>
      </c>
      <c r="AH562" s="1">
        <v>365990</v>
      </c>
      <c r="AI562">
        <v>5</v>
      </c>
    </row>
    <row r="563" spans="1:35" x14ac:dyDescent="0.25">
      <c r="A563" t="s">
        <v>964</v>
      </c>
      <c r="B563" t="s">
        <v>491</v>
      </c>
      <c r="C563" t="s">
        <v>1350</v>
      </c>
      <c r="D563" t="s">
        <v>982</v>
      </c>
      <c r="E563" s="6">
        <v>74.532608695652172</v>
      </c>
      <c r="F563" s="6">
        <v>5.2173913043478262</v>
      </c>
      <c r="G563" s="6">
        <v>0.39130434782608697</v>
      </c>
      <c r="H563" s="6">
        <v>0.2391304347826087</v>
      </c>
      <c r="I563" s="6">
        <v>0</v>
      </c>
      <c r="J563" s="6">
        <v>0</v>
      </c>
      <c r="K563" s="6">
        <v>0</v>
      </c>
      <c r="L563" s="6">
        <v>3.1175000000000002</v>
      </c>
      <c r="M563" s="6">
        <v>5.2173913043478262</v>
      </c>
      <c r="N563" s="6">
        <v>0</v>
      </c>
      <c r="O563" s="6">
        <f>SUM(NonNurse[[#This Row],[Qualified Social Work Staff Hours]],NonNurse[[#This Row],[Other Social Work Staff Hours]])/NonNurse[[#This Row],[MDS Census]]</f>
        <v>7.0001458363715907E-2</v>
      </c>
      <c r="P563" s="6">
        <v>5.5652173913043477</v>
      </c>
      <c r="Q563" s="6">
        <v>12.798043478260871</v>
      </c>
      <c r="R563" s="6">
        <f>SUM(NonNurse[[#This Row],[Qualified Activities Professional Hours]],NonNurse[[#This Row],[Other Activities Professional Hours]])/NonNurse[[#This Row],[MDS Census]]</f>
        <v>0.2463788828933936</v>
      </c>
      <c r="S563" s="6">
        <v>5.8490217391304347</v>
      </c>
      <c r="T563" s="6">
        <v>7.3500000000000014</v>
      </c>
      <c r="U563" s="6">
        <v>0</v>
      </c>
      <c r="V563" s="6">
        <f>SUM(NonNurse[[#This Row],[Occupational Therapist Hours]],NonNurse[[#This Row],[OT Assistant Hours]],NonNurse[[#This Row],[OT Aide Hours]])/NonNurse[[#This Row],[MDS Census]]</f>
        <v>0.1770905643867581</v>
      </c>
      <c r="W563" s="6">
        <v>6.0422826086956523</v>
      </c>
      <c r="X563" s="6">
        <v>7.5708695652173903</v>
      </c>
      <c r="Y563" s="6">
        <v>0</v>
      </c>
      <c r="Z563" s="6">
        <f>SUM(NonNurse[[#This Row],[Physical Therapist (PT) Hours]],NonNurse[[#This Row],[PT Assistant Hours]],NonNurse[[#This Row],[PT Aide Hours]])/NonNurse[[#This Row],[MDS Census]]</f>
        <v>0.18264693014437802</v>
      </c>
      <c r="AA563" s="6">
        <v>0</v>
      </c>
      <c r="AB563" s="6">
        <v>0</v>
      </c>
      <c r="AC563" s="6">
        <v>0</v>
      </c>
      <c r="AD563" s="6">
        <v>43.886847826086978</v>
      </c>
      <c r="AE563" s="6">
        <v>0</v>
      </c>
      <c r="AF563" s="6">
        <v>0</v>
      </c>
      <c r="AG563" s="6">
        <v>0</v>
      </c>
      <c r="AH563" s="1">
        <v>365897</v>
      </c>
      <c r="AI563">
        <v>5</v>
      </c>
    </row>
    <row r="564" spans="1:35" x14ac:dyDescent="0.25">
      <c r="A564" t="s">
        <v>964</v>
      </c>
      <c r="B564" t="s">
        <v>503</v>
      </c>
      <c r="C564" t="s">
        <v>1353</v>
      </c>
      <c r="D564" t="s">
        <v>1032</v>
      </c>
      <c r="E564" s="6">
        <v>86.239130434782609</v>
      </c>
      <c r="F564" s="6">
        <v>5.2173913043478262</v>
      </c>
      <c r="G564" s="6">
        <v>0.19565217391304349</v>
      </c>
      <c r="H564" s="6">
        <v>0.35869565217391303</v>
      </c>
      <c r="I564" s="6">
        <v>1.3586956521739131</v>
      </c>
      <c r="J564" s="6">
        <v>0</v>
      </c>
      <c r="K564" s="6">
        <v>0</v>
      </c>
      <c r="L564" s="6">
        <v>3.0086956521739139</v>
      </c>
      <c r="M564" s="6">
        <v>10.826086956521738</v>
      </c>
      <c r="N564" s="6">
        <v>0</v>
      </c>
      <c r="O564" s="6">
        <f>SUM(NonNurse[[#This Row],[Qualified Social Work Staff Hours]],NonNurse[[#This Row],[Other Social Work Staff Hours]])/NonNurse[[#This Row],[MDS Census]]</f>
        <v>0.12553566927148979</v>
      </c>
      <c r="P564" s="6">
        <v>5.2173913043478262</v>
      </c>
      <c r="Q564" s="6">
        <v>8.9021739130434785</v>
      </c>
      <c r="R564" s="6">
        <f>SUM(NonNurse[[#This Row],[Qualified Activities Professional Hours]],NonNurse[[#This Row],[Other Activities Professional Hours]])/NonNurse[[#This Row],[MDS Census]]</f>
        <v>0.16372573733299722</v>
      </c>
      <c r="S564" s="6">
        <v>3.4047826086956521</v>
      </c>
      <c r="T564" s="6">
        <v>4.2271739130434778</v>
      </c>
      <c r="U564" s="6">
        <v>0</v>
      </c>
      <c r="V564" s="6">
        <f>SUM(NonNurse[[#This Row],[Occupational Therapist Hours]],NonNurse[[#This Row],[OT Assistant Hours]],NonNurse[[#This Row],[OT Aide Hours]])/NonNurse[[#This Row],[MDS Census]]</f>
        <v>8.8497605243256866E-2</v>
      </c>
      <c r="W564" s="6">
        <v>5.5994565217391301</v>
      </c>
      <c r="X564" s="6">
        <v>5.0507608695652175</v>
      </c>
      <c r="Y564" s="6">
        <v>0</v>
      </c>
      <c r="Z564" s="6">
        <f>SUM(NonNurse[[#This Row],[Physical Therapist (PT) Hours]],NonNurse[[#This Row],[PT Assistant Hours]],NonNurse[[#This Row],[PT Aide Hours]])/NonNurse[[#This Row],[MDS Census]]</f>
        <v>0.12349634484497102</v>
      </c>
      <c r="AA564" s="6">
        <v>0</v>
      </c>
      <c r="AB564" s="6">
        <v>0</v>
      </c>
      <c r="AC564" s="6">
        <v>0</v>
      </c>
      <c r="AD564" s="6">
        <v>67.410326086956516</v>
      </c>
      <c r="AE564" s="6">
        <v>0</v>
      </c>
      <c r="AF564" s="6">
        <v>0</v>
      </c>
      <c r="AG564" s="6">
        <v>0</v>
      </c>
      <c r="AH564" s="1">
        <v>365926</v>
      </c>
      <c r="AI564">
        <v>5</v>
      </c>
    </row>
    <row r="565" spans="1:35" x14ac:dyDescent="0.25">
      <c r="A565" t="s">
        <v>964</v>
      </c>
      <c r="B565" t="s">
        <v>106</v>
      </c>
      <c r="C565" t="s">
        <v>1244</v>
      </c>
      <c r="D565" t="s">
        <v>1032</v>
      </c>
      <c r="E565" s="6">
        <v>67.478260869565219</v>
      </c>
      <c r="F565" s="6">
        <v>5.7391304347826084</v>
      </c>
      <c r="G565" s="6">
        <v>0.32608695652173914</v>
      </c>
      <c r="H565" s="6">
        <v>0</v>
      </c>
      <c r="I565" s="6">
        <v>1.0217391304347827</v>
      </c>
      <c r="J565" s="6">
        <v>0</v>
      </c>
      <c r="K565" s="6">
        <v>0</v>
      </c>
      <c r="L565" s="6">
        <v>2.9496739130434784</v>
      </c>
      <c r="M565" s="6">
        <v>5.7391304347826084</v>
      </c>
      <c r="N565" s="6">
        <v>0</v>
      </c>
      <c r="O565" s="6">
        <f>SUM(NonNurse[[#This Row],[Qualified Social Work Staff Hours]],NonNurse[[#This Row],[Other Social Work Staff Hours]])/NonNurse[[#This Row],[MDS Census]]</f>
        <v>8.5051546391752567E-2</v>
      </c>
      <c r="P565" s="6">
        <v>5.7391304347826084</v>
      </c>
      <c r="Q565" s="6">
        <v>2.774565217391304</v>
      </c>
      <c r="R565" s="6">
        <f>SUM(NonNurse[[#This Row],[Qualified Activities Professional Hours]],NonNurse[[#This Row],[Other Activities Professional Hours]])/NonNurse[[#This Row],[MDS Census]]</f>
        <v>0.12616945876288657</v>
      </c>
      <c r="S565" s="6">
        <v>2.2339130434782613</v>
      </c>
      <c r="T565" s="6">
        <v>4.9555434782608696</v>
      </c>
      <c r="U565" s="6">
        <v>0</v>
      </c>
      <c r="V565" s="6">
        <f>SUM(NonNurse[[#This Row],[Occupational Therapist Hours]],NonNurse[[#This Row],[OT Assistant Hours]],NonNurse[[#This Row],[OT Aide Hours]])/NonNurse[[#This Row],[MDS Census]]</f>
        <v>0.10654478092783505</v>
      </c>
      <c r="W565" s="6">
        <v>1.8913043478260878</v>
      </c>
      <c r="X565" s="6">
        <v>4.512500000000002</v>
      </c>
      <c r="Y565" s="6">
        <v>0</v>
      </c>
      <c r="Z565" s="6">
        <f>SUM(NonNurse[[#This Row],[Physical Therapist (PT) Hours]],NonNurse[[#This Row],[PT Assistant Hours]],NonNurse[[#This Row],[PT Aide Hours]])/NonNurse[[#This Row],[MDS Census]]</f>
        <v>9.4901739690721687E-2</v>
      </c>
      <c r="AA565" s="6">
        <v>0</v>
      </c>
      <c r="AB565" s="6">
        <v>0</v>
      </c>
      <c r="AC565" s="6">
        <v>0</v>
      </c>
      <c r="AD565" s="6">
        <v>0</v>
      </c>
      <c r="AE565" s="6">
        <v>0</v>
      </c>
      <c r="AF565" s="6">
        <v>0</v>
      </c>
      <c r="AG565" s="6">
        <v>0</v>
      </c>
      <c r="AH565" s="1">
        <v>365310</v>
      </c>
      <c r="AI565">
        <v>5</v>
      </c>
    </row>
    <row r="566" spans="1:35" x14ac:dyDescent="0.25">
      <c r="A566" t="s">
        <v>964</v>
      </c>
      <c r="B566" t="s">
        <v>837</v>
      </c>
      <c r="C566" t="s">
        <v>1328</v>
      </c>
      <c r="D566" t="s">
        <v>1032</v>
      </c>
      <c r="E566" s="6">
        <v>30.195652173913043</v>
      </c>
      <c r="F566" s="6">
        <v>4.6086956521739131</v>
      </c>
      <c r="G566" s="6">
        <v>0</v>
      </c>
      <c r="H566" s="6">
        <v>4.3478260869565216E-2</v>
      </c>
      <c r="I566" s="6">
        <v>1.1086956521739131</v>
      </c>
      <c r="J566" s="6">
        <v>0</v>
      </c>
      <c r="K566" s="6">
        <v>0</v>
      </c>
      <c r="L566" s="6">
        <v>1.9143478260869566</v>
      </c>
      <c r="M566" s="6">
        <v>0</v>
      </c>
      <c r="N566" s="6">
        <v>0</v>
      </c>
      <c r="O566" s="6">
        <f>SUM(NonNurse[[#This Row],[Qualified Social Work Staff Hours]],NonNurse[[#This Row],[Other Social Work Staff Hours]])/NonNurse[[#This Row],[MDS Census]]</f>
        <v>0</v>
      </c>
      <c r="P566" s="6">
        <v>5.4953260869565215</v>
      </c>
      <c r="Q566" s="6">
        <v>0</v>
      </c>
      <c r="R566" s="6">
        <f>SUM(NonNurse[[#This Row],[Qualified Activities Professional Hours]],NonNurse[[#This Row],[Other Activities Professional Hours]])/NonNurse[[#This Row],[MDS Census]]</f>
        <v>0.18199064074874011</v>
      </c>
      <c r="S566" s="6">
        <v>0.54847826086956519</v>
      </c>
      <c r="T566" s="6">
        <v>3.214999999999999</v>
      </c>
      <c r="U566" s="6">
        <v>0</v>
      </c>
      <c r="V566" s="6">
        <f>SUM(NonNurse[[#This Row],[Occupational Therapist Hours]],NonNurse[[#This Row],[OT Assistant Hours]],NonNurse[[#This Row],[OT Aide Hours]])/NonNurse[[#This Row],[MDS Census]]</f>
        <v>0.12463642908567311</v>
      </c>
      <c r="W566" s="6">
        <v>0.90032608695652183</v>
      </c>
      <c r="X566" s="6">
        <v>4.6583695652173898</v>
      </c>
      <c r="Y566" s="6">
        <v>0</v>
      </c>
      <c r="Z566" s="6">
        <f>SUM(NonNurse[[#This Row],[Physical Therapist (PT) Hours]],NonNurse[[#This Row],[PT Assistant Hours]],NonNurse[[#This Row],[PT Aide Hours]])/NonNurse[[#This Row],[MDS Census]]</f>
        <v>0.18408927285817131</v>
      </c>
      <c r="AA566" s="6">
        <v>0</v>
      </c>
      <c r="AB566" s="6">
        <v>0</v>
      </c>
      <c r="AC566" s="6">
        <v>0</v>
      </c>
      <c r="AD566" s="6">
        <v>0</v>
      </c>
      <c r="AE566" s="6">
        <v>0</v>
      </c>
      <c r="AF566" s="6">
        <v>0</v>
      </c>
      <c r="AG566" s="6">
        <v>0</v>
      </c>
      <c r="AH566" s="1">
        <v>366390</v>
      </c>
      <c r="AI566">
        <v>5</v>
      </c>
    </row>
    <row r="567" spans="1:35" x14ac:dyDescent="0.25">
      <c r="A567" t="s">
        <v>964</v>
      </c>
      <c r="B567" t="s">
        <v>53</v>
      </c>
      <c r="C567" t="s">
        <v>1202</v>
      </c>
      <c r="D567" t="s">
        <v>995</v>
      </c>
      <c r="E567" s="6">
        <v>70.217391304347828</v>
      </c>
      <c r="F567" s="6">
        <v>5.4782608695652177</v>
      </c>
      <c r="G567" s="6">
        <v>0.42391304347826086</v>
      </c>
      <c r="H567" s="6">
        <v>0</v>
      </c>
      <c r="I567" s="6">
        <v>3.3913043478260869</v>
      </c>
      <c r="J567" s="6">
        <v>0</v>
      </c>
      <c r="K567" s="6">
        <v>0</v>
      </c>
      <c r="L567" s="6">
        <v>3.4251086956521739</v>
      </c>
      <c r="M567" s="6">
        <v>0</v>
      </c>
      <c r="N567" s="6">
        <v>0</v>
      </c>
      <c r="O567" s="6">
        <f>SUM(NonNurse[[#This Row],[Qualified Social Work Staff Hours]],NonNurse[[#This Row],[Other Social Work Staff Hours]])/NonNurse[[#This Row],[MDS Census]]</f>
        <v>0</v>
      </c>
      <c r="P567" s="6">
        <v>3.9130434782608696</v>
      </c>
      <c r="Q567" s="6">
        <v>8.4782608695652169</v>
      </c>
      <c r="R567" s="6">
        <f>SUM(NonNurse[[#This Row],[Qualified Activities Professional Hours]],NonNurse[[#This Row],[Other Activities Professional Hours]])/NonNurse[[#This Row],[MDS Census]]</f>
        <v>0.1764705882352941</v>
      </c>
      <c r="S567" s="6">
        <v>2.1897826086956518</v>
      </c>
      <c r="T567" s="6">
        <v>4.2756521739130431</v>
      </c>
      <c r="U567" s="6">
        <v>0</v>
      </c>
      <c r="V567" s="6">
        <f>SUM(NonNurse[[#This Row],[Occupational Therapist Hours]],NonNurse[[#This Row],[OT Assistant Hours]],NonNurse[[#This Row],[OT Aide Hours]])/NonNurse[[#This Row],[MDS Census]]</f>
        <v>9.2077399380804933E-2</v>
      </c>
      <c r="W567" s="6">
        <v>1.6379347826086956</v>
      </c>
      <c r="X567" s="6">
        <v>7.1745652173913053</v>
      </c>
      <c r="Y567" s="6">
        <v>0.47826086956521741</v>
      </c>
      <c r="Z567" s="6">
        <f>SUM(NonNurse[[#This Row],[Physical Therapist (PT) Hours]],NonNurse[[#This Row],[PT Assistant Hours]],NonNurse[[#This Row],[PT Aide Hours]])/NonNurse[[#This Row],[MDS Census]]</f>
        <v>0.1323142414860681</v>
      </c>
      <c r="AA567" s="6">
        <v>0</v>
      </c>
      <c r="AB567" s="6">
        <v>0</v>
      </c>
      <c r="AC567" s="6">
        <v>0</v>
      </c>
      <c r="AD567" s="6">
        <v>0</v>
      </c>
      <c r="AE567" s="6">
        <v>0</v>
      </c>
      <c r="AF567" s="6">
        <v>0</v>
      </c>
      <c r="AG567" s="6">
        <v>0</v>
      </c>
      <c r="AH567" s="1">
        <v>365163</v>
      </c>
      <c r="AI567">
        <v>5</v>
      </c>
    </row>
    <row r="568" spans="1:35" x14ac:dyDescent="0.25">
      <c r="A568" t="s">
        <v>964</v>
      </c>
      <c r="B568" t="s">
        <v>747</v>
      </c>
      <c r="C568" t="s">
        <v>1192</v>
      </c>
      <c r="D568" t="s">
        <v>1034</v>
      </c>
      <c r="E568" s="6">
        <v>45.456521739130437</v>
      </c>
      <c r="F568" s="6">
        <v>5.0353260869565215</v>
      </c>
      <c r="G568" s="6">
        <v>0.14130434782608695</v>
      </c>
      <c r="H568" s="6">
        <v>0.17391304347826086</v>
      </c>
      <c r="I568" s="6">
        <v>1.8586956521739131</v>
      </c>
      <c r="J568" s="6">
        <v>0</v>
      </c>
      <c r="K568" s="6">
        <v>0.40217391304347827</v>
      </c>
      <c r="L568" s="6">
        <v>5.5802173913043465</v>
      </c>
      <c r="M568" s="6">
        <v>4.5923913043478262</v>
      </c>
      <c r="N568" s="6">
        <v>0</v>
      </c>
      <c r="O568" s="6">
        <f>SUM(NonNurse[[#This Row],[Qualified Social Work Staff Hours]],NonNurse[[#This Row],[Other Social Work Staff Hours]])/NonNurse[[#This Row],[MDS Census]]</f>
        <v>0.10102821616451459</v>
      </c>
      <c r="P568" s="6">
        <v>0</v>
      </c>
      <c r="Q568" s="6">
        <v>9.5135869565217384</v>
      </c>
      <c r="R568" s="6">
        <f>SUM(NonNurse[[#This Row],[Qualified Activities Professional Hours]],NonNurse[[#This Row],[Other Activities Professional Hours]])/NonNurse[[#This Row],[MDS Census]]</f>
        <v>0.20928981348637013</v>
      </c>
      <c r="S568" s="6">
        <v>2.5936956521739138</v>
      </c>
      <c r="T568" s="6">
        <v>5.3979347826086936</v>
      </c>
      <c r="U568" s="6">
        <v>0</v>
      </c>
      <c r="V568" s="6">
        <f>SUM(NonNurse[[#This Row],[Occupational Therapist Hours]],NonNurse[[#This Row],[OT Assistant Hours]],NonNurse[[#This Row],[OT Aide Hours]])/NonNurse[[#This Row],[MDS Census]]</f>
        <v>0.17580822572931606</v>
      </c>
      <c r="W568" s="6">
        <v>5.3561956521739118</v>
      </c>
      <c r="X568" s="6">
        <v>5.5892391304347822</v>
      </c>
      <c r="Y568" s="6">
        <v>0</v>
      </c>
      <c r="Z568" s="6">
        <f>SUM(NonNurse[[#This Row],[Physical Therapist (PT) Hours]],NonNurse[[#This Row],[PT Assistant Hours]],NonNurse[[#This Row],[PT Aide Hours]])/NonNurse[[#This Row],[MDS Census]]</f>
        <v>0.24078909612625532</v>
      </c>
      <c r="AA568" s="6">
        <v>0</v>
      </c>
      <c r="AB568" s="6">
        <v>0</v>
      </c>
      <c r="AC568" s="6">
        <v>0</v>
      </c>
      <c r="AD568" s="6">
        <v>0</v>
      </c>
      <c r="AE568" s="6">
        <v>0</v>
      </c>
      <c r="AF568" s="6">
        <v>0</v>
      </c>
      <c r="AG568" s="6">
        <v>0.20652173913043478</v>
      </c>
      <c r="AH568" s="1">
        <v>366275</v>
      </c>
      <c r="AI568">
        <v>5</v>
      </c>
    </row>
    <row r="569" spans="1:35" x14ac:dyDescent="0.25">
      <c r="A569" t="s">
        <v>964</v>
      </c>
      <c r="B569" t="s">
        <v>320</v>
      </c>
      <c r="C569" t="s">
        <v>1313</v>
      </c>
      <c r="D569" t="s">
        <v>1041</v>
      </c>
      <c r="E569" s="6">
        <v>74.945652173913047</v>
      </c>
      <c r="F569" s="6">
        <v>2.9565217391304346</v>
      </c>
      <c r="G569" s="6">
        <v>0.39130434782608697</v>
      </c>
      <c r="H569" s="6">
        <v>0.29347826086956524</v>
      </c>
      <c r="I569" s="6">
        <v>1.1304347826086956</v>
      </c>
      <c r="J569" s="6">
        <v>0</v>
      </c>
      <c r="K569" s="6">
        <v>0</v>
      </c>
      <c r="L569" s="6">
        <v>6.317608695652174</v>
      </c>
      <c r="M569" s="6">
        <v>4.6956521739130439</v>
      </c>
      <c r="N569" s="6">
        <v>0</v>
      </c>
      <c r="O569" s="6">
        <f>SUM(NonNurse[[#This Row],[Qualified Social Work Staff Hours]],NonNurse[[#This Row],[Other Social Work Staff Hours]])/NonNurse[[#This Row],[MDS Census]]</f>
        <v>6.2654097171863668E-2</v>
      </c>
      <c r="P569" s="6">
        <v>2.1195652173913042</v>
      </c>
      <c r="Q569" s="6">
        <v>5.8451086956521738</v>
      </c>
      <c r="R569" s="6">
        <f>SUM(NonNurse[[#This Row],[Qualified Activities Professional Hours]],NonNurse[[#This Row],[Other Activities Professional Hours]])/NonNurse[[#This Row],[MDS Census]]</f>
        <v>0.10627266134880348</v>
      </c>
      <c r="S569" s="6">
        <v>1.5104347826086957</v>
      </c>
      <c r="T569" s="6">
        <v>10.28130434782609</v>
      </c>
      <c r="U569" s="6">
        <v>0</v>
      </c>
      <c r="V569" s="6">
        <f>SUM(NonNurse[[#This Row],[Occupational Therapist Hours]],NonNurse[[#This Row],[OT Assistant Hours]],NonNurse[[#This Row],[OT Aide Hours]])/NonNurse[[#This Row],[MDS Census]]</f>
        <v>0.15733720087019584</v>
      </c>
      <c r="W569" s="6">
        <v>2.8567391304347827</v>
      </c>
      <c r="X569" s="6">
        <v>10.5020652173913</v>
      </c>
      <c r="Y569" s="6">
        <v>0</v>
      </c>
      <c r="Z569" s="6">
        <f>SUM(NonNurse[[#This Row],[Physical Therapist (PT) Hours]],NonNurse[[#This Row],[PT Assistant Hours]],NonNurse[[#This Row],[PT Aide Hours]])/NonNurse[[#This Row],[MDS Census]]</f>
        <v>0.1782465554749818</v>
      </c>
      <c r="AA569" s="6">
        <v>0</v>
      </c>
      <c r="AB569" s="6">
        <v>0</v>
      </c>
      <c r="AC569" s="6">
        <v>0</v>
      </c>
      <c r="AD569" s="6">
        <v>0</v>
      </c>
      <c r="AE569" s="6">
        <v>0</v>
      </c>
      <c r="AF569" s="6">
        <v>0</v>
      </c>
      <c r="AG569" s="6">
        <v>0.10869565217391304</v>
      </c>
      <c r="AH569" s="1">
        <v>365645</v>
      </c>
      <c r="AI569">
        <v>5</v>
      </c>
    </row>
    <row r="570" spans="1:35" x14ac:dyDescent="0.25">
      <c r="A570" t="s">
        <v>964</v>
      </c>
      <c r="B570" t="s">
        <v>432</v>
      </c>
      <c r="C570" t="s">
        <v>1175</v>
      </c>
      <c r="D570" t="s">
        <v>1032</v>
      </c>
      <c r="E570" s="6">
        <v>92.391304347826093</v>
      </c>
      <c r="F570" s="6">
        <v>4.3478260869565215</v>
      </c>
      <c r="G570" s="6">
        <v>0.52173913043478259</v>
      </c>
      <c r="H570" s="6">
        <v>0.63043478260869568</v>
      </c>
      <c r="I570" s="6">
        <v>2.1195652173913042</v>
      </c>
      <c r="J570" s="6">
        <v>0</v>
      </c>
      <c r="K570" s="6">
        <v>0</v>
      </c>
      <c r="L570" s="6">
        <v>4.5704347826086957</v>
      </c>
      <c r="M570" s="6">
        <v>0</v>
      </c>
      <c r="N570" s="6">
        <v>0</v>
      </c>
      <c r="O570" s="6">
        <f>SUM(NonNurse[[#This Row],[Qualified Social Work Staff Hours]],NonNurse[[#This Row],[Other Social Work Staff Hours]])/NonNurse[[#This Row],[MDS Census]]</f>
        <v>0</v>
      </c>
      <c r="P570" s="6">
        <v>3.7934782608695654</v>
      </c>
      <c r="Q570" s="6">
        <v>6.5298913043478271</v>
      </c>
      <c r="R570" s="6">
        <f>SUM(NonNurse[[#This Row],[Qualified Activities Professional Hours]],NonNurse[[#This Row],[Other Activities Professional Hours]])/NonNurse[[#This Row],[MDS Census]]</f>
        <v>0.11173529411764706</v>
      </c>
      <c r="S570" s="6">
        <v>2.3523913043478264</v>
      </c>
      <c r="T570" s="6">
        <v>5.7148913043478258</v>
      </c>
      <c r="U570" s="6">
        <v>0</v>
      </c>
      <c r="V570" s="6">
        <f>SUM(NonNurse[[#This Row],[Occupational Therapist Hours]],NonNurse[[#This Row],[OT Assistant Hours]],NonNurse[[#This Row],[OT Aide Hours]])/NonNurse[[#This Row],[MDS Census]]</f>
        <v>8.7316470588235287E-2</v>
      </c>
      <c r="W570" s="6">
        <v>4.2526086956521745</v>
      </c>
      <c r="X570" s="6">
        <v>6.3091304347826096</v>
      </c>
      <c r="Y570" s="6">
        <v>0</v>
      </c>
      <c r="Z570" s="6">
        <f>SUM(NonNurse[[#This Row],[Physical Therapist (PT) Hours]],NonNurse[[#This Row],[PT Assistant Hours]],NonNurse[[#This Row],[PT Aide Hours]])/NonNurse[[#This Row],[MDS Census]]</f>
        <v>0.11431529411764707</v>
      </c>
      <c r="AA570" s="6">
        <v>0</v>
      </c>
      <c r="AB570" s="6">
        <v>0</v>
      </c>
      <c r="AC570" s="6">
        <v>0</v>
      </c>
      <c r="AD570" s="6">
        <v>0</v>
      </c>
      <c r="AE570" s="6">
        <v>5.434782608695652E-2</v>
      </c>
      <c r="AF570" s="6">
        <v>0</v>
      </c>
      <c r="AG570" s="6">
        <v>0</v>
      </c>
      <c r="AH570" s="1">
        <v>365811</v>
      </c>
      <c r="AI570">
        <v>5</v>
      </c>
    </row>
    <row r="571" spans="1:35" x14ac:dyDescent="0.25">
      <c r="A571" t="s">
        <v>964</v>
      </c>
      <c r="B571" t="s">
        <v>344</v>
      </c>
      <c r="C571" t="s">
        <v>1098</v>
      </c>
      <c r="D571" t="s">
        <v>999</v>
      </c>
      <c r="E571" s="6">
        <v>57.836956521739133</v>
      </c>
      <c r="F571" s="6">
        <v>5.7391304347826084</v>
      </c>
      <c r="G571" s="6">
        <v>0</v>
      </c>
      <c r="H571" s="6">
        <v>0</v>
      </c>
      <c r="I571" s="6">
        <v>0</v>
      </c>
      <c r="J571" s="6">
        <v>0</v>
      </c>
      <c r="K571" s="6">
        <v>0</v>
      </c>
      <c r="L571" s="6">
        <v>0</v>
      </c>
      <c r="M571" s="6">
        <v>0</v>
      </c>
      <c r="N571" s="6">
        <v>5.7391304347826084</v>
      </c>
      <c r="O571" s="6">
        <f>SUM(NonNurse[[#This Row],[Qualified Social Work Staff Hours]],NonNurse[[#This Row],[Other Social Work Staff Hours]])/NonNurse[[#This Row],[MDS Census]]</f>
        <v>9.92294681450855E-2</v>
      </c>
      <c r="P571" s="6">
        <v>5.4510869565217392</v>
      </c>
      <c r="Q571" s="6">
        <v>0</v>
      </c>
      <c r="R571" s="6">
        <f>SUM(NonNurse[[#This Row],[Qualified Activities Professional Hours]],NonNurse[[#This Row],[Other Activities Professional Hours]])/NonNurse[[#This Row],[MDS Census]]</f>
        <v>9.4249201277955275E-2</v>
      </c>
      <c r="S571" s="6">
        <v>1.0543478260869565</v>
      </c>
      <c r="T571" s="6">
        <v>20.757282608695654</v>
      </c>
      <c r="U571" s="6">
        <v>0</v>
      </c>
      <c r="V571" s="6">
        <f>SUM(NonNurse[[#This Row],[Occupational Therapist Hours]],NonNurse[[#This Row],[OT Assistant Hours]],NonNurse[[#This Row],[OT Aide Hours]])/NonNurse[[#This Row],[MDS Census]]</f>
        <v>0.37712272129299007</v>
      </c>
      <c r="W571" s="6">
        <v>1.6032608695652173</v>
      </c>
      <c r="X571" s="6">
        <v>12.633152173913043</v>
      </c>
      <c r="Y571" s="6">
        <v>0</v>
      </c>
      <c r="Z571" s="6">
        <f>SUM(NonNurse[[#This Row],[Physical Therapist (PT) Hours]],NonNurse[[#This Row],[PT Assistant Hours]],NonNurse[[#This Row],[PT Aide Hours]])/NonNurse[[#This Row],[MDS Census]]</f>
        <v>0.24614734072542752</v>
      </c>
      <c r="AA571" s="6">
        <v>0</v>
      </c>
      <c r="AB571" s="6">
        <v>0</v>
      </c>
      <c r="AC571" s="6">
        <v>0</v>
      </c>
      <c r="AD571" s="6">
        <v>0</v>
      </c>
      <c r="AE571" s="6">
        <v>0</v>
      </c>
      <c r="AF571" s="6">
        <v>0</v>
      </c>
      <c r="AG571" s="6">
        <v>0</v>
      </c>
      <c r="AH571" s="1">
        <v>365684</v>
      </c>
      <c r="AI571">
        <v>5</v>
      </c>
    </row>
    <row r="572" spans="1:35" x14ac:dyDescent="0.25">
      <c r="A572" t="s">
        <v>964</v>
      </c>
      <c r="B572" t="s">
        <v>334</v>
      </c>
      <c r="C572" t="s">
        <v>1086</v>
      </c>
      <c r="D572" t="s">
        <v>1028</v>
      </c>
      <c r="E572" s="6">
        <v>51.945652173913047</v>
      </c>
      <c r="F572" s="6">
        <v>5.3043478260869561</v>
      </c>
      <c r="G572" s="6">
        <v>0.67663043478260865</v>
      </c>
      <c r="H572" s="6">
        <v>0.19565217391304349</v>
      </c>
      <c r="I572" s="6">
        <v>0.79347826086956519</v>
      </c>
      <c r="J572" s="6">
        <v>0</v>
      </c>
      <c r="K572" s="6">
        <v>0</v>
      </c>
      <c r="L572" s="6">
        <v>0.41304347826086957</v>
      </c>
      <c r="M572" s="6">
        <v>4.1619565217391292</v>
      </c>
      <c r="N572" s="6">
        <v>0</v>
      </c>
      <c r="O572" s="6">
        <f>SUM(NonNurse[[#This Row],[Qualified Social Work Staff Hours]],NonNurse[[#This Row],[Other Social Work Staff Hours]])/NonNurse[[#This Row],[MDS Census]]</f>
        <v>8.0121364302155232E-2</v>
      </c>
      <c r="P572" s="6">
        <v>0</v>
      </c>
      <c r="Q572" s="6">
        <v>14.221195652173913</v>
      </c>
      <c r="R572" s="6">
        <f>SUM(NonNurse[[#This Row],[Qualified Activities Professional Hours]],NonNurse[[#This Row],[Other Activities Professional Hours]])/NonNurse[[#This Row],[MDS Census]]</f>
        <v>0.27377066331868588</v>
      </c>
      <c r="S572" s="6">
        <v>2.8869565217391302</v>
      </c>
      <c r="T572" s="6">
        <v>4.6793478260869561</v>
      </c>
      <c r="U572" s="6">
        <v>0</v>
      </c>
      <c r="V572" s="6">
        <f>SUM(NonNurse[[#This Row],[Occupational Therapist Hours]],NonNurse[[#This Row],[OT Assistant Hours]],NonNurse[[#This Row],[OT Aide Hours]])/NonNurse[[#This Row],[MDS Census]]</f>
        <v>0.14565808746599707</v>
      </c>
      <c r="W572" s="6">
        <v>0.79673913043478273</v>
      </c>
      <c r="X572" s="6">
        <v>5.6402173913043478</v>
      </c>
      <c r="Y572" s="6">
        <v>0</v>
      </c>
      <c r="Z572" s="6">
        <f>SUM(NonNurse[[#This Row],[Physical Therapist (PT) Hours]],NonNurse[[#This Row],[PT Assistant Hours]],NonNurse[[#This Row],[PT Aide Hours]])/NonNurse[[#This Row],[MDS Census]]</f>
        <v>0.12391713747645951</v>
      </c>
      <c r="AA572" s="6">
        <v>0</v>
      </c>
      <c r="AB572" s="6">
        <v>0</v>
      </c>
      <c r="AC572" s="6">
        <v>0</v>
      </c>
      <c r="AD572" s="6">
        <v>0</v>
      </c>
      <c r="AE572" s="6">
        <v>0</v>
      </c>
      <c r="AF572" s="6">
        <v>0</v>
      </c>
      <c r="AG572" s="6">
        <v>0</v>
      </c>
      <c r="AH572" s="1">
        <v>365668</v>
      </c>
      <c r="AI572">
        <v>5</v>
      </c>
    </row>
    <row r="573" spans="1:35" x14ac:dyDescent="0.25">
      <c r="A573" t="s">
        <v>964</v>
      </c>
      <c r="B573" t="s">
        <v>716</v>
      </c>
      <c r="C573" t="s">
        <v>1213</v>
      </c>
      <c r="D573" t="s">
        <v>1008</v>
      </c>
      <c r="E573" s="6">
        <v>70.586956521739125</v>
      </c>
      <c r="F573" s="6">
        <v>5.0434782608695654</v>
      </c>
      <c r="G573" s="6">
        <v>0</v>
      </c>
      <c r="H573" s="6">
        <v>0</v>
      </c>
      <c r="I573" s="6">
        <v>0</v>
      </c>
      <c r="J573" s="6">
        <v>0</v>
      </c>
      <c r="K573" s="6">
        <v>0</v>
      </c>
      <c r="L573" s="6">
        <v>3.6679347826086954</v>
      </c>
      <c r="M573" s="6">
        <v>0</v>
      </c>
      <c r="N573" s="6">
        <v>5.2155434782608703</v>
      </c>
      <c r="O573" s="6">
        <f>SUM(NonNurse[[#This Row],[Qualified Social Work Staff Hours]],NonNurse[[#This Row],[Other Social Work Staff Hours]])/NonNurse[[#This Row],[MDS Census]]</f>
        <v>7.388820449645829E-2</v>
      </c>
      <c r="P573" s="6">
        <v>4.6291304347826099</v>
      </c>
      <c r="Q573" s="6">
        <v>11.481847826086959</v>
      </c>
      <c r="R573" s="6">
        <f>SUM(NonNurse[[#This Row],[Qualified Activities Professional Hours]],NonNurse[[#This Row],[Other Activities Professional Hours]])/NonNurse[[#This Row],[MDS Census]]</f>
        <v>0.22824299353249161</v>
      </c>
      <c r="S573" s="6">
        <v>4.369891304347826</v>
      </c>
      <c r="T573" s="6">
        <v>2.4008695652173908</v>
      </c>
      <c r="U573" s="6">
        <v>0</v>
      </c>
      <c r="V573" s="6">
        <f>SUM(NonNurse[[#This Row],[Occupational Therapist Hours]],NonNurse[[#This Row],[OT Assistant Hours]],NonNurse[[#This Row],[OT Aide Hours]])/NonNurse[[#This Row],[MDS Census]]</f>
        <v>9.5920850015398837E-2</v>
      </c>
      <c r="W573" s="6">
        <v>2.5423913043478255</v>
      </c>
      <c r="X573" s="6">
        <v>8.4130434782608704E-2</v>
      </c>
      <c r="Y573" s="6">
        <v>0</v>
      </c>
      <c r="Z573" s="6">
        <f>SUM(NonNurse[[#This Row],[Physical Therapist (PT) Hours]],NonNurse[[#This Row],[PT Assistant Hours]],NonNurse[[#This Row],[PT Aide Hours]])/NonNurse[[#This Row],[MDS Census]]</f>
        <v>3.7209732060363404E-2</v>
      </c>
      <c r="AA573" s="6">
        <v>0</v>
      </c>
      <c r="AB573" s="6">
        <v>0</v>
      </c>
      <c r="AC573" s="6">
        <v>0</v>
      </c>
      <c r="AD573" s="6">
        <v>0</v>
      </c>
      <c r="AE573" s="6">
        <v>0</v>
      </c>
      <c r="AF573" s="6">
        <v>0</v>
      </c>
      <c r="AG573" s="6">
        <v>0</v>
      </c>
      <c r="AH573" s="1">
        <v>366238</v>
      </c>
      <c r="AI573">
        <v>5</v>
      </c>
    </row>
    <row r="574" spans="1:35" x14ac:dyDescent="0.25">
      <c r="A574" t="s">
        <v>964</v>
      </c>
      <c r="B574" t="s">
        <v>493</v>
      </c>
      <c r="C574" t="s">
        <v>1247</v>
      </c>
      <c r="D574" t="s">
        <v>982</v>
      </c>
      <c r="E574" s="6">
        <v>60.847826086956523</v>
      </c>
      <c r="F574" s="6">
        <v>5.7391304347826084</v>
      </c>
      <c r="G574" s="6">
        <v>0.91956521739130448</v>
      </c>
      <c r="H574" s="6">
        <v>0.35978260869565221</v>
      </c>
      <c r="I574" s="6">
        <v>0.2608695652173913</v>
      </c>
      <c r="J574" s="6">
        <v>0</v>
      </c>
      <c r="K574" s="6">
        <v>1.7434782608695654</v>
      </c>
      <c r="L574" s="6">
        <v>4.7299999999999978</v>
      </c>
      <c r="M574" s="6">
        <v>10.434782608695652</v>
      </c>
      <c r="N574" s="6">
        <v>0</v>
      </c>
      <c r="O574" s="6">
        <f>SUM(NonNurse[[#This Row],[Qualified Social Work Staff Hours]],NonNurse[[#This Row],[Other Social Work Staff Hours]])/NonNurse[[#This Row],[MDS Census]]</f>
        <v>0.17148981779206859</v>
      </c>
      <c r="P574" s="6">
        <v>14.317826086956527</v>
      </c>
      <c r="Q574" s="6">
        <v>0</v>
      </c>
      <c r="R574" s="6">
        <f>SUM(NonNurse[[#This Row],[Qualified Activities Professional Hours]],NonNurse[[#This Row],[Other Activities Professional Hours]])/NonNurse[[#This Row],[MDS Census]]</f>
        <v>0.23530546623794221</v>
      </c>
      <c r="S574" s="6">
        <v>2.3146739130434781</v>
      </c>
      <c r="T574" s="6">
        <v>9.053043478260868</v>
      </c>
      <c r="U574" s="6">
        <v>0</v>
      </c>
      <c r="V574" s="6">
        <f>SUM(NonNurse[[#This Row],[Occupational Therapist Hours]],NonNurse[[#This Row],[OT Assistant Hours]],NonNurse[[#This Row],[OT Aide Hours]])/NonNurse[[#This Row],[MDS Census]]</f>
        <v>0.18682207931404068</v>
      </c>
      <c r="W574" s="6">
        <v>5.2328260869565222</v>
      </c>
      <c r="X574" s="6">
        <v>8.2928260869565253</v>
      </c>
      <c r="Y574" s="6">
        <v>0</v>
      </c>
      <c r="Z574" s="6">
        <f>SUM(NonNurse[[#This Row],[Physical Therapist (PT) Hours]],NonNurse[[#This Row],[PT Assistant Hours]],NonNurse[[#This Row],[PT Aide Hours]])/NonNurse[[#This Row],[MDS Census]]</f>
        <v>0.22228653090389433</v>
      </c>
      <c r="AA574" s="6">
        <v>0</v>
      </c>
      <c r="AB574" s="6">
        <v>0</v>
      </c>
      <c r="AC574" s="6">
        <v>0</v>
      </c>
      <c r="AD574" s="6">
        <v>0</v>
      </c>
      <c r="AE574" s="6">
        <v>0</v>
      </c>
      <c r="AF574" s="6">
        <v>0</v>
      </c>
      <c r="AG574" s="6">
        <v>0</v>
      </c>
      <c r="AH574" s="1">
        <v>365899</v>
      </c>
      <c r="AI574">
        <v>5</v>
      </c>
    </row>
    <row r="575" spans="1:35" x14ac:dyDescent="0.25">
      <c r="A575" t="s">
        <v>964</v>
      </c>
      <c r="B575" t="s">
        <v>452</v>
      </c>
      <c r="C575" t="s">
        <v>1106</v>
      </c>
      <c r="D575" t="s">
        <v>1014</v>
      </c>
      <c r="E575" s="6">
        <v>57.847826086956523</v>
      </c>
      <c r="F575" s="6">
        <v>5.1358695652173916</v>
      </c>
      <c r="G575" s="6">
        <v>0.28260869565217389</v>
      </c>
      <c r="H575" s="6">
        <v>0.19565217391304349</v>
      </c>
      <c r="I575" s="6">
        <v>1.1195652173913044</v>
      </c>
      <c r="J575" s="6">
        <v>0</v>
      </c>
      <c r="K575" s="6">
        <v>0</v>
      </c>
      <c r="L575" s="6">
        <v>3.3468478260869574</v>
      </c>
      <c r="M575" s="6">
        <v>4.9782608695652177</v>
      </c>
      <c r="N575" s="6">
        <v>0</v>
      </c>
      <c r="O575" s="6">
        <f>SUM(NonNurse[[#This Row],[Qualified Social Work Staff Hours]],NonNurse[[#This Row],[Other Social Work Staff Hours]])/NonNurse[[#This Row],[MDS Census]]</f>
        <v>8.6057872980082675E-2</v>
      </c>
      <c r="P575" s="6">
        <v>1.8559782608695652</v>
      </c>
      <c r="Q575" s="6">
        <v>0</v>
      </c>
      <c r="R575" s="6">
        <f>SUM(NonNurse[[#This Row],[Qualified Activities Professional Hours]],NonNurse[[#This Row],[Other Activities Professional Hours]])/NonNurse[[#This Row],[MDS Census]]</f>
        <v>3.208380308154829E-2</v>
      </c>
      <c r="S575" s="6">
        <v>1.2427173913043479</v>
      </c>
      <c r="T575" s="6">
        <v>7.6988043478260852</v>
      </c>
      <c r="U575" s="6">
        <v>0</v>
      </c>
      <c r="V575" s="6">
        <f>SUM(NonNurse[[#This Row],[Occupational Therapist Hours]],NonNurse[[#This Row],[OT Assistant Hours]],NonNurse[[#This Row],[OT Aide Hours]])/NonNurse[[#This Row],[MDS Census]]</f>
        <v>0.15456971063509956</v>
      </c>
      <c r="W575" s="6">
        <v>1.8345652173913043</v>
      </c>
      <c r="X575" s="6">
        <v>7.8760869565217373</v>
      </c>
      <c r="Y575" s="6">
        <v>0</v>
      </c>
      <c r="Z575" s="6">
        <f>SUM(NonNurse[[#This Row],[Physical Therapist (PT) Hours]],NonNurse[[#This Row],[PT Assistant Hours]],NonNurse[[#This Row],[PT Aide Hours]])/NonNurse[[#This Row],[MDS Census]]</f>
        <v>0.16786546411123635</v>
      </c>
      <c r="AA575" s="6">
        <v>0</v>
      </c>
      <c r="AB575" s="6">
        <v>0</v>
      </c>
      <c r="AC575" s="6">
        <v>0</v>
      </c>
      <c r="AD575" s="6">
        <v>0</v>
      </c>
      <c r="AE575" s="6">
        <v>0</v>
      </c>
      <c r="AF575" s="6">
        <v>0</v>
      </c>
      <c r="AG575" s="6">
        <v>0</v>
      </c>
      <c r="AH575" s="1">
        <v>365837</v>
      </c>
      <c r="AI575">
        <v>5</v>
      </c>
    </row>
    <row r="576" spans="1:35" x14ac:dyDescent="0.25">
      <c r="A576" t="s">
        <v>964</v>
      </c>
      <c r="B576" t="s">
        <v>251</v>
      </c>
      <c r="C576" t="s">
        <v>1287</v>
      </c>
      <c r="D576" t="s">
        <v>1041</v>
      </c>
      <c r="E576" s="6">
        <v>59.717391304347828</v>
      </c>
      <c r="F576" s="6">
        <v>5.6956521739130439</v>
      </c>
      <c r="G576" s="6">
        <v>0.28260869565217389</v>
      </c>
      <c r="H576" s="6">
        <v>0.25</v>
      </c>
      <c r="I576" s="6">
        <v>1</v>
      </c>
      <c r="J576" s="6">
        <v>0</v>
      </c>
      <c r="K576" s="6">
        <v>0</v>
      </c>
      <c r="L576" s="6">
        <v>1.6591304347826088</v>
      </c>
      <c r="M576" s="6">
        <v>5.7391304347826084</v>
      </c>
      <c r="N576" s="6">
        <v>0</v>
      </c>
      <c r="O576" s="6">
        <f>SUM(NonNurse[[#This Row],[Qualified Social Work Staff Hours]],NonNurse[[#This Row],[Other Social Work Staff Hours]])/NonNurse[[#This Row],[MDS Census]]</f>
        <v>9.6104841645431371E-2</v>
      </c>
      <c r="P576" s="6">
        <v>5.7391304347826084</v>
      </c>
      <c r="Q576" s="6">
        <v>4.2336956521739131</v>
      </c>
      <c r="R576" s="6">
        <f>SUM(NonNurse[[#This Row],[Qualified Activities Professional Hours]],NonNurse[[#This Row],[Other Activities Professional Hours]])/NonNurse[[#This Row],[MDS Census]]</f>
        <v>0.16700036403349108</v>
      </c>
      <c r="S576" s="6">
        <v>0.4278260869565218</v>
      </c>
      <c r="T576" s="6">
        <v>3.343260869565218</v>
      </c>
      <c r="U576" s="6">
        <v>0</v>
      </c>
      <c r="V576" s="6">
        <f>SUM(NonNurse[[#This Row],[Occupational Therapist Hours]],NonNurse[[#This Row],[OT Assistant Hours]],NonNurse[[#This Row],[OT Aide Hours]])/NonNurse[[#This Row],[MDS Census]]</f>
        <v>6.3148889697852206E-2</v>
      </c>
      <c r="W576" s="6">
        <v>1.1528260869565217</v>
      </c>
      <c r="X576" s="6">
        <v>3.8036956521739129</v>
      </c>
      <c r="Y576" s="6">
        <v>0</v>
      </c>
      <c r="Z576" s="6">
        <f>SUM(NonNurse[[#This Row],[Physical Therapist (PT) Hours]],NonNurse[[#This Row],[PT Assistant Hours]],NonNurse[[#This Row],[PT Aide Hours]])/NonNurse[[#This Row],[MDS Census]]</f>
        <v>8.2999635966508917E-2</v>
      </c>
      <c r="AA576" s="6">
        <v>0</v>
      </c>
      <c r="AB576" s="6">
        <v>0</v>
      </c>
      <c r="AC576" s="6">
        <v>0</v>
      </c>
      <c r="AD576" s="6">
        <v>0</v>
      </c>
      <c r="AE576" s="6">
        <v>0</v>
      </c>
      <c r="AF576" s="6">
        <v>0</v>
      </c>
      <c r="AG576" s="6">
        <v>0.21739130434782608</v>
      </c>
      <c r="AH576" s="1">
        <v>365550</v>
      </c>
      <c r="AI576">
        <v>5</v>
      </c>
    </row>
    <row r="577" spans="1:35" x14ac:dyDescent="0.25">
      <c r="A577" t="s">
        <v>964</v>
      </c>
      <c r="B577" t="s">
        <v>729</v>
      </c>
      <c r="C577" t="s">
        <v>1390</v>
      </c>
      <c r="D577" t="s">
        <v>1006</v>
      </c>
      <c r="E577" s="6">
        <v>80.652173913043484</v>
      </c>
      <c r="F577" s="6">
        <v>5.1304347826086953</v>
      </c>
      <c r="G577" s="6">
        <v>0.19565217391304349</v>
      </c>
      <c r="H577" s="6">
        <v>0.27173913043478259</v>
      </c>
      <c r="I577" s="6">
        <v>0</v>
      </c>
      <c r="J577" s="6">
        <v>0</v>
      </c>
      <c r="K577" s="6">
        <v>0</v>
      </c>
      <c r="L577" s="6">
        <v>3.0775000000000001</v>
      </c>
      <c r="M577" s="6">
        <v>5.1304347826086953</v>
      </c>
      <c r="N577" s="6">
        <v>0</v>
      </c>
      <c r="O577" s="6">
        <f>SUM(NonNurse[[#This Row],[Qualified Social Work Staff Hours]],NonNurse[[#This Row],[Other Social Work Staff Hours]])/NonNurse[[#This Row],[MDS Census]]</f>
        <v>6.3611859838274928E-2</v>
      </c>
      <c r="P577" s="6">
        <v>5.7955434782608677</v>
      </c>
      <c r="Q577" s="6">
        <v>5.6114130434782599</v>
      </c>
      <c r="R577" s="6">
        <f>SUM(NonNurse[[#This Row],[Qualified Activities Professional Hours]],NonNurse[[#This Row],[Other Activities Professional Hours]])/NonNurse[[#This Row],[MDS Census]]</f>
        <v>0.14143396226415089</v>
      </c>
      <c r="S577" s="6">
        <v>1.1356521739130436</v>
      </c>
      <c r="T577" s="6">
        <v>4.0745652173913038</v>
      </c>
      <c r="U577" s="6">
        <v>0</v>
      </c>
      <c r="V577" s="6">
        <f>SUM(NonNurse[[#This Row],[Occupational Therapist Hours]],NonNurse[[#This Row],[OT Assistant Hours]],NonNurse[[#This Row],[OT Aide Hours]])/NonNurse[[#This Row],[MDS Census]]</f>
        <v>6.4601078167115897E-2</v>
      </c>
      <c r="W577" s="6">
        <v>1.5005434782608693</v>
      </c>
      <c r="X577" s="6">
        <v>8.0968478260869574</v>
      </c>
      <c r="Y577" s="6">
        <v>0</v>
      </c>
      <c r="Z577" s="6">
        <f>SUM(NonNurse[[#This Row],[Physical Therapist (PT) Hours]],NonNurse[[#This Row],[PT Assistant Hours]],NonNurse[[#This Row],[PT Aide Hours]])/NonNurse[[#This Row],[MDS Census]]</f>
        <v>0.11899730458221025</v>
      </c>
      <c r="AA577" s="6">
        <v>0.13043478260869565</v>
      </c>
      <c r="AB577" s="6">
        <v>0</v>
      </c>
      <c r="AC577" s="6">
        <v>0</v>
      </c>
      <c r="AD577" s="6">
        <v>0</v>
      </c>
      <c r="AE577" s="6">
        <v>0</v>
      </c>
      <c r="AF577" s="6">
        <v>0</v>
      </c>
      <c r="AG577" s="6">
        <v>0</v>
      </c>
      <c r="AH577" s="1">
        <v>366254</v>
      </c>
      <c r="AI577">
        <v>5</v>
      </c>
    </row>
    <row r="578" spans="1:35" x14ac:dyDescent="0.25">
      <c r="A578" t="s">
        <v>964</v>
      </c>
      <c r="B578" t="s">
        <v>644</v>
      </c>
      <c r="C578" t="s">
        <v>1097</v>
      </c>
      <c r="D578" t="s">
        <v>1017</v>
      </c>
      <c r="E578" s="6">
        <v>32.75</v>
      </c>
      <c r="F578" s="6">
        <v>7.3452173913043479</v>
      </c>
      <c r="G578" s="6">
        <v>0</v>
      </c>
      <c r="H578" s="6">
        <v>0</v>
      </c>
      <c r="I578" s="6">
        <v>0</v>
      </c>
      <c r="J578" s="6">
        <v>0</v>
      </c>
      <c r="K578" s="6">
        <v>0</v>
      </c>
      <c r="L578" s="6">
        <v>0</v>
      </c>
      <c r="M578" s="6">
        <v>0</v>
      </c>
      <c r="N578" s="6">
        <v>0</v>
      </c>
      <c r="O578" s="6">
        <f>SUM(NonNurse[[#This Row],[Qualified Social Work Staff Hours]],NonNurse[[#This Row],[Other Social Work Staff Hours]])/NonNurse[[#This Row],[MDS Census]]</f>
        <v>0</v>
      </c>
      <c r="P578" s="6">
        <v>0</v>
      </c>
      <c r="Q578" s="6">
        <v>0</v>
      </c>
      <c r="R578" s="6">
        <f>SUM(NonNurse[[#This Row],[Qualified Activities Professional Hours]],NonNurse[[#This Row],[Other Activities Professional Hours]])/NonNurse[[#This Row],[MDS Census]]</f>
        <v>0</v>
      </c>
      <c r="S578" s="6">
        <v>0</v>
      </c>
      <c r="T578" s="6">
        <v>0</v>
      </c>
      <c r="U578" s="6">
        <v>0</v>
      </c>
      <c r="V578" s="6">
        <f>SUM(NonNurse[[#This Row],[Occupational Therapist Hours]],NonNurse[[#This Row],[OT Assistant Hours]],NonNurse[[#This Row],[OT Aide Hours]])/NonNurse[[#This Row],[MDS Census]]</f>
        <v>0</v>
      </c>
      <c r="W578" s="6">
        <v>0</v>
      </c>
      <c r="X578" s="6">
        <v>0</v>
      </c>
      <c r="Y578" s="6">
        <v>0</v>
      </c>
      <c r="Z578" s="6">
        <f>SUM(NonNurse[[#This Row],[Physical Therapist (PT) Hours]],NonNurse[[#This Row],[PT Assistant Hours]],NonNurse[[#This Row],[PT Aide Hours]])/NonNurse[[#This Row],[MDS Census]]</f>
        <v>0</v>
      </c>
      <c r="AA578" s="6">
        <v>0</v>
      </c>
      <c r="AB578" s="6">
        <v>0</v>
      </c>
      <c r="AC578" s="6">
        <v>0</v>
      </c>
      <c r="AD578" s="6">
        <v>0</v>
      </c>
      <c r="AE578" s="6">
        <v>0</v>
      </c>
      <c r="AF578" s="6">
        <v>0</v>
      </c>
      <c r="AG578" s="6">
        <v>0</v>
      </c>
      <c r="AH578" s="1">
        <v>366141</v>
      </c>
      <c r="AI578">
        <v>5</v>
      </c>
    </row>
    <row r="579" spans="1:35" x14ac:dyDescent="0.25">
      <c r="A579" t="s">
        <v>964</v>
      </c>
      <c r="B579" t="s">
        <v>857</v>
      </c>
      <c r="C579" t="s">
        <v>1261</v>
      </c>
      <c r="D579" t="s">
        <v>1053</v>
      </c>
      <c r="E579" s="6">
        <v>52.021739130434781</v>
      </c>
      <c r="F579" s="6">
        <v>18.128369565217387</v>
      </c>
      <c r="G579" s="6">
        <v>0.56521739130434778</v>
      </c>
      <c r="H579" s="6">
        <v>0.10326086956521739</v>
      </c>
      <c r="I579" s="6">
        <v>0</v>
      </c>
      <c r="J579" s="6">
        <v>0</v>
      </c>
      <c r="K579" s="6">
        <v>0</v>
      </c>
      <c r="L579" s="6">
        <v>4.9761956521739119</v>
      </c>
      <c r="M579" s="6">
        <v>4.8718478260869578</v>
      </c>
      <c r="N579" s="6">
        <v>0</v>
      </c>
      <c r="O579" s="6">
        <f>SUM(NonNurse[[#This Row],[Qualified Social Work Staff Hours]],NonNurse[[#This Row],[Other Social Work Staff Hours]])/NonNurse[[#This Row],[MDS Census]]</f>
        <v>9.3650229837024687E-2</v>
      </c>
      <c r="P579" s="6">
        <v>5.7043478260869547</v>
      </c>
      <c r="Q579" s="6">
        <v>10.304239130434782</v>
      </c>
      <c r="R579" s="6">
        <f>SUM(NonNurse[[#This Row],[Qualified Activities Professional Hours]],NonNurse[[#This Row],[Other Activities Professional Hours]])/NonNurse[[#This Row],[MDS Census]]</f>
        <v>0.30772879231090677</v>
      </c>
      <c r="S579" s="6">
        <v>4.5698913043478253</v>
      </c>
      <c r="T579" s="6">
        <v>4.4474999999999998</v>
      </c>
      <c r="U579" s="6">
        <v>0</v>
      </c>
      <c r="V579" s="6">
        <f>SUM(NonNurse[[#This Row],[Occupational Therapist Hours]],NonNurse[[#This Row],[OT Assistant Hours]],NonNurse[[#This Row],[OT Aide Hours]])/NonNurse[[#This Row],[MDS Census]]</f>
        <v>0.17333890513999162</v>
      </c>
      <c r="W579" s="6">
        <v>0.49152173913043479</v>
      </c>
      <c r="X579" s="6">
        <v>9.503260869565219</v>
      </c>
      <c r="Y579" s="6">
        <v>0</v>
      </c>
      <c r="Z579" s="6">
        <f>SUM(NonNurse[[#This Row],[Physical Therapist (PT) Hours]],NonNurse[[#This Row],[PT Assistant Hours]],NonNurse[[#This Row],[PT Aide Hours]])/NonNurse[[#This Row],[MDS Census]]</f>
        <v>0.19212703719180949</v>
      </c>
      <c r="AA579" s="6">
        <v>0</v>
      </c>
      <c r="AB579" s="6">
        <v>0</v>
      </c>
      <c r="AC579" s="6">
        <v>0</v>
      </c>
      <c r="AD579" s="6">
        <v>37.770978260869562</v>
      </c>
      <c r="AE579" s="6">
        <v>0</v>
      </c>
      <c r="AF579" s="6">
        <v>0</v>
      </c>
      <c r="AG579" s="6">
        <v>0</v>
      </c>
      <c r="AH579" s="1">
        <v>366413</v>
      </c>
      <c r="AI579">
        <v>5</v>
      </c>
    </row>
    <row r="580" spans="1:35" x14ac:dyDescent="0.25">
      <c r="A580" t="s">
        <v>964</v>
      </c>
      <c r="B580" t="s">
        <v>585</v>
      </c>
      <c r="C580" t="s">
        <v>1261</v>
      </c>
      <c r="D580" t="s">
        <v>1053</v>
      </c>
      <c r="E580" s="6">
        <v>71.217391304347828</v>
      </c>
      <c r="F580" s="6">
        <v>24.227717391304346</v>
      </c>
      <c r="G580" s="6">
        <v>2.1739130434782608</v>
      </c>
      <c r="H580" s="6">
        <v>0.31521739130434784</v>
      </c>
      <c r="I580" s="6">
        <v>0</v>
      </c>
      <c r="J580" s="6">
        <v>0</v>
      </c>
      <c r="K580" s="6">
        <v>0</v>
      </c>
      <c r="L580" s="6">
        <v>3.5326086956521736E-2</v>
      </c>
      <c r="M580" s="6">
        <v>5.3440217391304348</v>
      </c>
      <c r="N580" s="6">
        <v>0</v>
      </c>
      <c r="O580" s="6">
        <f>SUM(NonNurse[[#This Row],[Qualified Social Work Staff Hours]],NonNurse[[#This Row],[Other Social Work Staff Hours]])/NonNurse[[#This Row],[MDS Census]]</f>
        <v>7.5038156288156285E-2</v>
      </c>
      <c r="P580" s="6">
        <v>5.3467391304347833</v>
      </c>
      <c r="Q580" s="6">
        <v>15.538804347826083</v>
      </c>
      <c r="R580" s="6">
        <f>SUM(NonNurse[[#This Row],[Qualified Activities Professional Hours]],NonNurse[[#This Row],[Other Activities Professional Hours]])/NonNurse[[#This Row],[MDS Census]]</f>
        <v>0.29326465201465196</v>
      </c>
      <c r="S580" s="6">
        <v>5.6669565217391309</v>
      </c>
      <c r="T580" s="6">
        <v>2.0351086956521742</v>
      </c>
      <c r="U580" s="6">
        <v>0</v>
      </c>
      <c r="V580" s="6">
        <f>SUM(NonNurse[[#This Row],[Occupational Therapist Hours]],NonNurse[[#This Row],[OT Assistant Hours]],NonNurse[[#This Row],[OT Aide Hours]])/NonNurse[[#This Row],[MDS Census]]</f>
        <v>0.10814865689865691</v>
      </c>
      <c r="W580" s="6">
        <v>2.7098913043478259</v>
      </c>
      <c r="X580" s="6">
        <v>7.7294565217391309</v>
      </c>
      <c r="Y580" s="6">
        <v>0</v>
      </c>
      <c r="Z580" s="6">
        <f>SUM(NonNurse[[#This Row],[Physical Therapist (PT) Hours]],NonNurse[[#This Row],[PT Assistant Hours]],NonNurse[[#This Row],[PT Aide Hours]])/NonNurse[[#This Row],[MDS Census]]</f>
        <v>0.14658424908424908</v>
      </c>
      <c r="AA580" s="6">
        <v>0</v>
      </c>
      <c r="AB580" s="6">
        <v>0</v>
      </c>
      <c r="AC580" s="6">
        <v>0</v>
      </c>
      <c r="AD580" s="6">
        <v>56.064130434782626</v>
      </c>
      <c r="AE580" s="6">
        <v>0</v>
      </c>
      <c r="AF580" s="6">
        <v>0</v>
      </c>
      <c r="AG580" s="6">
        <v>0</v>
      </c>
      <c r="AH580" s="1">
        <v>366051</v>
      </c>
      <c r="AI580">
        <v>5</v>
      </c>
    </row>
    <row r="581" spans="1:35" x14ac:dyDescent="0.25">
      <c r="A581" t="s">
        <v>964</v>
      </c>
      <c r="B581" t="s">
        <v>841</v>
      </c>
      <c r="C581" t="s">
        <v>1414</v>
      </c>
      <c r="D581" t="s">
        <v>1032</v>
      </c>
      <c r="E581" s="6">
        <v>64.630434782608702</v>
      </c>
      <c r="F581" s="6">
        <v>5.5652173913043477</v>
      </c>
      <c r="G581" s="6">
        <v>0.20108695652173914</v>
      </c>
      <c r="H581" s="6">
        <v>0.19565217391304349</v>
      </c>
      <c r="I581" s="6">
        <v>2.6304347826086958</v>
      </c>
      <c r="J581" s="6">
        <v>0</v>
      </c>
      <c r="K581" s="6">
        <v>0</v>
      </c>
      <c r="L581" s="6">
        <v>3.9538043478260869</v>
      </c>
      <c r="M581" s="6">
        <v>0</v>
      </c>
      <c r="N581" s="6">
        <v>5.0461956521739131</v>
      </c>
      <c r="O581" s="6">
        <f>SUM(NonNurse[[#This Row],[Qualified Social Work Staff Hours]],NonNurse[[#This Row],[Other Social Work Staff Hours]])/NonNurse[[#This Row],[MDS Census]]</f>
        <v>7.8077699293642777E-2</v>
      </c>
      <c r="P581" s="6">
        <v>4.1956521739130439</v>
      </c>
      <c r="Q581" s="6">
        <v>8.0326086956521738</v>
      </c>
      <c r="R581" s="6">
        <f>SUM(NonNurse[[#This Row],[Qualified Activities Professional Hours]],NonNurse[[#This Row],[Other Activities Professional Hours]])/NonNurse[[#This Row],[MDS Census]]</f>
        <v>0.18920282542885974</v>
      </c>
      <c r="S581" s="6">
        <v>9.9347826086956523</v>
      </c>
      <c r="T581" s="6">
        <v>7.4293478260869561</v>
      </c>
      <c r="U581" s="6">
        <v>0</v>
      </c>
      <c r="V581" s="6">
        <f>SUM(NonNurse[[#This Row],[Occupational Therapist Hours]],NonNurse[[#This Row],[OT Assistant Hours]],NonNurse[[#This Row],[OT Aide Hours]])/NonNurse[[#This Row],[MDS Census]]</f>
        <v>0.26866801210898084</v>
      </c>
      <c r="W581" s="6">
        <v>5.0815217391304346</v>
      </c>
      <c r="X581" s="6">
        <v>8.3967391304347831</v>
      </c>
      <c r="Y581" s="6">
        <v>0</v>
      </c>
      <c r="Z581" s="6">
        <f>SUM(NonNurse[[#This Row],[Physical Therapist (PT) Hours]],NonNurse[[#This Row],[PT Assistant Hours]],NonNurse[[#This Row],[PT Aide Hours]])/NonNurse[[#This Row],[MDS Census]]</f>
        <v>0.20854355869492094</v>
      </c>
      <c r="AA581" s="6">
        <v>0</v>
      </c>
      <c r="AB581" s="6">
        <v>0</v>
      </c>
      <c r="AC581" s="6">
        <v>0</v>
      </c>
      <c r="AD581" s="6">
        <v>0</v>
      </c>
      <c r="AE581" s="6">
        <v>0</v>
      </c>
      <c r="AF581" s="6">
        <v>0</v>
      </c>
      <c r="AG581" s="6">
        <v>0</v>
      </c>
      <c r="AH581" s="1">
        <v>366395</v>
      </c>
      <c r="AI581">
        <v>5</v>
      </c>
    </row>
    <row r="582" spans="1:35" x14ac:dyDescent="0.25">
      <c r="A582" t="s">
        <v>964</v>
      </c>
      <c r="B582" t="s">
        <v>113</v>
      </c>
      <c r="C582" t="s">
        <v>1247</v>
      </c>
      <c r="D582" t="s">
        <v>982</v>
      </c>
      <c r="E582" s="6">
        <v>90.184782608695656</v>
      </c>
      <c r="F582" s="6">
        <v>4.6086956521739131</v>
      </c>
      <c r="G582" s="6">
        <v>0.56521739130434778</v>
      </c>
      <c r="H582" s="6">
        <v>0.39130434782608697</v>
      </c>
      <c r="I582" s="6">
        <v>3.4782608695652173</v>
      </c>
      <c r="J582" s="6">
        <v>0</v>
      </c>
      <c r="K582" s="6">
        <v>0</v>
      </c>
      <c r="L582" s="6">
        <v>5.2326086956521705</v>
      </c>
      <c r="M582" s="6">
        <v>0</v>
      </c>
      <c r="N582" s="6">
        <v>5.2867391304347828</v>
      </c>
      <c r="O582" s="6">
        <f>SUM(NonNurse[[#This Row],[Qualified Social Work Staff Hours]],NonNurse[[#This Row],[Other Social Work Staff Hours]])/NonNurse[[#This Row],[MDS Census]]</f>
        <v>5.8621188381342657E-2</v>
      </c>
      <c r="P582" s="6">
        <v>5.6481521739130445</v>
      </c>
      <c r="Q582" s="6">
        <v>5.5877173913043467</v>
      </c>
      <c r="R582" s="6">
        <f>SUM(NonNurse[[#This Row],[Qualified Activities Professional Hours]],NonNurse[[#This Row],[Other Activities Professional Hours]])/NonNurse[[#This Row],[MDS Census]]</f>
        <v>0.12458720019284079</v>
      </c>
      <c r="S582" s="6">
        <v>1.6758695652173914</v>
      </c>
      <c r="T582" s="6">
        <v>3.928260869565217</v>
      </c>
      <c r="U582" s="6">
        <v>0</v>
      </c>
      <c r="V582" s="6">
        <f>SUM(NonNurse[[#This Row],[Occupational Therapist Hours]],NonNurse[[#This Row],[OT Assistant Hours]],NonNurse[[#This Row],[OT Aide Hours]])/NonNurse[[#This Row],[MDS Census]]</f>
        <v>6.2140532722670845E-2</v>
      </c>
      <c r="W582" s="6">
        <v>2.4873913043478266</v>
      </c>
      <c r="X582" s="6">
        <v>6.1782608695652188</v>
      </c>
      <c r="Y582" s="6">
        <v>0</v>
      </c>
      <c r="Z582" s="6">
        <f>SUM(NonNurse[[#This Row],[Physical Therapist (PT) Hours]],NonNurse[[#This Row],[PT Assistant Hours]],NonNurse[[#This Row],[PT Aide Hours]])/NonNurse[[#This Row],[MDS Census]]</f>
        <v>9.608774255755094E-2</v>
      </c>
      <c r="AA582" s="6">
        <v>0</v>
      </c>
      <c r="AB582" s="6">
        <v>0</v>
      </c>
      <c r="AC582" s="6">
        <v>0</v>
      </c>
      <c r="AD582" s="6">
        <v>0</v>
      </c>
      <c r="AE582" s="6">
        <v>1.0869565217391304E-2</v>
      </c>
      <c r="AF582" s="6">
        <v>0</v>
      </c>
      <c r="AG582" s="6">
        <v>0</v>
      </c>
      <c r="AH582" s="1">
        <v>365321</v>
      </c>
      <c r="AI582">
        <v>5</v>
      </c>
    </row>
    <row r="583" spans="1:35" x14ac:dyDescent="0.25">
      <c r="A583" t="s">
        <v>964</v>
      </c>
      <c r="B583" t="s">
        <v>499</v>
      </c>
      <c r="C583" t="s">
        <v>1098</v>
      </c>
      <c r="D583" t="s">
        <v>999</v>
      </c>
      <c r="E583" s="6">
        <v>74.467391304347828</v>
      </c>
      <c r="F583" s="6">
        <v>4.7826086956521738</v>
      </c>
      <c r="G583" s="6">
        <v>0.65217391304347827</v>
      </c>
      <c r="H583" s="6">
        <v>0.30434782608695654</v>
      </c>
      <c r="I583" s="6">
        <v>1.2065217391304348</v>
      </c>
      <c r="J583" s="6">
        <v>0</v>
      </c>
      <c r="K583" s="6">
        <v>0</v>
      </c>
      <c r="L583" s="6">
        <v>9.8342391304347814</v>
      </c>
      <c r="M583" s="6">
        <v>9.2201086956521738</v>
      </c>
      <c r="N583" s="6">
        <v>0</v>
      </c>
      <c r="O583" s="6">
        <f>SUM(NonNurse[[#This Row],[Qualified Social Work Staff Hours]],NonNurse[[#This Row],[Other Social Work Staff Hours]])/NonNurse[[#This Row],[MDS Census]]</f>
        <v>0.12381404174573055</v>
      </c>
      <c r="P583" s="6">
        <v>4.9755434782608692</v>
      </c>
      <c r="Q583" s="6">
        <v>14.372282608695652</v>
      </c>
      <c r="R583" s="6">
        <f>SUM(NonNurse[[#This Row],[Qualified Activities Professional Hours]],NonNurse[[#This Row],[Other Activities Professional Hours]])/NonNurse[[#This Row],[MDS Census]]</f>
        <v>0.25981608524303024</v>
      </c>
      <c r="S583" s="6">
        <v>4.263478260869566</v>
      </c>
      <c r="T583" s="6">
        <v>8.9230434782608672</v>
      </c>
      <c r="U583" s="6">
        <v>0</v>
      </c>
      <c r="V583" s="6">
        <f>SUM(NonNurse[[#This Row],[Occupational Therapist Hours]],NonNurse[[#This Row],[OT Assistant Hours]],NonNurse[[#This Row],[OT Aide Hours]])/NonNurse[[#This Row],[MDS Census]]</f>
        <v>0.17707779886148006</v>
      </c>
      <c r="W583" s="6">
        <v>4.2198913043478257</v>
      </c>
      <c r="X583" s="6">
        <v>13.910760869565218</v>
      </c>
      <c r="Y583" s="6">
        <v>3.7282608695652173</v>
      </c>
      <c r="Z583" s="6">
        <f>SUM(NonNurse[[#This Row],[Physical Therapist (PT) Hours]],NonNurse[[#This Row],[PT Assistant Hours]],NonNurse[[#This Row],[PT Aide Hours]])/NonNurse[[#This Row],[MDS Census]]</f>
        <v>0.29353670996934755</v>
      </c>
      <c r="AA583" s="6">
        <v>0</v>
      </c>
      <c r="AB583" s="6">
        <v>0</v>
      </c>
      <c r="AC583" s="6">
        <v>0</v>
      </c>
      <c r="AD583" s="6">
        <v>0</v>
      </c>
      <c r="AE583" s="6">
        <v>0</v>
      </c>
      <c r="AF583" s="6">
        <v>0</v>
      </c>
      <c r="AG583" s="6">
        <v>0.32608695652173914</v>
      </c>
      <c r="AH583" s="1">
        <v>365917</v>
      </c>
      <c r="AI583">
        <v>5</v>
      </c>
    </row>
    <row r="584" spans="1:35" x14ac:dyDescent="0.25">
      <c r="A584" t="s">
        <v>964</v>
      </c>
      <c r="B584" t="s">
        <v>424</v>
      </c>
      <c r="C584" t="s">
        <v>1222</v>
      </c>
      <c r="D584" t="s">
        <v>1039</v>
      </c>
      <c r="E584" s="6">
        <v>81.673913043478265</v>
      </c>
      <c r="F584" s="6">
        <v>5.4782608695652177</v>
      </c>
      <c r="G584" s="6">
        <v>0</v>
      </c>
      <c r="H584" s="6">
        <v>0</v>
      </c>
      <c r="I584" s="6">
        <v>6.6521739130434785</v>
      </c>
      <c r="J584" s="6">
        <v>0</v>
      </c>
      <c r="K584" s="6">
        <v>0</v>
      </c>
      <c r="L584" s="6">
        <v>4.7282608695652177</v>
      </c>
      <c r="M584" s="6">
        <v>0</v>
      </c>
      <c r="N584" s="6">
        <v>5.3043478260869561</v>
      </c>
      <c r="O584" s="6">
        <f>SUM(NonNurse[[#This Row],[Qualified Social Work Staff Hours]],NonNurse[[#This Row],[Other Social Work Staff Hours]])/NonNurse[[#This Row],[MDS Census]]</f>
        <v>6.4945435187649711E-2</v>
      </c>
      <c r="P584" s="6">
        <v>4.1739130434782608</v>
      </c>
      <c r="Q584" s="6">
        <v>4.3586956521739131</v>
      </c>
      <c r="R584" s="6">
        <f>SUM(NonNurse[[#This Row],[Qualified Activities Professional Hours]],NonNurse[[#This Row],[Other Activities Professional Hours]])/NonNurse[[#This Row],[MDS Census]]</f>
        <v>0.10447165291455948</v>
      </c>
      <c r="S584" s="6">
        <v>1.6440217391304348</v>
      </c>
      <c r="T584" s="6">
        <v>0</v>
      </c>
      <c r="U584" s="6">
        <v>15.75</v>
      </c>
      <c r="V584" s="6">
        <f>SUM(NonNurse[[#This Row],[Occupational Therapist Hours]],NonNurse[[#This Row],[OT Assistant Hours]],NonNurse[[#This Row],[OT Aide Hours]])/NonNurse[[#This Row],[MDS Census]]</f>
        <v>0.21296912430130421</v>
      </c>
      <c r="W584" s="6">
        <v>2.402173913043478</v>
      </c>
      <c r="X584" s="6">
        <v>12.980978260869565</v>
      </c>
      <c r="Y584" s="6">
        <v>0</v>
      </c>
      <c r="Z584" s="6">
        <f>SUM(NonNurse[[#This Row],[Physical Therapist (PT) Hours]],NonNurse[[#This Row],[PT Assistant Hours]],NonNurse[[#This Row],[PT Aide Hours]])/NonNurse[[#This Row],[MDS Census]]</f>
        <v>0.18834841628959276</v>
      </c>
      <c r="AA584" s="6">
        <v>0</v>
      </c>
      <c r="AB584" s="6">
        <v>0</v>
      </c>
      <c r="AC584" s="6">
        <v>0</v>
      </c>
      <c r="AD584" s="6">
        <v>4.9375</v>
      </c>
      <c r="AE584" s="6">
        <v>5.4782608695652177</v>
      </c>
      <c r="AF584" s="6">
        <v>0</v>
      </c>
      <c r="AG584" s="6">
        <v>0</v>
      </c>
      <c r="AH584" s="1">
        <v>365795</v>
      </c>
      <c r="AI584">
        <v>5</v>
      </c>
    </row>
    <row r="585" spans="1:35" x14ac:dyDescent="0.25">
      <c r="A585" t="s">
        <v>964</v>
      </c>
      <c r="B585" t="s">
        <v>255</v>
      </c>
      <c r="C585" t="s">
        <v>1289</v>
      </c>
      <c r="D585" t="s">
        <v>1047</v>
      </c>
      <c r="E585" s="6">
        <v>70.695652173913047</v>
      </c>
      <c r="F585" s="6">
        <v>5.625</v>
      </c>
      <c r="G585" s="6">
        <v>0.50543478260869568</v>
      </c>
      <c r="H585" s="6">
        <v>0</v>
      </c>
      <c r="I585" s="6">
        <v>2.0217391304347827</v>
      </c>
      <c r="J585" s="6">
        <v>0</v>
      </c>
      <c r="K585" s="6">
        <v>0</v>
      </c>
      <c r="L585" s="6">
        <v>2.9086956521739133</v>
      </c>
      <c r="M585" s="6">
        <v>5.2826086956521738</v>
      </c>
      <c r="N585" s="6">
        <v>0</v>
      </c>
      <c r="O585" s="6">
        <f>SUM(NonNurse[[#This Row],[Qualified Social Work Staff Hours]],NonNurse[[#This Row],[Other Social Work Staff Hours]])/NonNurse[[#This Row],[MDS Census]]</f>
        <v>7.4723247232472326E-2</v>
      </c>
      <c r="P585" s="6">
        <v>0.27173913043478259</v>
      </c>
      <c r="Q585" s="6">
        <v>5.3831521739130439</v>
      </c>
      <c r="R585" s="6">
        <f>SUM(NonNurse[[#This Row],[Qualified Activities Professional Hours]],NonNurse[[#This Row],[Other Activities Professional Hours]])/NonNurse[[#This Row],[MDS Census]]</f>
        <v>7.9989237392373916E-2</v>
      </c>
      <c r="S585" s="6">
        <v>2.2645652173913051</v>
      </c>
      <c r="T585" s="6">
        <v>9.9935869565217388</v>
      </c>
      <c r="U585" s="6">
        <v>0</v>
      </c>
      <c r="V585" s="6">
        <f>SUM(NonNurse[[#This Row],[Occupational Therapist Hours]],NonNurse[[#This Row],[OT Assistant Hours]],NonNurse[[#This Row],[OT Aide Hours]])/NonNurse[[#This Row],[MDS Census]]</f>
        <v>0.17339329643296431</v>
      </c>
      <c r="W585" s="6">
        <v>3.9</v>
      </c>
      <c r="X585" s="6">
        <v>6.4582608695652155</v>
      </c>
      <c r="Y585" s="6">
        <v>0</v>
      </c>
      <c r="Z585" s="6">
        <f>SUM(NonNurse[[#This Row],[Physical Therapist (PT) Hours]],NonNurse[[#This Row],[PT Assistant Hours]],NonNurse[[#This Row],[PT Aide Hours]])/NonNurse[[#This Row],[MDS Census]]</f>
        <v>0.14651906519065189</v>
      </c>
      <c r="AA585" s="6">
        <v>0</v>
      </c>
      <c r="AB585" s="6">
        <v>0</v>
      </c>
      <c r="AC585" s="6">
        <v>0</v>
      </c>
      <c r="AD585" s="6">
        <v>0</v>
      </c>
      <c r="AE585" s="6">
        <v>0</v>
      </c>
      <c r="AF585" s="6">
        <v>0</v>
      </c>
      <c r="AG585" s="6">
        <v>0</v>
      </c>
      <c r="AH585" s="1">
        <v>365555</v>
      </c>
      <c r="AI585">
        <v>5</v>
      </c>
    </row>
    <row r="586" spans="1:35" x14ac:dyDescent="0.25">
      <c r="A586" t="s">
        <v>964</v>
      </c>
      <c r="B586" t="s">
        <v>598</v>
      </c>
      <c r="C586" t="s">
        <v>1136</v>
      </c>
      <c r="D586" t="s">
        <v>1013</v>
      </c>
      <c r="E586" s="6">
        <v>70.869565217391298</v>
      </c>
      <c r="F586" s="6">
        <v>5.2173913043478262</v>
      </c>
      <c r="G586" s="6">
        <v>0.96195652173913049</v>
      </c>
      <c r="H586" s="6">
        <v>0</v>
      </c>
      <c r="I586" s="6">
        <v>2.3260869565217392</v>
      </c>
      <c r="J586" s="6">
        <v>0</v>
      </c>
      <c r="K586" s="6">
        <v>0</v>
      </c>
      <c r="L586" s="6">
        <v>4.2303260869565218</v>
      </c>
      <c r="M586" s="6">
        <v>7.7729347826086972</v>
      </c>
      <c r="N586" s="6">
        <v>0</v>
      </c>
      <c r="O586" s="6">
        <f>SUM(NonNurse[[#This Row],[Qualified Social Work Staff Hours]],NonNurse[[#This Row],[Other Social Work Staff Hours]])/NonNurse[[#This Row],[MDS Census]]</f>
        <v>0.10967944785276076</v>
      </c>
      <c r="P586" s="6">
        <v>0</v>
      </c>
      <c r="Q586" s="6">
        <v>30.925652173913047</v>
      </c>
      <c r="R586" s="6">
        <f>SUM(NonNurse[[#This Row],[Qualified Activities Professional Hours]],NonNurse[[#This Row],[Other Activities Professional Hours]])/NonNurse[[#This Row],[MDS Census]]</f>
        <v>0.43637423312883444</v>
      </c>
      <c r="S586" s="6">
        <v>3.4542391304347828</v>
      </c>
      <c r="T586" s="6">
        <v>8.9742391304347837</v>
      </c>
      <c r="U586" s="6">
        <v>0</v>
      </c>
      <c r="V586" s="6">
        <f>SUM(NonNurse[[#This Row],[Occupational Therapist Hours]],NonNurse[[#This Row],[OT Assistant Hours]],NonNurse[[#This Row],[OT Aide Hours]])/NonNurse[[#This Row],[MDS Census]]</f>
        <v>0.17537116564417179</v>
      </c>
      <c r="W586" s="6">
        <v>2.9818478260869581</v>
      </c>
      <c r="X586" s="6">
        <v>13.181195652173912</v>
      </c>
      <c r="Y586" s="6">
        <v>0</v>
      </c>
      <c r="Z586" s="6">
        <f>SUM(NonNurse[[#This Row],[Physical Therapist (PT) Hours]],NonNurse[[#This Row],[PT Assistant Hours]],NonNurse[[#This Row],[PT Aide Hours]])/NonNurse[[#This Row],[MDS Census]]</f>
        <v>0.22806748466257673</v>
      </c>
      <c r="AA586" s="6">
        <v>0</v>
      </c>
      <c r="AB586" s="6">
        <v>0</v>
      </c>
      <c r="AC586" s="6">
        <v>0</v>
      </c>
      <c r="AD586" s="6">
        <v>0</v>
      </c>
      <c r="AE586" s="6">
        <v>0</v>
      </c>
      <c r="AF586" s="6">
        <v>0</v>
      </c>
      <c r="AG586" s="6">
        <v>0</v>
      </c>
      <c r="AH586" s="1">
        <v>366076</v>
      </c>
      <c r="AI586">
        <v>5</v>
      </c>
    </row>
    <row r="587" spans="1:35" x14ac:dyDescent="0.25">
      <c r="A587" t="s">
        <v>964</v>
      </c>
      <c r="B587" t="s">
        <v>276</v>
      </c>
      <c r="C587" t="s">
        <v>1243</v>
      </c>
      <c r="D587" t="s">
        <v>1003</v>
      </c>
      <c r="E587" s="6">
        <v>87.097826086956516</v>
      </c>
      <c r="F587" s="6">
        <v>5.4782608695652177</v>
      </c>
      <c r="G587" s="6">
        <v>0.10869565217391304</v>
      </c>
      <c r="H587" s="6">
        <v>0.86684782608695654</v>
      </c>
      <c r="I587" s="6">
        <v>4.1956521739130439</v>
      </c>
      <c r="J587" s="6">
        <v>0</v>
      </c>
      <c r="K587" s="6">
        <v>0</v>
      </c>
      <c r="L587" s="6">
        <v>6.9022826086956535</v>
      </c>
      <c r="M587" s="6">
        <v>8.9248913043478257</v>
      </c>
      <c r="N587" s="6">
        <v>0</v>
      </c>
      <c r="O587" s="6">
        <f>SUM(NonNurse[[#This Row],[Qualified Social Work Staff Hours]],NonNurse[[#This Row],[Other Social Work Staff Hours]])/NonNurse[[#This Row],[MDS Census]]</f>
        <v>0.10246973667789842</v>
      </c>
      <c r="P587" s="6">
        <v>1.2173913043478262</v>
      </c>
      <c r="Q587" s="6">
        <v>7.1580434782608675</v>
      </c>
      <c r="R587" s="6">
        <f>SUM(NonNurse[[#This Row],[Qualified Activities Professional Hours]],NonNurse[[#This Row],[Other Activities Professional Hours]])/NonNurse[[#This Row],[MDS Census]]</f>
        <v>9.6161237988269033E-2</v>
      </c>
      <c r="S587" s="6">
        <v>15.435000000000004</v>
      </c>
      <c r="T587" s="6">
        <v>17.735543478260865</v>
      </c>
      <c r="U587" s="6">
        <v>0</v>
      </c>
      <c r="V587" s="6">
        <f>SUM(NonNurse[[#This Row],[Occupational Therapist Hours]],NonNurse[[#This Row],[OT Assistant Hours]],NonNurse[[#This Row],[OT Aide Hours]])/NonNurse[[#This Row],[MDS Census]]</f>
        <v>0.38084238113066265</v>
      </c>
      <c r="W587" s="6">
        <v>9.4804347826086968</v>
      </c>
      <c r="X587" s="6">
        <v>23.129347826086963</v>
      </c>
      <c r="Y587" s="6">
        <v>0</v>
      </c>
      <c r="Z587" s="6">
        <f>SUM(NonNurse[[#This Row],[Physical Therapist (PT) Hours]],NonNurse[[#This Row],[PT Assistant Hours]],NonNurse[[#This Row],[PT Aide Hours]])/NonNurse[[#This Row],[MDS Census]]</f>
        <v>0.3744040933483091</v>
      </c>
      <c r="AA587" s="6">
        <v>0</v>
      </c>
      <c r="AB587" s="6">
        <v>0</v>
      </c>
      <c r="AC587" s="6">
        <v>0</v>
      </c>
      <c r="AD587" s="6">
        <v>0</v>
      </c>
      <c r="AE587" s="6">
        <v>0</v>
      </c>
      <c r="AF587" s="6">
        <v>0</v>
      </c>
      <c r="AG587" s="6">
        <v>0</v>
      </c>
      <c r="AH587" s="1">
        <v>365581</v>
      </c>
      <c r="AI587">
        <v>5</v>
      </c>
    </row>
    <row r="588" spans="1:35" x14ac:dyDescent="0.25">
      <c r="A588" t="s">
        <v>964</v>
      </c>
      <c r="B588" t="s">
        <v>858</v>
      </c>
      <c r="C588" t="s">
        <v>1107</v>
      </c>
      <c r="D588" t="s">
        <v>1016</v>
      </c>
      <c r="E588" s="6">
        <v>25.869565217391305</v>
      </c>
      <c r="F588" s="6">
        <v>4.7826086956521738</v>
      </c>
      <c r="G588" s="6">
        <v>0.38858695652173914</v>
      </c>
      <c r="H588" s="6">
        <v>0.24456521739130435</v>
      </c>
      <c r="I588" s="6">
        <v>1</v>
      </c>
      <c r="J588" s="6">
        <v>0.13043478260869565</v>
      </c>
      <c r="K588" s="6">
        <v>1.848369565217391</v>
      </c>
      <c r="L588" s="6">
        <v>1.4017391304347824</v>
      </c>
      <c r="M588" s="6">
        <v>0</v>
      </c>
      <c r="N588" s="6">
        <v>5.0211956521739136</v>
      </c>
      <c r="O588" s="6">
        <f>SUM(NonNurse[[#This Row],[Qualified Social Work Staff Hours]],NonNurse[[#This Row],[Other Social Work Staff Hours]])/NonNurse[[#This Row],[MDS Census]]</f>
        <v>0.1940966386554622</v>
      </c>
      <c r="P588" s="6">
        <v>0</v>
      </c>
      <c r="Q588" s="6">
        <v>5.4974999999999978</v>
      </c>
      <c r="R588" s="6">
        <f>SUM(NonNurse[[#This Row],[Qualified Activities Professional Hours]],NonNurse[[#This Row],[Other Activities Professional Hours]])/NonNurse[[#This Row],[MDS Census]]</f>
        <v>0.21250840336134444</v>
      </c>
      <c r="S588" s="6">
        <v>0.49304347826086969</v>
      </c>
      <c r="T588" s="6">
        <v>1.603695652173913</v>
      </c>
      <c r="U588" s="6">
        <v>0</v>
      </c>
      <c r="V588" s="6">
        <f>SUM(NonNurse[[#This Row],[Occupational Therapist Hours]],NonNurse[[#This Row],[OT Assistant Hours]],NonNurse[[#This Row],[OT Aide Hours]])/NonNurse[[#This Row],[MDS Census]]</f>
        <v>8.1050420168067225E-2</v>
      </c>
      <c r="W588" s="6">
        <v>1.2009782608695654</v>
      </c>
      <c r="X588" s="6">
        <v>6.9364130434782618</v>
      </c>
      <c r="Y588" s="6">
        <v>0</v>
      </c>
      <c r="Z588" s="6">
        <f>SUM(NonNurse[[#This Row],[Physical Therapist (PT) Hours]],NonNurse[[#This Row],[PT Assistant Hours]],NonNurse[[#This Row],[PT Aide Hours]])/NonNurse[[#This Row],[MDS Census]]</f>
        <v>0.31455462184873956</v>
      </c>
      <c r="AA588" s="6">
        <v>0</v>
      </c>
      <c r="AB588" s="6">
        <v>0</v>
      </c>
      <c r="AC588" s="6">
        <v>0</v>
      </c>
      <c r="AD588" s="6">
        <v>0</v>
      </c>
      <c r="AE588" s="6">
        <v>0</v>
      </c>
      <c r="AF588" s="6">
        <v>0</v>
      </c>
      <c r="AG588" s="6">
        <v>0</v>
      </c>
      <c r="AH588" s="1">
        <v>366415</v>
      </c>
      <c r="AI588">
        <v>5</v>
      </c>
    </row>
    <row r="589" spans="1:35" x14ac:dyDescent="0.25">
      <c r="A589" t="s">
        <v>964</v>
      </c>
      <c r="B589" t="s">
        <v>230</v>
      </c>
      <c r="C589" t="s">
        <v>1141</v>
      </c>
      <c r="D589" t="s">
        <v>988</v>
      </c>
      <c r="E589" s="6">
        <v>98.608695652173907</v>
      </c>
      <c r="F589" s="6">
        <v>5.1304347826086953</v>
      </c>
      <c r="G589" s="6">
        <v>0.21739130434782608</v>
      </c>
      <c r="H589" s="6">
        <v>0.72554347826086951</v>
      </c>
      <c r="I589" s="6">
        <v>0</v>
      </c>
      <c r="J589" s="6">
        <v>0</v>
      </c>
      <c r="K589" s="6">
        <v>0</v>
      </c>
      <c r="L589" s="6">
        <v>6.9706521739130451</v>
      </c>
      <c r="M589" s="6">
        <v>6.3360869565217373</v>
      </c>
      <c r="N589" s="6">
        <v>0</v>
      </c>
      <c r="O589" s="6">
        <f>SUM(NonNurse[[#This Row],[Qualified Social Work Staff Hours]],NonNurse[[#This Row],[Other Social Work Staff Hours]])/NonNurse[[#This Row],[MDS Census]]</f>
        <v>6.4254850088183407E-2</v>
      </c>
      <c r="P589" s="6">
        <v>1.2391304347826086</v>
      </c>
      <c r="Q589" s="6">
        <v>11.836521739130433</v>
      </c>
      <c r="R589" s="6">
        <f>SUM(NonNurse[[#This Row],[Qualified Activities Professional Hours]],NonNurse[[#This Row],[Other Activities Professional Hours]])/NonNurse[[#This Row],[MDS Census]]</f>
        <v>0.13260141093474426</v>
      </c>
      <c r="S589" s="6">
        <v>3.3786956521739127</v>
      </c>
      <c r="T589" s="6">
        <v>12.328804347826084</v>
      </c>
      <c r="U589" s="6">
        <v>0</v>
      </c>
      <c r="V589" s="6">
        <f>SUM(NonNurse[[#This Row],[Occupational Therapist Hours]],NonNurse[[#This Row],[OT Assistant Hours]],NonNurse[[#This Row],[OT Aide Hours]])/NonNurse[[#This Row],[MDS Census]]</f>
        <v>0.15929122574955906</v>
      </c>
      <c r="W589" s="6">
        <v>4.14641304347826</v>
      </c>
      <c r="X589" s="6">
        <v>15.748043478260868</v>
      </c>
      <c r="Y589" s="6">
        <v>0</v>
      </c>
      <c r="Z589" s="6">
        <f>SUM(NonNurse[[#This Row],[Physical Therapist (PT) Hours]],NonNurse[[#This Row],[PT Assistant Hours]],NonNurse[[#This Row],[PT Aide Hours]])/NonNurse[[#This Row],[MDS Census]]</f>
        <v>0.20175154320987654</v>
      </c>
      <c r="AA589" s="6">
        <v>0</v>
      </c>
      <c r="AB589" s="6">
        <v>0</v>
      </c>
      <c r="AC589" s="6">
        <v>0</v>
      </c>
      <c r="AD589" s="6">
        <v>0</v>
      </c>
      <c r="AE589" s="6">
        <v>0</v>
      </c>
      <c r="AF589" s="6">
        <v>0</v>
      </c>
      <c r="AG589" s="6">
        <v>0</v>
      </c>
      <c r="AH589" s="1">
        <v>365506</v>
      </c>
      <c r="AI589">
        <v>5</v>
      </c>
    </row>
    <row r="590" spans="1:35" x14ac:dyDescent="0.25">
      <c r="A590" t="s">
        <v>964</v>
      </c>
      <c r="B590" t="s">
        <v>793</v>
      </c>
      <c r="C590" t="s">
        <v>1209</v>
      </c>
      <c r="D590" t="s">
        <v>1047</v>
      </c>
      <c r="E590" s="6">
        <v>48.271739130434781</v>
      </c>
      <c r="F590" s="6">
        <v>5.3913043478260869</v>
      </c>
      <c r="G590" s="6">
        <v>0.70652173913043481</v>
      </c>
      <c r="H590" s="6">
        <v>0.60869565217391308</v>
      </c>
      <c r="I590" s="6">
        <v>3.1195652173913042</v>
      </c>
      <c r="J590" s="6">
        <v>0</v>
      </c>
      <c r="K590" s="6">
        <v>4.3043478260869561</v>
      </c>
      <c r="L590" s="6">
        <v>3.5091304347826098</v>
      </c>
      <c r="M590" s="6">
        <v>4.0788043478260869</v>
      </c>
      <c r="N590" s="6">
        <v>0</v>
      </c>
      <c r="O590" s="6">
        <f>SUM(NonNurse[[#This Row],[Qualified Social Work Staff Hours]],NonNurse[[#This Row],[Other Social Work Staff Hours]])/NonNurse[[#This Row],[MDS Census]]</f>
        <v>8.4496734969601445E-2</v>
      </c>
      <c r="P590" s="6">
        <v>1.3478260869565217</v>
      </c>
      <c r="Q590" s="6">
        <v>0</v>
      </c>
      <c r="R590" s="6">
        <f>SUM(NonNurse[[#This Row],[Qualified Activities Professional Hours]],NonNurse[[#This Row],[Other Activities Professional Hours]])/NonNurse[[#This Row],[MDS Census]]</f>
        <v>2.7921639270434586E-2</v>
      </c>
      <c r="S590" s="6">
        <v>10.022391304347828</v>
      </c>
      <c r="T590" s="6">
        <v>13.252608695652171</v>
      </c>
      <c r="U590" s="6">
        <v>0</v>
      </c>
      <c r="V590" s="6">
        <f>SUM(NonNurse[[#This Row],[Occupational Therapist Hours]],NonNurse[[#This Row],[OT Assistant Hours]],NonNurse[[#This Row],[OT Aide Hours]])/NonNurse[[#This Row],[MDS Census]]</f>
        <v>0.48216617878856111</v>
      </c>
      <c r="W590" s="6">
        <v>4.7177173913043484</v>
      </c>
      <c r="X590" s="6">
        <v>15.374456521739129</v>
      </c>
      <c r="Y590" s="6">
        <v>0</v>
      </c>
      <c r="Z590" s="6">
        <f>SUM(NonNurse[[#This Row],[Physical Therapist (PT) Hours]],NonNurse[[#This Row],[PT Assistant Hours]],NonNurse[[#This Row],[PT Aide Hours]])/NonNurse[[#This Row],[MDS Census]]</f>
        <v>0.41623057869849134</v>
      </c>
      <c r="AA590" s="6">
        <v>0</v>
      </c>
      <c r="AB590" s="6">
        <v>0</v>
      </c>
      <c r="AC590" s="6">
        <v>0</v>
      </c>
      <c r="AD590" s="6">
        <v>0</v>
      </c>
      <c r="AE590" s="6">
        <v>0</v>
      </c>
      <c r="AF590" s="6">
        <v>0</v>
      </c>
      <c r="AG590" s="6">
        <v>0</v>
      </c>
      <c r="AH590" s="1">
        <v>366339</v>
      </c>
      <c r="AI590">
        <v>5</v>
      </c>
    </row>
    <row r="591" spans="1:35" x14ac:dyDescent="0.25">
      <c r="A591" t="s">
        <v>964</v>
      </c>
      <c r="B591" t="s">
        <v>208</v>
      </c>
      <c r="C591" t="s">
        <v>1213</v>
      </c>
      <c r="D591" t="s">
        <v>1008</v>
      </c>
      <c r="E591" s="6">
        <v>60.956521739130437</v>
      </c>
      <c r="F591" s="6">
        <v>5.0434782608695654</v>
      </c>
      <c r="G591" s="6">
        <v>0.45108695652173914</v>
      </c>
      <c r="H591" s="6">
        <v>0.57608695652173914</v>
      </c>
      <c r="I591" s="6">
        <v>0.28260869565217389</v>
      </c>
      <c r="J591" s="6">
        <v>0</v>
      </c>
      <c r="K591" s="6">
        <v>0.40489130434782611</v>
      </c>
      <c r="L591" s="6">
        <v>2.4679347826086948</v>
      </c>
      <c r="M591" s="6">
        <v>4.1086956521739131</v>
      </c>
      <c r="N591" s="6">
        <v>0</v>
      </c>
      <c r="O591" s="6">
        <f>SUM(NonNurse[[#This Row],[Qualified Social Work Staff Hours]],NonNurse[[#This Row],[Other Social Work Staff Hours]])/NonNurse[[#This Row],[MDS Census]]</f>
        <v>6.7403708987161193E-2</v>
      </c>
      <c r="P591" s="6">
        <v>0</v>
      </c>
      <c r="Q591" s="6">
        <v>28.392173913043482</v>
      </c>
      <c r="R591" s="6">
        <f>SUM(NonNurse[[#This Row],[Qualified Activities Professional Hours]],NonNurse[[#This Row],[Other Activities Professional Hours]])/NonNurse[[#This Row],[MDS Census]]</f>
        <v>0.46577746077032817</v>
      </c>
      <c r="S591" s="6">
        <v>2.3535869565217391</v>
      </c>
      <c r="T591" s="6">
        <v>6.8368478260869567</v>
      </c>
      <c r="U591" s="6">
        <v>0</v>
      </c>
      <c r="V591" s="6">
        <f>SUM(NonNurse[[#This Row],[Occupational Therapist Hours]],NonNurse[[#This Row],[OT Assistant Hours]],NonNurse[[#This Row],[OT Aide Hours]])/NonNurse[[#This Row],[MDS Census]]</f>
        <v>0.1507703281027104</v>
      </c>
      <c r="W591" s="6">
        <v>5.0541304347826079</v>
      </c>
      <c r="X591" s="6">
        <v>7.9061956521739107</v>
      </c>
      <c r="Y591" s="6">
        <v>0</v>
      </c>
      <c r="Z591" s="6">
        <f>SUM(NonNurse[[#This Row],[Physical Therapist (PT) Hours]],NonNurse[[#This Row],[PT Assistant Hours]],NonNurse[[#This Row],[PT Aide Hours]])/NonNurse[[#This Row],[MDS Census]]</f>
        <v>0.2126159058487874</v>
      </c>
      <c r="AA591" s="6">
        <v>0</v>
      </c>
      <c r="AB591" s="6">
        <v>0</v>
      </c>
      <c r="AC591" s="6">
        <v>0</v>
      </c>
      <c r="AD591" s="6">
        <v>0</v>
      </c>
      <c r="AE591" s="6">
        <v>0</v>
      </c>
      <c r="AF591" s="6">
        <v>0</v>
      </c>
      <c r="AG591" s="6">
        <v>9.7391304347826071E-2</v>
      </c>
      <c r="AH591" s="1">
        <v>365470</v>
      </c>
      <c r="AI591">
        <v>5</v>
      </c>
    </row>
    <row r="592" spans="1:35" x14ac:dyDescent="0.25">
      <c r="A592" t="s">
        <v>964</v>
      </c>
      <c r="B592" t="s">
        <v>136</v>
      </c>
      <c r="C592" t="s">
        <v>1115</v>
      </c>
      <c r="D592" t="s">
        <v>991</v>
      </c>
      <c r="E592" s="6">
        <v>80.445652173913047</v>
      </c>
      <c r="F592" s="6">
        <v>5.4782608695652177</v>
      </c>
      <c r="G592" s="6">
        <v>0.2608695652173913</v>
      </c>
      <c r="H592" s="6">
        <v>0.6875</v>
      </c>
      <c r="I592" s="6">
        <v>0.36956521739130432</v>
      </c>
      <c r="J592" s="6">
        <v>0</v>
      </c>
      <c r="K592" s="6">
        <v>0</v>
      </c>
      <c r="L592" s="6">
        <v>2.6924999999999999</v>
      </c>
      <c r="M592" s="6">
        <v>4.716195652173913</v>
      </c>
      <c r="N592" s="6">
        <v>5.0658695652173913</v>
      </c>
      <c r="O592" s="6">
        <f>SUM(NonNurse[[#This Row],[Qualified Social Work Staff Hours]],NonNurse[[#This Row],[Other Social Work Staff Hours]])/NonNurse[[#This Row],[MDS Census]]</f>
        <v>0.12159843264423725</v>
      </c>
      <c r="P592" s="6">
        <v>0</v>
      </c>
      <c r="Q592" s="6">
        <v>12.203043478260868</v>
      </c>
      <c r="R592" s="6">
        <f>SUM(NonNurse[[#This Row],[Qualified Activities Professional Hours]],NonNurse[[#This Row],[Other Activities Professional Hours]])/NonNurse[[#This Row],[MDS Census]]</f>
        <v>0.15169301445750571</v>
      </c>
      <c r="S592" s="6">
        <v>4.3949999999999996</v>
      </c>
      <c r="T592" s="6">
        <v>5.4688043478260884</v>
      </c>
      <c r="U592" s="6">
        <v>0</v>
      </c>
      <c r="V592" s="6">
        <f>SUM(NonNurse[[#This Row],[Occupational Therapist Hours]],NonNurse[[#This Row],[OT Assistant Hours]],NonNurse[[#This Row],[OT Aide Hours]])/NonNurse[[#This Row],[MDS Census]]</f>
        <v>0.12261451155249291</v>
      </c>
      <c r="W592" s="6">
        <v>12.057717391304349</v>
      </c>
      <c r="X592" s="6">
        <v>9.425434782608697</v>
      </c>
      <c r="Y592" s="6">
        <v>0</v>
      </c>
      <c r="Z592" s="6">
        <f>SUM(NonNurse[[#This Row],[Physical Therapist (PT) Hours]],NonNurse[[#This Row],[PT Assistant Hours]],NonNurse[[#This Row],[PT Aide Hours]])/NonNurse[[#This Row],[MDS Census]]</f>
        <v>0.26705174976354551</v>
      </c>
      <c r="AA592" s="6">
        <v>0</v>
      </c>
      <c r="AB592" s="6">
        <v>0</v>
      </c>
      <c r="AC592" s="6">
        <v>0</v>
      </c>
      <c r="AD592" s="6">
        <v>0</v>
      </c>
      <c r="AE592" s="6">
        <v>0</v>
      </c>
      <c r="AF592" s="6">
        <v>0</v>
      </c>
      <c r="AG592" s="6">
        <v>0</v>
      </c>
      <c r="AH592" s="1">
        <v>365358</v>
      </c>
      <c r="AI592">
        <v>5</v>
      </c>
    </row>
    <row r="593" spans="1:35" x14ac:dyDescent="0.25">
      <c r="A593" t="s">
        <v>964</v>
      </c>
      <c r="B593" t="s">
        <v>30</v>
      </c>
      <c r="C593" t="s">
        <v>1096</v>
      </c>
      <c r="D593" t="s">
        <v>1034</v>
      </c>
      <c r="E593" s="6">
        <v>61.826086956521742</v>
      </c>
      <c r="F593" s="6">
        <v>5.0869565217391308</v>
      </c>
      <c r="G593" s="6">
        <v>0</v>
      </c>
      <c r="H593" s="6">
        <v>0.56521739130434778</v>
      </c>
      <c r="I593" s="6">
        <v>1.2173913043478262</v>
      </c>
      <c r="J593" s="6">
        <v>0</v>
      </c>
      <c r="K593" s="6">
        <v>0</v>
      </c>
      <c r="L593" s="6">
        <v>3.1315217391304344</v>
      </c>
      <c r="M593" s="6">
        <v>7.9565217391304346</v>
      </c>
      <c r="N593" s="6">
        <v>0</v>
      </c>
      <c r="O593" s="6">
        <f>SUM(NonNurse[[#This Row],[Qualified Social Work Staff Hours]],NonNurse[[#This Row],[Other Social Work Staff Hours]])/NonNurse[[#This Row],[MDS Census]]</f>
        <v>0.12869198312236285</v>
      </c>
      <c r="P593" s="6">
        <v>1.326086956521739</v>
      </c>
      <c r="Q593" s="6">
        <v>9.0455434782608695</v>
      </c>
      <c r="R593" s="6">
        <f>SUM(NonNurse[[#This Row],[Qualified Activities Professional Hours]],NonNurse[[#This Row],[Other Activities Professional Hours]])/NonNurse[[#This Row],[MDS Census]]</f>
        <v>0.16775492264416314</v>
      </c>
      <c r="S593" s="6">
        <v>3.2390217391304348</v>
      </c>
      <c r="T593" s="6">
        <v>6.2733695652173909</v>
      </c>
      <c r="U593" s="6">
        <v>0</v>
      </c>
      <c r="V593" s="6">
        <f>SUM(NonNurse[[#This Row],[Occupational Therapist Hours]],NonNurse[[#This Row],[OT Assistant Hours]],NonNurse[[#This Row],[OT Aide Hours]])/NonNurse[[#This Row],[MDS Census]]</f>
        <v>0.15385724331926862</v>
      </c>
      <c r="W593" s="6">
        <v>8.0759782608695598</v>
      </c>
      <c r="X593" s="6">
        <v>7.3673913043478256</v>
      </c>
      <c r="Y593" s="6">
        <v>0</v>
      </c>
      <c r="Z593" s="6">
        <f>SUM(NonNurse[[#This Row],[Physical Therapist (PT) Hours]],NonNurse[[#This Row],[PT Assistant Hours]],NonNurse[[#This Row],[PT Aide Hours]])/NonNurse[[#This Row],[MDS Census]]</f>
        <v>0.24978727144866372</v>
      </c>
      <c r="AA593" s="6">
        <v>0</v>
      </c>
      <c r="AB593" s="6">
        <v>0</v>
      </c>
      <c r="AC593" s="6">
        <v>0</v>
      </c>
      <c r="AD593" s="6">
        <v>0</v>
      </c>
      <c r="AE593" s="6">
        <v>0</v>
      </c>
      <c r="AF593" s="6">
        <v>0</v>
      </c>
      <c r="AG593" s="6">
        <v>0</v>
      </c>
      <c r="AH593" s="1">
        <v>365051</v>
      </c>
      <c r="AI593">
        <v>5</v>
      </c>
    </row>
    <row r="594" spans="1:35" x14ac:dyDescent="0.25">
      <c r="A594" t="s">
        <v>964</v>
      </c>
      <c r="B594" t="s">
        <v>774</v>
      </c>
      <c r="C594" t="s">
        <v>1265</v>
      </c>
      <c r="D594" t="s">
        <v>1021</v>
      </c>
      <c r="E594" s="6">
        <v>36.815217391304351</v>
      </c>
      <c r="F594" s="6">
        <v>5.1304347826086953</v>
      </c>
      <c r="G594" s="6">
        <v>0.22065217391304348</v>
      </c>
      <c r="H594" s="6">
        <v>0.32880434782608697</v>
      </c>
      <c r="I594" s="6">
        <v>0.13043478260869565</v>
      </c>
      <c r="J594" s="6">
        <v>0</v>
      </c>
      <c r="K594" s="6">
        <v>0</v>
      </c>
      <c r="L594" s="6">
        <v>0.98369565217391319</v>
      </c>
      <c r="M594" s="6">
        <v>0</v>
      </c>
      <c r="N594" s="6">
        <v>5.3854347826086961</v>
      </c>
      <c r="O594" s="6">
        <f>SUM(NonNurse[[#This Row],[Qualified Social Work Staff Hours]],NonNurse[[#This Row],[Other Social Work Staff Hours]])/NonNurse[[#This Row],[MDS Census]]</f>
        <v>0.14628284617655743</v>
      </c>
      <c r="P594" s="6">
        <v>1.1521739130434783</v>
      </c>
      <c r="Q594" s="6">
        <v>0</v>
      </c>
      <c r="R594" s="6">
        <f>SUM(NonNurse[[#This Row],[Qualified Activities Professional Hours]],NonNurse[[#This Row],[Other Activities Professional Hours]])/NonNurse[[#This Row],[MDS Census]]</f>
        <v>3.1296132270445823E-2</v>
      </c>
      <c r="S594" s="6">
        <v>0.48206521739130437</v>
      </c>
      <c r="T594" s="6">
        <v>3.3276086956521751</v>
      </c>
      <c r="U594" s="6">
        <v>0</v>
      </c>
      <c r="V594" s="6">
        <f>SUM(NonNurse[[#This Row],[Occupational Therapist Hours]],NonNurse[[#This Row],[OT Assistant Hours]],NonNurse[[#This Row],[OT Aide Hours]])/NonNurse[[#This Row],[MDS Census]]</f>
        <v>0.10348095659875998</v>
      </c>
      <c r="W594" s="6">
        <v>0.91999999999999971</v>
      </c>
      <c r="X594" s="6">
        <v>8.7297826086956523</v>
      </c>
      <c r="Y594" s="6">
        <v>0</v>
      </c>
      <c r="Z594" s="6">
        <f>SUM(NonNurse[[#This Row],[Physical Therapist (PT) Hours]],NonNurse[[#This Row],[PT Assistant Hours]],NonNurse[[#This Row],[PT Aide Hours]])/NonNurse[[#This Row],[MDS Census]]</f>
        <v>0.26211396516090935</v>
      </c>
      <c r="AA594" s="6">
        <v>0</v>
      </c>
      <c r="AB594" s="6">
        <v>0</v>
      </c>
      <c r="AC594" s="6">
        <v>0</v>
      </c>
      <c r="AD594" s="6">
        <v>0</v>
      </c>
      <c r="AE594" s="6">
        <v>0</v>
      </c>
      <c r="AF594" s="6">
        <v>0</v>
      </c>
      <c r="AG594" s="6">
        <v>0</v>
      </c>
      <c r="AH594" s="1">
        <v>366310</v>
      </c>
      <c r="AI594">
        <v>5</v>
      </c>
    </row>
    <row r="595" spans="1:35" x14ac:dyDescent="0.25">
      <c r="A595" t="s">
        <v>964</v>
      </c>
      <c r="B595" t="s">
        <v>546</v>
      </c>
      <c r="C595" t="s">
        <v>1140</v>
      </c>
      <c r="D595" t="s">
        <v>1026</v>
      </c>
      <c r="E595" s="6">
        <v>27.880434782608695</v>
      </c>
      <c r="F595" s="6">
        <v>5.4782608695652177</v>
      </c>
      <c r="G595" s="6">
        <v>3.2934782608695654</v>
      </c>
      <c r="H595" s="6">
        <v>0.31793478260869568</v>
      </c>
      <c r="I595" s="6">
        <v>0</v>
      </c>
      <c r="J595" s="6">
        <v>0</v>
      </c>
      <c r="K595" s="6">
        <v>0</v>
      </c>
      <c r="L595" s="6">
        <v>1.0934782608695655</v>
      </c>
      <c r="M595" s="6">
        <v>3.9782608695652173</v>
      </c>
      <c r="N595" s="6">
        <v>5.2702173913043477</v>
      </c>
      <c r="O595" s="6">
        <f>SUM(NonNurse[[#This Row],[Qualified Social Work Staff Hours]],NonNurse[[#This Row],[Other Social Work Staff Hours]])/NonNurse[[#This Row],[MDS Census]]</f>
        <v>0.33171929824561402</v>
      </c>
      <c r="P595" s="6">
        <v>0</v>
      </c>
      <c r="Q595" s="6">
        <v>5.218152173913043</v>
      </c>
      <c r="R595" s="6">
        <f>SUM(NonNurse[[#This Row],[Qualified Activities Professional Hours]],NonNurse[[#This Row],[Other Activities Professional Hours]])/NonNurse[[#This Row],[MDS Census]]</f>
        <v>0.18716179337231967</v>
      </c>
      <c r="S595" s="6">
        <v>0.97554347826086951</v>
      </c>
      <c r="T595" s="6">
        <v>5.8547826086956523</v>
      </c>
      <c r="U595" s="6">
        <v>0</v>
      </c>
      <c r="V595" s="6">
        <f>SUM(NonNurse[[#This Row],[Occupational Therapist Hours]],NonNurse[[#This Row],[OT Assistant Hours]],NonNurse[[#This Row],[OT Aide Hours]])/NonNurse[[#This Row],[MDS Census]]</f>
        <v>0.24498635477582845</v>
      </c>
      <c r="W595" s="6">
        <v>1.0632608695652173</v>
      </c>
      <c r="X595" s="6">
        <v>4.9084782608695665</v>
      </c>
      <c r="Y595" s="6">
        <v>0</v>
      </c>
      <c r="Z595" s="6">
        <f>SUM(NonNurse[[#This Row],[Physical Therapist (PT) Hours]],NonNurse[[#This Row],[PT Assistant Hours]],NonNurse[[#This Row],[PT Aide Hours]])/NonNurse[[#This Row],[MDS Census]]</f>
        <v>0.21419103313840163</v>
      </c>
      <c r="AA595" s="6">
        <v>0</v>
      </c>
      <c r="AB595" s="6">
        <v>0</v>
      </c>
      <c r="AC595" s="6">
        <v>0</v>
      </c>
      <c r="AD595" s="6">
        <v>0</v>
      </c>
      <c r="AE595" s="6">
        <v>0</v>
      </c>
      <c r="AF595" s="6">
        <v>0</v>
      </c>
      <c r="AG595" s="6">
        <v>0</v>
      </c>
      <c r="AH595" s="1">
        <v>365996</v>
      </c>
      <c r="AI595">
        <v>5</v>
      </c>
    </row>
    <row r="596" spans="1:35" x14ac:dyDescent="0.25">
      <c r="A596" t="s">
        <v>964</v>
      </c>
      <c r="B596" t="s">
        <v>169</v>
      </c>
      <c r="C596" t="s">
        <v>1116</v>
      </c>
      <c r="D596" t="s">
        <v>980</v>
      </c>
      <c r="E596" s="6">
        <v>111.81521739130434</v>
      </c>
      <c r="F596" s="6">
        <v>5.4782608695652177</v>
      </c>
      <c r="G596" s="6">
        <v>8.1521739130434784E-2</v>
      </c>
      <c r="H596" s="6">
        <v>1.0217391304347827</v>
      </c>
      <c r="I596" s="6">
        <v>0.71739130434782605</v>
      </c>
      <c r="J596" s="6">
        <v>0</v>
      </c>
      <c r="K596" s="6">
        <v>0</v>
      </c>
      <c r="L596" s="6">
        <v>6.9671739130434798</v>
      </c>
      <c r="M596" s="6">
        <v>13.222065217391306</v>
      </c>
      <c r="N596" s="6">
        <v>11.721630434782607</v>
      </c>
      <c r="O596" s="6">
        <f>SUM(NonNurse[[#This Row],[Qualified Social Work Staff Hours]],NonNurse[[#This Row],[Other Social Work Staff Hours]])/NonNurse[[#This Row],[MDS Census]]</f>
        <v>0.22307961504811902</v>
      </c>
      <c r="P596" s="6">
        <v>1.326086956521739</v>
      </c>
      <c r="Q596" s="6">
        <v>7.0796739130434778</v>
      </c>
      <c r="R596" s="6">
        <f>SUM(NonNurse[[#This Row],[Qualified Activities Professional Hours]],NonNurse[[#This Row],[Other Activities Professional Hours]])/NonNurse[[#This Row],[MDS Census]]</f>
        <v>7.5175464178088847E-2</v>
      </c>
      <c r="S596" s="6">
        <v>10.853586956521738</v>
      </c>
      <c r="T596" s="6">
        <v>15.535</v>
      </c>
      <c r="U596" s="6">
        <v>0</v>
      </c>
      <c r="V596" s="6">
        <f>SUM(NonNurse[[#This Row],[Occupational Therapist Hours]],NonNurse[[#This Row],[OT Assistant Hours]],NonNurse[[#This Row],[OT Aide Hours]])/NonNurse[[#This Row],[MDS Census]]</f>
        <v>0.23600174978127733</v>
      </c>
      <c r="W596" s="6">
        <v>6.1841304347826105</v>
      </c>
      <c r="X596" s="6">
        <v>21.163043478260867</v>
      </c>
      <c r="Y596" s="6">
        <v>0</v>
      </c>
      <c r="Z596" s="6">
        <f>SUM(NonNurse[[#This Row],[Physical Therapist (PT) Hours]],NonNurse[[#This Row],[PT Assistant Hours]],NonNurse[[#This Row],[PT Aide Hours]])/NonNurse[[#This Row],[MDS Census]]</f>
        <v>0.24457470593953534</v>
      </c>
      <c r="AA596" s="6">
        <v>0</v>
      </c>
      <c r="AB596" s="6">
        <v>0</v>
      </c>
      <c r="AC596" s="6">
        <v>0</v>
      </c>
      <c r="AD596" s="6">
        <v>0</v>
      </c>
      <c r="AE596" s="6">
        <v>0</v>
      </c>
      <c r="AF596" s="6">
        <v>0</v>
      </c>
      <c r="AG596" s="6">
        <v>0</v>
      </c>
      <c r="AH596" s="1">
        <v>365416</v>
      </c>
      <c r="AI596">
        <v>5</v>
      </c>
    </row>
    <row r="597" spans="1:35" x14ac:dyDescent="0.25">
      <c r="A597" t="s">
        <v>964</v>
      </c>
      <c r="B597" t="s">
        <v>145</v>
      </c>
      <c r="C597" t="s">
        <v>1200</v>
      </c>
      <c r="D597" t="s">
        <v>1019</v>
      </c>
      <c r="E597" s="6">
        <v>131.04347826086956</v>
      </c>
      <c r="F597" s="6">
        <v>4.7826086956521738</v>
      </c>
      <c r="G597" s="6">
        <v>0.68478260869565222</v>
      </c>
      <c r="H597" s="6">
        <v>0</v>
      </c>
      <c r="I597" s="6">
        <v>4.1739130434782608</v>
      </c>
      <c r="J597" s="6">
        <v>0</v>
      </c>
      <c r="K597" s="6">
        <v>0</v>
      </c>
      <c r="L597" s="6">
        <v>4.9319565217391297</v>
      </c>
      <c r="M597" s="6">
        <v>9.9945652173913047</v>
      </c>
      <c r="N597" s="6">
        <v>0</v>
      </c>
      <c r="O597" s="6">
        <f>SUM(NonNurse[[#This Row],[Qualified Social Work Staff Hours]],NonNurse[[#This Row],[Other Social Work Staff Hours]])/NonNurse[[#This Row],[MDS Census]]</f>
        <v>7.626907763769078E-2</v>
      </c>
      <c r="P597" s="6">
        <v>5.694782608695653</v>
      </c>
      <c r="Q597" s="6">
        <v>19.067391304347829</v>
      </c>
      <c r="R597" s="6">
        <f>SUM(NonNurse[[#This Row],[Qualified Activities Professional Hours]],NonNurse[[#This Row],[Other Activities Professional Hours]])/NonNurse[[#This Row],[MDS Census]]</f>
        <v>0.18896151293961516</v>
      </c>
      <c r="S597" s="6">
        <v>5.8516304347826091</v>
      </c>
      <c r="T597" s="6">
        <v>5.3041304347826097</v>
      </c>
      <c r="U597" s="6">
        <v>0</v>
      </c>
      <c r="V597" s="6">
        <f>SUM(NonNurse[[#This Row],[Occupational Therapist Hours]],NonNurse[[#This Row],[OT Assistant Hours]],NonNurse[[#This Row],[OT Aide Hours]])/NonNurse[[#This Row],[MDS Census]]</f>
        <v>8.5130225613802263E-2</v>
      </c>
      <c r="W597" s="6">
        <v>5.1744565217391294</v>
      </c>
      <c r="X597" s="6">
        <v>8.5649999999999995</v>
      </c>
      <c r="Y597" s="6">
        <v>0</v>
      </c>
      <c r="Z597" s="6">
        <f>SUM(NonNurse[[#This Row],[Physical Therapist (PT) Hours]],NonNurse[[#This Row],[PT Assistant Hours]],NonNurse[[#This Row],[PT Aide Hours]])/NonNurse[[#This Row],[MDS Census]]</f>
        <v>0.10484654943596548</v>
      </c>
      <c r="AA597" s="6">
        <v>0</v>
      </c>
      <c r="AB597" s="6">
        <v>0</v>
      </c>
      <c r="AC597" s="6">
        <v>0</v>
      </c>
      <c r="AD597" s="6">
        <v>0</v>
      </c>
      <c r="AE597" s="6">
        <v>0</v>
      </c>
      <c r="AF597" s="6">
        <v>0</v>
      </c>
      <c r="AG597" s="6">
        <v>0</v>
      </c>
      <c r="AH597" s="1">
        <v>365376</v>
      </c>
      <c r="AI597">
        <v>5</v>
      </c>
    </row>
    <row r="598" spans="1:35" x14ac:dyDescent="0.25">
      <c r="A598" t="s">
        <v>964</v>
      </c>
      <c r="B598" t="s">
        <v>783</v>
      </c>
      <c r="C598" t="s">
        <v>1189</v>
      </c>
      <c r="D598" t="s">
        <v>1029</v>
      </c>
      <c r="E598" s="6">
        <v>228.30434782608697</v>
      </c>
      <c r="F598" s="6">
        <v>4.5945652173913052</v>
      </c>
      <c r="G598" s="6">
        <v>3.4863043478260862</v>
      </c>
      <c r="H598" s="6">
        <v>3.8684782608695643</v>
      </c>
      <c r="I598" s="6">
        <v>13.880434782608695</v>
      </c>
      <c r="J598" s="6">
        <v>0</v>
      </c>
      <c r="K598" s="6">
        <v>8.621739130434781</v>
      </c>
      <c r="L598" s="6">
        <v>15.306521739130428</v>
      </c>
      <c r="M598" s="6">
        <v>34.872826086956515</v>
      </c>
      <c r="N598" s="6">
        <v>0</v>
      </c>
      <c r="O598" s="6">
        <f>SUM(NonNurse[[#This Row],[Qualified Social Work Staff Hours]],NonNurse[[#This Row],[Other Social Work Staff Hours]])/NonNurse[[#This Row],[MDS Census]]</f>
        <v>0.15274709579127782</v>
      </c>
      <c r="P598" s="6">
        <v>28.216304347826078</v>
      </c>
      <c r="Q598" s="6">
        <v>14.631521739130434</v>
      </c>
      <c r="R598" s="6">
        <f>SUM(NonNurse[[#This Row],[Qualified Activities Professional Hours]],NonNurse[[#This Row],[Other Activities Professional Hours]])/NonNurse[[#This Row],[MDS Census]]</f>
        <v>0.1876785374214435</v>
      </c>
      <c r="S598" s="6">
        <v>3.5945652173913056</v>
      </c>
      <c r="T598" s="6">
        <v>0.27826086956521739</v>
      </c>
      <c r="U598" s="6">
        <v>3.1413043478260869</v>
      </c>
      <c r="V598" s="6">
        <f>SUM(NonNurse[[#This Row],[Occupational Therapist Hours]],NonNurse[[#This Row],[OT Assistant Hours]],NonNurse[[#This Row],[OT Aide Hours]])/NonNurse[[#This Row],[MDS Census]]</f>
        <v>3.0722719482003429E-2</v>
      </c>
      <c r="W598" s="6">
        <v>4.6663043478260855</v>
      </c>
      <c r="X598" s="6">
        <v>7.6347826086956534</v>
      </c>
      <c r="Y598" s="6">
        <v>4.9565217391304346</v>
      </c>
      <c r="Z598" s="6">
        <f>SUM(NonNurse[[#This Row],[Physical Therapist (PT) Hours]],NonNurse[[#This Row],[PT Assistant Hours]],NonNurse[[#This Row],[PT Aide Hours]])/NonNurse[[#This Row],[MDS Census]]</f>
        <v>7.5590363740239946E-2</v>
      </c>
      <c r="AA598" s="6">
        <v>0</v>
      </c>
      <c r="AB598" s="6">
        <v>4.4782608695652177</v>
      </c>
      <c r="AC598" s="6">
        <v>0</v>
      </c>
      <c r="AD598" s="6">
        <v>0</v>
      </c>
      <c r="AE598" s="6">
        <v>0</v>
      </c>
      <c r="AF598" s="6">
        <v>0</v>
      </c>
      <c r="AG598" s="6">
        <v>2.9581521739130445</v>
      </c>
      <c r="AH598" s="1">
        <v>366325</v>
      </c>
      <c r="AI598">
        <v>5</v>
      </c>
    </row>
    <row r="599" spans="1:35" x14ac:dyDescent="0.25">
      <c r="A599" t="s">
        <v>964</v>
      </c>
      <c r="B599" t="s">
        <v>802</v>
      </c>
      <c r="C599" t="s">
        <v>1110</v>
      </c>
      <c r="D599" t="s">
        <v>1019</v>
      </c>
      <c r="E599" s="6">
        <v>85.880434782608702</v>
      </c>
      <c r="F599" s="6">
        <v>4.2815217391304348</v>
      </c>
      <c r="G599" s="6">
        <v>3.975000000000001</v>
      </c>
      <c r="H599" s="6">
        <v>0</v>
      </c>
      <c r="I599" s="6">
        <v>4.9673913043478262</v>
      </c>
      <c r="J599" s="6">
        <v>0</v>
      </c>
      <c r="K599" s="6">
        <v>4.3326086956521737</v>
      </c>
      <c r="L599" s="6">
        <v>4.8913043478260872E-2</v>
      </c>
      <c r="M599" s="6">
        <v>13.564891304347828</v>
      </c>
      <c r="N599" s="6">
        <v>0</v>
      </c>
      <c r="O599" s="6">
        <f>SUM(NonNurse[[#This Row],[Qualified Social Work Staff Hours]],NonNurse[[#This Row],[Other Social Work Staff Hours]])/NonNurse[[#This Row],[MDS Census]]</f>
        <v>0.15795089229211492</v>
      </c>
      <c r="P599" s="6">
        <v>14.720652173913036</v>
      </c>
      <c r="Q599" s="6">
        <v>12.959782608695656</v>
      </c>
      <c r="R599" s="6">
        <f>SUM(NonNurse[[#This Row],[Qualified Activities Professional Hours]],NonNurse[[#This Row],[Other Activities Professional Hours]])/NonNurse[[#This Row],[MDS Census]]</f>
        <v>0.32231363118592576</v>
      </c>
      <c r="S599" s="6">
        <v>4.9641304347826081</v>
      </c>
      <c r="T599" s="6">
        <v>0.11413043478260869</v>
      </c>
      <c r="U599" s="6">
        <v>0</v>
      </c>
      <c r="V599" s="6">
        <f>SUM(NonNurse[[#This Row],[Occupational Therapist Hours]],NonNurse[[#This Row],[OT Assistant Hours]],NonNurse[[#This Row],[OT Aide Hours]])/NonNurse[[#This Row],[MDS Census]]</f>
        <v>5.9131755473990619E-2</v>
      </c>
      <c r="W599" s="6">
        <v>0.2847826086956522</v>
      </c>
      <c r="X599" s="6">
        <v>0</v>
      </c>
      <c r="Y599" s="6">
        <v>1.8695652173913044</v>
      </c>
      <c r="Z599" s="6">
        <f>SUM(NonNurse[[#This Row],[Physical Therapist (PT) Hours]],NonNurse[[#This Row],[PT Assistant Hours]],NonNurse[[#This Row],[PT Aide Hours]])/NonNurse[[#This Row],[MDS Census]]</f>
        <v>2.5085432223769143E-2</v>
      </c>
      <c r="AA599" s="6">
        <v>0</v>
      </c>
      <c r="AB599" s="6">
        <v>4.7608695652173916</v>
      </c>
      <c r="AC599" s="6">
        <v>0</v>
      </c>
      <c r="AD599" s="6">
        <v>0</v>
      </c>
      <c r="AE599" s="6">
        <v>0</v>
      </c>
      <c r="AF599" s="6">
        <v>0</v>
      </c>
      <c r="AG599" s="6">
        <v>0</v>
      </c>
      <c r="AH599" s="1">
        <v>366351</v>
      </c>
      <c r="AI599">
        <v>5</v>
      </c>
    </row>
    <row r="600" spans="1:35" x14ac:dyDescent="0.25">
      <c r="A600" t="s">
        <v>964</v>
      </c>
      <c r="B600" t="s">
        <v>634</v>
      </c>
      <c r="C600" t="s">
        <v>1380</v>
      </c>
      <c r="D600" t="s">
        <v>1063</v>
      </c>
      <c r="E600" s="6">
        <v>48.717391304347828</v>
      </c>
      <c r="F600" s="6">
        <v>6.0108695652173916</v>
      </c>
      <c r="G600" s="6">
        <v>1.3586956521739131</v>
      </c>
      <c r="H600" s="6">
        <v>0.29347826086956524</v>
      </c>
      <c r="I600" s="6">
        <v>0</v>
      </c>
      <c r="J600" s="6">
        <v>0.42391304347826086</v>
      </c>
      <c r="K600" s="6">
        <v>0.44565217391304346</v>
      </c>
      <c r="L600" s="6">
        <v>3.8156521739130431</v>
      </c>
      <c r="M600" s="6">
        <v>6.2853260869565215</v>
      </c>
      <c r="N600" s="6">
        <v>0</v>
      </c>
      <c r="O600" s="6">
        <f>SUM(NonNurse[[#This Row],[Qualified Social Work Staff Hours]],NonNurse[[#This Row],[Other Social Work Staff Hours]])/NonNurse[[#This Row],[MDS Census]]</f>
        <v>0.12901606425702811</v>
      </c>
      <c r="P600" s="6">
        <v>11.769021739130435</v>
      </c>
      <c r="Q600" s="6">
        <v>0</v>
      </c>
      <c r="R600" s="6">
        <f>SUM(NonNurse[[#This Row],[Qualified Activities Professional Hours]],NonNurse[[#This Row],[Other Activities Professional Hours]])/NonNurse[[#This Row],[MDS Census]]</f>
        <v>0.24157742079428826</v>
      </c>
      <c r="S600" s="6">
        <v>3.9160869565217382</v>
      </c>
      <c r="T600" s="6">
        <v>9.1446739130434782</v>
      </c>
      <c r="U600" s="6">
        <v>0</v>
      </c>
      <c r="V600" s="6">
        <f>SUM(NonNurse[[#This Row],[Occupational Therapist Hours]],NonNurse[[#This Row],[OT Assistant Hours]],NonNurse[[#This Row],[OT Aide Hours]])/NonNurse[[#This Row],[MDS Census]]</f>
        <v>0.2680923694779116</v>
      </c>
      <c r="W600" s="6">
        <v>4.4845652173913049</v>
      </c>
      <c r="X600" s="6">
        <v>3.8240217391304347</v>
      </c>
      <c r="Y600" s="6">
        <v>0</v>
      </c>
      <c r="Z600" s="6">
        <f>SUM(NonNurse[[#This Row],[Physical Therapist (PT) Hours]],NonNurse[[#This Row],[PT Assistant Hours]],NonNurse[[#This Row],[PT Aide Hours]])/NonNurse[[#This Row],[MDS Census]]</f>
        <v>0.17054663096831774</v>
      </c>
      <c r="AA600" s="6">
        <v>0.98913043478260865</v>
      </c>
      <c r="AB600" s="6">
        <v>0</v>
      </c>
      <c r="AC600" s="6">
        <v>0</v>
      </c>
      <c r="AD600" s="6">
        <v>0</v>
      </c>
      <c r="AE600" s="6">
        <v>0.13043478260869565</v>
      </c>
      <c r="AF600" s="6">
        <v>0</v>
      </c>
      <c r="AG600" s="6">
        <v>0.28260869565217389</v>
      </c>
      <c r="AH600" s="1">
        <v>366124</v>
      </c>
      <c r="AI600">
        <v>5</v>
      </c>
    </row>
    <row r="601" spans="1:35" x14ac:dyDescent="0.25">
      <c r="A601" t="s">
        <v>964</v>
      </c>
      <c r="B601" t="s">
        <v>511</v>
      </c>
      <c r="C601" t="s">
        <v>1354</v>
      </c>
      <c r="D601" t="s">
        <v>1063</v>
      </c>
      <c r="E601" s="6">
        <v>78.75</v>
      </c>
      <c r="F601" s="6">
        <v>0</v>
      </c>
      <c r="G601" s="6">
        <v>0.84782608695652173</v>
      </c>
      <c r="H601" s="6">
        <v>0</v>
      </c>
      <c r="I601" s="6">
        <v>0</v>
      </c>
      <c r="J601" s="6">
        <v>0</v>
      </c>
      <c r="K601" s="6">
        <v>0</v>
      </c>
      <c r="L601" s="6">
        <v>4.3956521739130441</v>
      </c>
      <c r="M601" s="6">
        <v>0</v>
      </c>
      <c r="N601" s="6">
        <v>0</v>
      </c>
      <c r="O601" s="6">
        <f>SUM(NonNurse[[#This Row],[Qualified Social Work Staff Hours]],NonNurse[[#This Row],[Other Social Work Staff Hours]])/NonNurse[[#This Row],[MDS Census]]</f>
        <v>0</v>
      </c>
      <c r="P601" s="6">
        <v>0</v>
      </c>
      <c r="Q601" s="6">
        <v>14.695652173913043</v>
      </c>
      <c r="R601" s="6">
        <f>SUM(NonNurse[[#This Row],[Qualified Activities Professional Hours]],NonNurse[[#This Row],[Other Activities Professional Hours]])/NonNurse[[#This Row],[MDS Census]]</f>
        <v>0.18661145617667357</v>
      </c>
      <c r="S601" s="6">
        <v>3.5273913043478271</v>
      </c>
      <c r="T601" s="6">
        <v>4.99804347826087</v>
      </c>
      <c r="U601" s="6">
        <v>0</v>
      </c>
      <c r="V601" s="6">
        <f>SUM(NonNurse[[#This Row],[Occupational Therapist Hours]],NonNurse[[#This Row],[OT Assistant Hours]],NonNurse[[#This Row],[OT Aide Hours]])/NonNurse[[#This Row],[MDS Census]]</f>
        <v>0.10825948930296758</v>
      </c>
      <c r="W601" s="6">
        <v>4.4053260869565216</v>
      </c>
      <c r="X601" s="6">
        <v>9.6598913043478252</v>
      </c>
      <c r="Y601" s="6">
        <v>0</v>
      </c>
      <c r="Z601" s="6">
        <f>SUM(NonNurse[[#This Row],[Physical Therapist (PT) Hours]],NonNurse[[#This Row],[PT Assistant Hours]],NonNurse[[#This Row],[PT Aide Hours]])/NonNurse[[#This Row],[MDS Census]]</f>
        <v>0.17860593512767425</v>
      </c>
      <c r="AA601" s="6">
        <v>0</v>
      </c>
      <c r="AB601" s="6">
        <v>0</v>
      </c>
      <c r="AC601" s="6">
        <v>0</v>
      </c>
      <c r="AD601" s="6">
        <v>0</v>
      </c>
      <c r="AE601" s="6">
        <v>7.8152173913043477</v>
      </c>
      <c r="AF601" s="6">
        <v>0</v>
      </c>
      <c r="AG601" s="6">
        <v>0</v>
      </c>
      <c r="AH601" s="1">
        <v>365937</v>
      </c>
      <c r="AI601">
        <v>5</v>
      </c>
    </row>
    <row r="602" spans="1:35" x14ac:dyDescent="0.25">
      <c r="A602" t="s">
        <v>964</v>
      </c>
      <c r="B602" t="s">
        <v>517</v>
      </c>
      <c r="C602" t="s">
        <v>1355</v>
      </c>
      <c r="D602" t="s">
        <v>1063</v>
      </c>
      <c r="E602" s="6">
        <v>71.934782608695656</v>
      </c>
      <c r="F602" s="6">
        <v>0</v>
      </c>
      <c r="G602" s="6">
        <v>0</v>
      </c>
      <c r="H602" s="6">
        <v>0</v>
      </c>
      <c r="I602" s="6">
        <v>0</v>
      </c>
      <c r="J602" s="6">
        <v>0</v>
      </c>
      <c r="K602" s="6">
        <v>0</v>
      </c>
      <c r="L602" s="6">
        <v>4.2970652173913049</v>
      </c>
      <c r="M602" s="6">
        <v>0</v>
      </c>
      <c r="N602" s="6">
        <v>0</v>
      </c>
      <c r="O602" s="6">
        <f>SUM(NonNurse[[#This Row],[Qualified Social Work Staff Hours]],NonNurse[[#This Row],[Other Social Work Staff Hours]])/NonNurse[[#This Row],[MDS Census]]</f>
        <v>0</v>
      </c>
      <c r="P602" s="6">
        <v>4.1521739130434785</v>
      </c>
      <c r="Q602" s="6">
        <v>14.157608695652174</v>
      </c>
      <c r="R602" s="6">
        <f>SUM(NonNurse[[#This Row],[Qualified Activities Professional Hours]],NonNurse[[#This Row],[Other Activities Professional Hours]])/NonNurse[[#This Row],[MDS Census]]</f>
        <v>0.25453309156844967</v>
      </c>
      <c r="S602" s="6">
        <v>1.5651086956521738</v>
      </c>
      <c r="T602" s="6">
        <v>10.41554347826087</v>
      </c>
      <c r="U602" s="6">
        <v>0</v>
      </c>
      <c r="V602" s="6">
        <f>SUM(NonNurse[[#This Row],[Occupational Therapist Hours]],NonNurse[[#This Row],[OT Assistant Hours]],NonNurse[[#This Row],[OT Aide Hours]])/NonNurse[[#This Row],[MDS Census]]</f>
        <v>0.16654880628588697</v>
      </c>
      <c r="W602" s="6">
        <v>4.2379347826086962</v>
      </c>
      <c r="X602" s="6">
        <v>12.473369565217393</v>
      </c>
      <c r="Y602" s="6">
        <v>0</v>
      </c>
      <c r="Z602" s="6">
        <f>SUM(NonNurse[[#This Row],[Physical Therapist (PT) Hours]],NonNurse[[#This Row],[PT Assistant Hours]],NonNurse[[#This Row],[PT Aide Hours]])/NonNurse[[#This Row],[MDS Census]]</f>
        <v>0.23231187669990935</v>
      </c>
      <c r="AA602" s="6">
        <v>0</v>
      </c>
      <c r="AB602" s="6">
        <v>0</v>
      </c>
      <c r="AC602" s="6">
        <v>0</v>
      </c>
      <c r="AD602" s="6">
        <v>0</v>
      </c>
      <c r="AE602" s="6">
        <v>0</v>
      </c>
      <c r="AF602" s="6">
        <v>0</v>
      </c>
      <c r="AG602" s="6">
        <v>0</v>
      </c>
      <c r="AH602" s="1">
        <v>365947</v>
      </c>
      <c r="AI602">
        <v>5</v>
      </c>
    </row>
    <row r="603" spans="1:35" x14ac:dyDescent="0.25">
      <c r="A603" t="s">
        <v>964</v>
      </c>
      <c r="B603" t="s">
        <v>183</v>
      </c>
      <c r="C603" t="s">
        <v>1222</v>
      </c>
      <c r="D603" t="s">
        <v>1039</v>
      </c>
      <c r="E603" s="6">
        <v>105.6304347826087</v>
      </c>
      <c r="F603" s="6">
        <v>5.7391304347826084</v>
      </c>
      <c r="G603" s="6">
        <v>0.42391304347826086</v>
      </c>
      <c r="H603" s="6">
        <v>0.34782608695652173</v>
      </c>
      <c r="I603" s="6">
        <v>6.3043478260869561</v>
      </c>
      <c r="J603" s="6">
        <v>0</v>
      </c>
      <c r="K603" s="6">
        <v>0.2608695652173913</v>
      </c>
      <c r="L603" s="6">
        <v>5.2608695652173916</v>
      </c>
      <c r="M603" s="6">
        <v>7.6548913043478262</v>
      </c>
      <c r="N603" s="6">
        <v>0</v>
      </c>
      <c r="O603" s="6">
        <f>SUM(NonNurse[[#This Row],[Qualified Social Work Staff Hours]],NonNurse[[#This Row],[Other Social Work Staff Hours]])/NonNurse[[#This Row],[MDS Census]]</f>
        <v>7.2468614941345946E-2</v>
      </c>
      <c r="P603" s="6">
        <v>5.8097826086956523</v>
      </c>
      <c r="Q603" s="6">
        <v>10.766304347826088</v>
      </c>
      <c r="R603" s="6">
        <f>SUM(NonNurse[[#This Row],[Qualified Activities Professional Hours]],NonNurse[[#This Row],[Other Activities Professional Hours]])/NonNurse[[#This Row],[MDS Census]]</f>
        <v>0.15692529327022023</v>
      </c>
      <c r="S603" s="6">
        <v>4.6357608695652184</v>
      </c>
      <c r="T603" s="6">
        <v>17.036195652173916</v>
      </c>
      <c r="U603" s="6">
        <v>0</v>
      </c>
      <c r="V603" s="6">
        <f>SUM(NonNurse[[#This Row],[Occupational Therapist Hours]],NonNurse[[#This Row],[OT Assistant Hours]],NonNurse[[#This Row],[OT Aide Hours]])/NonNurse[[#This Row],[MDS Census]]</f>
        <v>0.20516772998559377</v>
      </c>
      <c r="W603" s="6">
        <v>5.2433695652173915</v>
      </c>
      <c r="X603" s="6">
        <v>16.05869565217391</v>
      </c>
      <c r="Y603" s="6">
        <v>0</v>
      </c>
      <c r="Z603" s="6">
        <f>SUM(NonNurse[[#This Row],[Physical Therapist (PT) Hours]],NonNurse[[#This Row],[PT Assistant Hours]],NonNurse[[#This Row],[PT Aide Hours]])/NonNurse[[#This Row],[MDS Census]]</f>
        <v>0.20166598065445562</v>
      </c>
      <c r="AA603" s="6">
        <v>0</v>
      </c>
      <c r="AB603" s="6">
        <v>0</v>
      </c>
      <c r="AC603" s="6">
        <v>0</v>
      </c>
      <c r="AD603" s="6">
        <v>0</v>
      </c>
      <c r="AE603" s="6">
        <v>0</v>
      </c>
      <c r="AF603" s="6">
        <v>0</v>
      </c>
      <c r="AG603" s="6">
        <v>6.5217391304347824E-2</v>
      </c>
      <c r="AH603" s="1">
        <v>365433</v>
      </c>
      <c r="AI603">
        <v>5</v>
      </c>
    </row>
    <row r="604" spans="1:35" x14ac:dyDescent="0.25">
      <c r="A604" t="s">
        <v>964</v>
      </c>
      <c r="B604" t="s">
        <v>79</v>
      </c>
      <c r="C604" t="s">
        <v>1232</v>
      </c>
      <c r="D604" t="s">
        <v>1032</v>
      </c>
      <c r="E604" s="6">
        <v>87.913043478260875</v>
      </c>
      <c r="F604" s="6">
        <v>5.7391304347826084</v>
      </c>
      <c r="G604" s="6">
        <v>1.0869565217391304E-2</v>
      </c>
      <c r="H604" s="6">
        <v>0.32880434782608697</v>
      </c>
      <c r="I604" s="6">
        <v>2.2717391304347827</v>
      </c>
      <c r="J604" s="6">
        <v>0</v>
      </c>
      <c r="K604" s="6">
        <v>0</v>
      </c>
      <c r="L604" s="6">
        <v>1.342717391304348</v>
      </c>
      <c r="M604" s="6">
        <v>6.5190217391304346</v>
      </c>
      <c r="N604" s="6">
        <v>5.5978260869565215</v>
      </c>
      <c r="O604" s="6">
        <f>SUM(NonNurse[[#This Row],[Qualified Social Work Staff Hours]],NonNurse[[#This Row],[Other Social Work Staff Hours]])/NonNurse[[#This Row],[MDS Census]]</f>
        <v>0.13782764589515331</v>
      </c>
      <c r="P604" s="6">
        <v>18.328804347826086</v>
      </c>
      <c r="Q604" s="6">
        <v>0</v>
      </c>
      <c r="R604" s="6">
        <f>SUM(NonNurse[[#This Row],[Qualified Activities Professional Hours]],NonNurse[[#This Row],[Other Activities Professional Hours]])/NonNurse[[#This Row],[MDS Census]]</f>
        <v>0.20848788328387732</v>
      </c>
      <c r="S604" s="6">
        <v>4.0475000000000003</v>
      </c>
      <c r="T604" s="6">
        <v>4.7056521739130437</v>
      </c>
      <c r="U604" s="6">
        <v>0</v>
      </c>
      <c r="V604" s="6">
        <f>SUM(NonNurse[[#This Row],[Occupational Therapist Hours]],NonNurse[[#This Row],[OT Assistant Hours]],NonNurse[[#This Row],[OT Aide Hours]])/NonNurse[[#This Row],[MDS Census]]</f>
        <v>9.9566023738872397E-2</v>
      </c>
      <c r="W604" s="6">
        <v>6.909021739130436</v>
      </c>
      <c r="X604" s="6">
        <v>6.4780434782608696</v>
      </c>
      <c r="Y604" s="6">
        <v>0</v>
      </c>
      <c r="Z604" s="6">
        <f>SUM(NonNurse[[#This Row],[Physical Therapist (PT) Hours]],NonNurse[[#This Row],[PT Assistant Hours]],NonNurse[[#This Row],[PT Aide Hours]])/NonNurse[[#This Row],[MDS Census]]</f>
        <v>0.15227621167161229</v>
      </c>
      <c r="AA604" s="6">
        <v>0</v>
      </c>
      <c r="AB604" s="6">
        <v>0</v>
      </c>
      <c r="AC604" s="6">
        <v>0</v>
      </c>
      <c r="AD604" s="6">
        <v>0</v>
      </c>
      <c r="AE604" s="6">
        <v>0</v>
      </c>
      <c r="AF604" s="6">
        <v>0</v>
      </c>
      <c r="AG604" s="6">
        <v>4.8913043478260872E-2</v>
      </c>
      <c r="AH604" s="1">
        <v>365264</v>
      </c>
      <c r="AI604">
        <v>5</v>
      </c>
    </row>
    <row r="605" spans="1:35" x14ac:dyDescent="0.25">
      <c r="A605" t="s">
        <v>964</v>
      </c>
      <c r="B605" t="s">
        <v>870</v>
      </c>
      <c r="C605" t="s">
        <v>1417</v>
      </c>
      <c r="D605" t="s">
        <v>1032</v>
      </c>
      <c r="E605" s="6">
        <v>67.771739130434781</v>
      </c>
      <c r="F605" s="6">
        <v>2.9565217391304346</v>
      </c>
      <c r="G605" s="6">
        <v>0.16304347826086957</v>
      </c>
      <c r="H605" s="6">
        <v>0.29891304347826086</v>
      </c>
      <c r="I605" s="6">
        <v>2.3260869565217392</v>
      </c>
      <c r="J605" s="6">
        <v>0</v>
      </c>
      <c r="K605" s="6">
        <v>0</v>
      </c>
      <c r="L605" s="6">
        <v>0</v>
      </c>
      <c r="M605" s="6">
        <v>4.8967391304347823</v>
      </c>
      <c r="N605" s="6">
        <v>4.5652173913043477</v>
      </c>
      <c r="O605" s="6">
        <f>SUM(NonNurse[[#This Row],[Qualified Social Work Staff Hours]],NonNurse[[#This Row],[Other Social Work Staff Hours]])/NonNurse[[#This Row],[MDS Census]]</f>
        <v>0.1396150761828388</v>
      </c>
      <c r="P605" s="6">
        <v>7.7336956521739131</v>
      </c>
      <c r="Q605" s="6">
        <v>0</v>
      </c>
      <c r="R605" s="6">
        <f>SUM(NonNurse[[#This Row],[Qualified Activities Professional Hours]],NonNurse[[#This Row],[Other Activities Professional Hours]])/NonNurse[[#This Row],[MDS Census]]</f>
        <v>0.11411387329591019</v>
      </c>
      <c r="S605" s="6">
        <v>8.4103260869565215</v>
      </c>
      <c r="T605" s="6">
        <v>3.3460869565217393</v>
      </c>
      <c r="U605" s="6">
        <v>0</v>
      </c>
      <c r="V605" s="6">
        <f>SUM(NonNurse[[#This Row],[Occupational Therapist Hours]],NonNurse[[#This Row],[OT Assistant Hours]],NonNurse[[#This Row],[OT Aide Hours]])/NonNurse[[#This Row],[MDS Census]]</f>
        <v>0.17347072975140337</v>
      </c>
      <c r="W605" s="6">
        <v>0.42749999999999999</v>
      </c>
      <c r="X605" s="6">
        <v>5.76</v>
      </c>
      <c r="Y605" s="6">
        <v>0</v>
      </c>
      <c r="Z605" s="6">
        <f>SUM(NonNurse[[#This Row],[Physical Therapist (PT) Hours]],NonNurse[[#This Row],[PT Assistant Hours]],NonNurse[[#This Row],[PT Aide Hours]])/NonNurse[[#This Row],[MDS Census]]</f>
        <v>9.1299117882919001E-2</v>
      </c>
      <c r="AA605" s="6">
        <v>0.51086956521739135</v>
      </c>
      <c r="AB605" s="6">
        <v>0</v>
      </c>
      <c r="AC605" s="6">
        <v>0</v>
      </c>
      <c r="AD605" s="6">
        <v>0</v>
      </c>
      <c r="AE605" s="6">
        <v>0</v>
      </c>
      <c r="AF605" s="6">
        <v>0</v>
      </c>
      <c r="AG605" s="6">
        <v>0.13043478260869565</v>
      </c>
      <c r="AH605" s="1">
        <v>366428</v>
      </c>
      <c r="AI605">
        <v>5</v>
      </c>
    </row>
    <row r="606" spans="1:35" x14ac:dyDescent="0.25">
      <c r="A606" t="s">
        <v>964</v>
      </c>
      <c r="B606" t="s">
        <v>81</v>
      </c>
      <c r="C606" t="s">
        <v>1094</v>
      </c>
      <c r="D606" t="s">
        <v>1032</v>
      </c>
      <c r="E606" s="6">
        <v>89.282608695652172</v>
      </c>
      <c r="F606" s="6">
        <v>5.7391304347826084</v>
      </c>
      <c r="G606" s="6">
        <v>0</v>
      </c>
      <c r="H606" s="6">
        <v>0</v>
      </c>
      <c r="I606" s="6">
        <v>2.8369565217391304</v>
      </c>
      <c r="J606" s="6">
        <v>0</v>
      </c>
      <c r="K606" s="6">
        <v>0</v>
      </c>
      <c r="L606" s="6">
        <v>8.1521739130434784E-2</v>
      </c>
      <c r="M606" s="6">
        <v>0</v>
      </c>
      <c r="N606" s="6">
        <v>12.097826086956522</v>
      </c>
      <c r="O606" s="6">
        <f>SUM(NonNurse[[#This Row],[Qualified Social Work Staff Hours]],NonNurse[[#This Row],[Other Social Work Staff Hours]])/NonNurse[[#This Row],[MDS Census]]</f>
        <v>0.13550036523009495</v>
      </c>
      <c r="P606" s="6">
        <v>11.019021739130435</v>
      </c>
      <c r="Q606" s="6">
        <v>0</v>
      </c>
      <c r="R606" s="6">
        <f>SUM(NonNurse[[#This Row],[Qualified Activities Professional Hours]],NonNurse[[#This Row],[Other Activities Professional Hours]])/NonNurse[[#This Row],[MDS Census]]</f>
        <v>0.12341733625517411</v>
      </c>
      <c r="S606" s="6">
        <v>3.528152173913043</v>
      </c>
      <c r="T606" s="6">
        <v>2.2763043478260871</v>
      </c>
      <c r="U606" s="6">
        <v>0</v>
      </c>
      <c r="V606" s="6">
        <f>SUM(NonNurse[[#This Row],[Occupational Therapist Hours]],NonNurse[[#This Row],[OT Assistant Hours]],NonNurse[[#This Row],[OT Aide Hours]])/NonNurse[[#This Row],[MDS Census]]</f>
        <v>6.5012174336498654E-2</v>
      </c>
      <c r="W606" s="6">
        <v>3.5335869565217388</v>
      </c>
      <c r="X606" s="6">
        <v>4.2180434782608698</v>
      </c>
      <c r="Y606" s="6">
        <v>0</v>
      </c>
      <c r="Z606" s="6">
        <f>SUM(NonNurse[[#This Row],[Physical Therapist (PT) Hours]],NonNurse[[#This Row],[PT Assistant Hours]],NonNurse[[#This Row],[PT Aide Hours]])/NonNurse[[#This Row],[MDS Census]]</f>
        <v>8.6821280740199666E-2</v>
      </c>
      <c r="AA606" s="6">
        <v>0</v>
      </c>
      <c r="AB606" s="6">
        <v>0</v>
      </c>
      <c r="AC606" s="6">
        <v>0</v>
      </c>
      <c r="AD606" s="6">
        <v>0</v>
      </c>
      <c r="AE606" s="6">
        <v>0</v>
      </c>
      <c r="AF606" s="6">
        <v>0</v>
      </c>
      <c r="AG606" s="6">
        <v>5.434782608695652E-3</v>
      </c>
      <c r="AH606" s="1">
        <v>365267</v>
      </c>
      <c r="AI606">
        <v>5</v>
      </c>
    </row>
    <row r="607" spans="1:35" x14ac:dyDescent="0.25">
      <c r="A607" t="s">
        <v>964</v>
      </c>
      <c r="B607" t="s">
        <v>356</v>
      </c>
      <c r="C607" t="s">
        <v>1321</v>
      </c>
      <c r="D607" t="s">
        <v>1032</v>
      </c>
      <c r="E607" s="6">
        <v>66.554347826086953</v>
      </c>
      <c r="F607" s="6">
        <v>5.6521739130434785</v>
      </c>
      <c r="G607" s="6">
        <v>0</v>
      </c>
      <c r="H607" s="6">
        <v>0</v>
      </c>
      <c r="I607" s="6">
        <v>0.67391304347826086</v>
      </c>
      <c r="J607" s="6">
        <v>0</v>
      </c>
      <c r="K607" s="6">
        <v>0</v>
      </c>
      <c r="L607" s="6">
        <v>0</v>
      </c>
      <c r="M607" s="6">
        <v>0</v>
      </c>
      <c r="N607" s="6">
        <v>8.7364130434782616</v>
      </c>
      <c r="O607" s="6">
        <f>SUM(NonNurse[[#This Row],[Qualified Social Work Staff Hours]],NonNurse[[#This Row],[Other Social Work Staff Hours]])/NonNurse[[#This Row],[MDS Census]]</f>
        <v>0.13126735260493225</v>
      </c>
      <c r="P607" s="6">
        <v>10.206521739130435</v>
      </c>
      <c r="Q607" s="6">
        <v>0</v>
      </c>
      <c r="R607" s="6">
        <f>SUM(NonNurse[[#This Row],[Qualified Activities Professional Hours]],NonNurse[[#This Row],[Other Activities Professional Hours]])/NonNurse[[#This Row],[MDS Census]]</f>
        <v>0.15335619794218522</v>
      </c>
      <c r="S607" s="6">
        <v>5.4673913043478271</v>
      </c>
      <c r="T607" s="6">
        <v>0.3125</v>
      </c>
      <c r="U607" s="6">
        <v>0</v>
      </c>
      <c r="V607" s="6">
        <f>SUM(NonNurse[[#This Row],[Occupational Therapist Hours]],NonNurse[[#This Row],[OT Assistant Hours]],NonNurse[[#This Row],[OT Aide Hours]])/NonNurse[[#This Row],[MDS Census]]</f>
        <v>8.6844683978441958E-2</v>
      </c>
      <c r="W607" s="6">
        <v>0.24456521739130435</v>
      </c>
      <c r="X607" s="6">
        <v>0</v>
      </c>
      <c r="Y607" s="6">
        <v>0</v>
      </c>
      <c r="Z607" s="6">
        <f>SUM(NonNurse[[#This Row],[Physical Therapist (PT) Hours]],NonNurse[[#This Row],[PT Assistant Hours]],NonNurse[[#This Row],[PT Aide Hours]])/NonNurse[[#This Row],[MDS Census]]</f>
        <v>3.6746692797648213E-3</v>
      </c>
      <c r="AA607" s="6">
        <v>0</v>
      </c>
      <c r="AB607" s="6">
        <v>0</v>
      </c>
      <c r="AC607" s="6">
        <v>0</v>
      </c>
      <c r="AD607" s="6">
        <v>0</v>
      </c>
      <c r="AE607" s="6">
        <v>0</v>
      </c>
      <c r="AF607" s="6">
        <v>0</v>
      </c>
      <c r="AG607" s="6">
        <v>0</v>
      </c>
      <c r="AH607" s="1">
        <v>365702</v>
      </c>
      <c r="AI607">
        <v>5</v>
      </c>
    </row>
    <row r="608" spans="1:35" x14ac:dyDescent="0.25">
      <c r="A608" t="s">
        <v>964</v>
      </c>
      <c r="B608" t="s">
        <v>744</v>
      </c>
      <c r="C608" t="s">
        <v>1244</v>
      </c>
      <c r="D608" t="s">
        <v>1032</v>
      </c>
      <c r="E608" s="6">
        <v>52.684782608695649</v>
      </c>
      <c r="F608" s="6">
        <v>5.7391304347826084</v>
      </c>
      <c r="G608" s="6">
        <v>0</v>
      </c>
      <c r="H608" s="6">
        <v>0.125</v>
      </c>
      <c r="I608" s="6">
        <v>2.0543478260869565</v>
      </c>
      <c r="J608" s="6">
        <v>0</v>
      </c>
      <c r="K608" s="6">
        <v>0</v>
      </c>
      <c r="L608" s="6">
        <v>1.4323913043478258</v>
      </c>
      <c r="M608" s="6">
        <v>5.5163043478260869</v>
      </c>
      <c r="N608" s="6">
        <v>5.6576086956521738</v>
      </c>
      <c r="O608" s="6">
        <f>SUM(NonNurse[[#This Row],[Qualified Social Work Staff Hours]],NonNurse[[#This Row],[Other Social Work Staff Hours]])/NonNurse[[#This Row],[MDS Census]]</f>
        <v>0.21208995254796784</v>
      </c>
      <c r="P608" s="6">
        <v>11.426630434782609</v>
      </c>
      <c r="Q608" s="6">
        <v>0</v>
      </c>
      <c r="R608" s="6">
        <f>SUM(NonNurse[[#This Row],[Qualified Activities Professional Hours]],NonNurse[[#This Row],[Other Activities Professional Hours]])/NonNurse[[#This Row],[MDS Census]]</f>
        <v>0.2168867340623066</v>
      </c>
      <c r="S608" s="6">
        <v>4.3252173913043483</v>
      </c>
      <c r="T608" s="6">
        <v>3.5442391304347827</v>
      </c>
      <c r="U608" s="6">
        <v>0</v>
      </c>
      <c r="V608" s="6">
        <f>SUM(NonNurse[[#This Row],[Occupational Therapist Hours]],NonNurse[[#This Row],[OT Assistant Hours]],NonNurse[[#This Row],[OT Aide Hours]])/NonNurse[[#This Row],[MDS Census]]</f>
        <v>0.14936868165875802</v>
      </c>
      <c r="W608" s="6">
        <v>4.6567391304347838</v>
      </c>
      <c r="X608" s="6">
        <v>3.7039130434782606</v>
      </c>
      <c r="Y608" s="6">
        <v>0</v>
      </c>
      <c r="Z608" s="6">
        <f>SUM(NonNurse[[#This Row],[Physical Therapist (PT) Hours]],NonNurse[[#This Row],[PT Assistant Hours]],NonNurse[[#This Row],[PT Aide Hours]])/NonNurse[[#This Row],[MDS Census]]</f>
        <v>0.15869197441716529</v>
      </c>
      <c r="AA608" s="6">
        <v>8.6956521739130432E-2</v>
      </c>
      <c r="AB608" s="6">
        <v>0</v>
      </c>
      <c r="AC608" s="6">
        <v>0</v>
      </c>
      <c r="AD608" s="6">
        <v>0</v>
      </c>
      <c r="AE608" s="6">
        <v>0</v>
      </c>
      <c r="AF608" s="6">
        <v>0</v>
      </c>
      <c r="AG608" s="6">
        <v>6.5217391304347824E-2</v>
      </c>
      <c r="AH608" s="1">
        <v>366272</v>
      </c>
      <c r="AI608">
        <v>5</v>
      </c>
    </row>
    <row r="609" spans="1:35" x14ac:dyDescent="0.25">
      <c r="A609" t="s">
        <v>964</v>
      </c>
      <c r="B609" t="s">
        <v>345</v>
      </c>
      <c r="C609" t="s">
        <v>1313</v>
      </c>
      <c r="D609" t="s">
        <v>1041</v>
      </c>
      <c r="E609" s="6">
        <v>115.03260869565217</v>
      </c>
      <c r="F609" s="6">
        <v>5.2173913043478262</v>
      </c>
      <c r="G609" s="6">
        <v>5.9782608695652176E-2</v>
      </c>
      <c r="H609" s="6">
        <v>0.42391304347826086</v>
      </c>
      <c r="I609" s="6">
        <v>3.402173913043478</v>
      </c>
      <c r="J609" s="6">
        <v>0</v>
      </c>
      <c r="K609" s="6">
        <v>0</v>
      </c>
      <c r="L609" s="6">
        <v>1.8260869565217389E-2</v>
      </c>
      <c r="M609" s="6">
        <v>5.5244565217391308</v>
      </c>
      <c r="N609" s="6">
        <v>11.508152173913043</v>
      </c>
      <c r="O609" s="6">
        <f>SUM(NonNurse[[#This Row],[Qualified Social Work Staff Hours]],NonNurse[[#This Row],[Other Social Work Staff Hours]])/NonNurse[[#This Row],[MDS Census]]</f>
        <v>0.14806765567419444</v>
      </c>
      <c r="P609" s="6">
        <v>7.375</v>
      </c>
      <c r="Q609" s="6">
        <v>0</v>
      </c>
      <c r="R609" s="6">
        <f>SUM(NonNurse[[#This Row],[Qualified Activities Professional Hours]],NonNurse[[#This Row],[Other Activities Professional Hours]])/NonNurse[[#This Row],[MDS Census]]</f>
        <v>6.4112255504110371E-2</v>
      </c>
      <c r="S609" s="6">
        <v>13.184239130434783</v>
      </c>
      <c r="T609" s="6">
        <v>7.3740217391304341</v>
      </c>
      <c r="U609" s="6">
        <v>0</v>
      </c>
      <c r="V609" s="6">
        <f>SUM(NonNurse[[#This Row],[Occupational Therapist Hours]],NonNurse[[#This Row],[OT Assistant Hours]],NonNurse[[#This Row],[OT Aide Hours]])/NonNurse[[#This Row],[MDS Census]]</f>
        <v>0.17871680997826703</v>
      </c>
      <c r="W609" s="6">
        <v>10.699565217391307</v>
      </c>
      <c r="X609" s="6">
        <v>4.984565217391304</v>
      </c>
      <c r="Y609" s="6">
        <v>0</v>
      </c>
      <c r="Z609" s="6">
        <f>SUM(NonNurse[[#This Row],[Physical Therapist (PT) Hours]],NonNurse[[#This Row],[PT Assistant Hours]],NonNurse[[#This Row],[PT Aide Hours]])/NonNurse[[#This Row],[MDS Census]]</f>
        <v>0.13634508173485779</v>
      </c>
      <c r="AA609" s="6">
        <v>0.40217391304347827</v>
      </c>
      <c r="AB609" s="6">
        <v>0</v>
      </c>
      <c r="AC609" s="6">
        <v>0</v>
      </c>
      <c r="AD609" s="6">
        <v>0</v>
      </c>
      <c r="AE609" s="6">
        <v>0</v>
      </c>
      <c r="AF609" s="6">
        <v>0</v>
      </c>
      <c r="AG609" s="6">
        <v>0</v>
      </c>
      <c r="AH609" s="1">
        <v>365685</v>
      </c>
      <c r="AI609">
        <v>5</v>
      </c>
    </row>
    <row r="610" spans="1:35" x14ac:dyDescent="0.25">
      <c r="A610" t="s">
        <v>964</v>
      </c>
      <c r="B610" t="s">
        <v>592</v>
      </c>
      <c r="C610" t="s">
        <v>1154</v>
      </c>
      <c r="D610" t="s">
        <v>1026</v>
      </c>
      <c r="E610" s="6">
        <v>117.34782608695652</v>
      </c>
      <c r="F610" s="6">
        <v>5.2369565217391365</v>
      </c>
      <c r="G610" s="6">
        <v>0</v>
      </c>
      <c r="H610" s="6">
        <v>0</v>
      </c>
      <c r="I610" s="6">
        <v>0.11956521739130435</v>
      </c>
      <c r="J610" s="6">
        <v>0</v>
      </c>
      <c r="K610" s="6">
        <v>0</v>
      </c>
      <c r="L610" s="6">
        <v>0.10597826086956522</v>
      </c>
      <c r="M610" s="6">
        <v>5.2173913043478262</v>
      </c>
      <c r="N610" s="6">
        <v>0</v>
      </c>
      <c r="O610" s="6">
        <f>SUM(NonNurse[[#This Row],[Qualified Social Work Staff Hours]],NonNurse[[#This Row],[Other Social Work Staff Hours]])/NonNurse[[#This Row],[MDS Census]]</f>
        <v>4.4460911448684699E-2</v>
      </c>
      <c r="P610" s="6">
        <v>5.4782608695652177</v>
      </c>
      <c r="Q610" s="6">
        <v>14.557065217391305</v>
      </c>
      <c r="R610" s="6">
        <f>SUM(NonNurse[[#This Row],[Qualified Activities Professional Hours]],NonNurse[[#This Row],[Other Activities Professional Hours]])/NonNurse[[#This Row],[MDS Census]]</f>
        <v>0.17073453130789185</v>
      </c>
      <c r="S610" s="6">
        <v>4.8315217391304346</v>
      </c>
      <c r="T610" s="6">
        <v>7.2065217391304346</v>
      </c>
      <c r="U610" s="6">
        <v>0</v>
      </c>
      <c r="V610" s="6">
        <f>SUM(NonNurse[[#This Row],[Occupational Therapist Hours]],NonNurse[[#This Row],[OT Assistant Hours]],NonNurse[[#This Row],[OT Aide Hours]])/NonNurse[[#This Row],[MDS Census]]</f>
        <v>0.1025842904779548</v>
      </c>
      <c r="W610" s="6">
        <v>11.116086956521738</v>
      </c>
      <c r="X610" s="6">
        <v>9.9184782608695645</v>
      </c>
      <c r="Y610" s="6">
        <v>0</v>
      </c>
      <c r="Z610" s="6">
        <f>SUM(NonNurse[[#This Row],[Physical Therapist (PT) Hours]],NonNurse[[#This Row],[PT Assistant Hours]],NonNurse[[#This Row],[PT Aide Hours]])/NonNurse[[#This Row],[MDS Census]]</f>
        <v>0.17924972211930346</v>
      </c>
      <c r="AA610" s="6">
        <v>0</v>
      </c>
      <c r="AB610" s="6">
        <v>0.19565217391304349</v>
      </c>
      <c r="AC610" s="6">
        <v>0</v>
      </c>
      <c r="AD610" s="6">
        <v>0</v>
      </c>
      <c r="AE610" s="6">
        <v>5.0108695652173916</v>
      </c>
      <c r="AF610" s="6">
        <v>0</v>
      </c>
      <c r="AG610" s="6">
        <v>0</v>
      </c>
      <c r="AH610" s="1">
        <v>366068</v>
      </c>
      <c r="AI610">
        <v>5</v>
      </c>
    </row>
    <row r="611" spans="1:35" x14ac:dyDescent="0.25">
      <c r="A611" t="s">
        <v>964</v>
      </c>
      <c r="B611" t="s">
        <v>773</v>
      </c>
      <c r="C611" t="s">
        <v>1403</v>
      </c>
      <c r="D611" t="s">
        <v>1064</v>
      </c>
      <c r="E611" s="6">
        <v>33.347826086956523</v>
      </c>
      <c r="F611" s="6">
        <v>2.7423913043478261</v>
      </c>
      <c r="G611" s="6">
        <v>0.16847826086956522</v>
      </c>
      <c r="H611" s="6">
        <v>0.29141304347826091</v>
      </c>
      <c r="I611" s="6">
        <v>3.1413043478260869</v>
      </c>
      <c r="J611" s="6">
        <v>0</v>
      </c>
      <c r="K611" s="6">
        <v>0</v>
      </c>
      <c r="L611" s="6">
        <v>4.6693478260869563</v>
      </c>
      <c r="M611" s="6">
        <v>0</v>
      </c>
      <c r="N611" s="6">
        <v>5.3054347826086961</v>
      </c>
      <c r="O611" s="6">
        <f>SUM(NonNurse[[#This Row],[Qualified Social Work Staff Hours]],NonNurse[[#This Row],[Other Social Work Staff Hours]])/NonNurse[[#This Row],[MDS Census]]</f>
        <v>0.15909387222946544</v>
      </c>
      <c r="P611" s="6">
        <v>0</v>
      </c>
      <c r="Q611" s="6">
        <v>9.2056521739130428</v>
      </c>
      <c r="R611" s="6">
        <f>SUM(NonNurse[[#This Row],[Qualified Activities Professional Hours]],NonNurse[[#This Row],[Other Activities Professional Hours]])/NonNurse[[#This Row],[MDS Census]]</f>
        <v>0.27604954367666229</v>
      </c>
      <c r="S611" s="6">
        <v>1.2205434782608697</v>
      </c>
      <c r="T611" s="6">
        <v>10.810543478260865</v>
      </c>
      <c r="U611" s="6">
        <v>0</v>
      </c>
      <c r="V611" s="6">
        <f>SUM(NonNurse[[#This Row],[Occupational Therapist Hours]],NonNurse[[#This Row],[OT Assistant Hours]],NonNurse[[#This Row],[OT Aide Hours]])/NonNurse[[#This Row],[MDS Census]]</f>
        <v>0.36077574967405462</v>
      </c>
      <c r="W611" s="6">
        <v>3.3260869565217392</v>
      </c>
      <c r="X611" s="6">
        <v>7.3847826086956507</v>
      </c>
      <c r="Y611" s="6">
        <v>0</v>
      </c>
      <c r="Z611" s="6">
        <f>SUM(NonNurse[[#This Row],[Physical Therapist (PT) Hours]],NonNurse[[#This Row],[PT Assistant Hours]],NonNurse[[#This Row],[PT Aide Hours]])/NonNurse[[#This Row],[MDS Census]]</f>
        <v>0.32118644067796603</v>
      </c>
      <c r="AA611" s="6">
        <v>0</v>
      </c>
      <c r="AB611" s="6">
        <v>0</v>
      </c>
      <c r="AC611" s="6">
        <v>0</v>
      </c>
      <c r="AD611" s="6">
        <v>0</v>
      </c>
      <c r="AE611" s="6">
        <v>0</v>
      </c>
      <c r="AF611" s="6">
        <v>0</v>
      </c>
      <c r="AG611" s="6">
        <v>0</v>
      </c>
      <c r="AH611" s="1">
        <v>366309</v>
      </c>
      <c r="AI611">
        <v>5</v>
      </c>
    </row>
    <row r="612" spans="1:35" x14ac:dyDescent="0.25">
      <c r="A612" t="s">
        <v>964</v>
      </c>
      <c r="B612" t="s">
        <v>198</v>
      </c>
      <c r="C612" t="s">
        <v>1154</v>
      </c>
      <c r="D612" t="s">
        <v>1026</v>
      </c>
      <c r="E612" s="6">
        <v>72.445652173913047</v>
      </c>
      <c r="F612" s="6">
        <v>5.1304347826086953</v>
      </c>
      <c r="G612" s="6">
        <v>0.60869565217391308</v>
      </c>
      <c r="H612" s="6">
        <v>0</v>
      </c>
      <c r="I612" s="6">
        <v>1.2391304347826086</v>
      </c>
      <c r="J612" s="6">
        <v>0</v>
      </c>
      <c r="K612" s="6">
        <v>0</v>
      </c>
      <c r="L612" s="6">
        <v>1.0031521739130436</v>
      </c>
      <c r="M612" s="6">
        <v>0</v>
      </c>
      <c r="N612" s="6">
        <v>0.87989130434782592</v>
      </c>
      <c r="O612" s="6">
        <f>SUM(NonNurse[[#This Row],[Qualified Social Work Staff Hours]],NonNurse[[#This Row],[Other Social Work Staff Hours]])/NonNurse[[#This Row],[MDS Census]]</f>
        <v>1.2145536384096021E-2</v>
      </c>
      <c r="P612" s="6">
        <v>5.6572826086956525</v>
      </c>
      <c r="Q612" s="6">
        <v>0.13967391304347829</v>
      </c>
      <c r="R612" s="6">
        <f>SUM(NonNurse[[#This Row],[Qualified Activities Professional Hours]],NonNurse[[#This Row],[Other Activities Professional Hours]])/NonNurse[[#This Row],[MDS Census]]</f>
        <v>8.0018004501125284E-2</v>
      </c>
      <c r="S612" s="6">
        <v>1.8632608695652173</v>
      </c>
      <c r="T612" s="6">
        <v>6.8492391304347828</v>
      </c>
      <c r="U612" s="6">
        <v>0</v>
      </c>
      <c r="V612" s="6">
        <f>SUM(NonNurse[[#This Row],[Occupational Therapist Hours]],NonNurse[[#This Row],[OT Assistant Hours]],NonNurse[[#This Row],[OT Aide Hours]])/NonNurse[[#This Row],[MDS Census]]</f>
        <v>0.12026256564141036</v>
      </c>
      <c r="W612" s="6">
        <v>3.1701086956521736</v>
      </c>
      <c r="X612" s="6">
        <v>11.628043478260873</v>
      </c>
      <c r="Y612" s="6">
        <v>0</v>
      </c>
      <c r="Z612" s="6">
        <f>SUM(NonNurse[[#This Row],[Physical Therapist (PT) Hours]],NonNurse[[#This Row],[PT Assistant Hours]],NonNurse[[#This Row],[PT Aide Hours]])/NonNurse[[#This Row],[MDS Census]]</f>
        <v>0.20426556639159793</v>
      </c>
      <c r="AA612" s="6">
        <v>0</v>
      </c>
      <c r="AB612" s="6">
        <v>0</v>
      </c>
      <c r="AC612" s="6">
        <v>0</v>
      </c>
      <c r="AD612" s="6">
        <v>0</v>
      </c>
      <c r="AE612" s="6">
        <v>0</v>
      </c>
      <c r="AF612" s="6">
        <v>0</v>
      </c>
      <c r="AG612" s="6">
        <v>0</v>
      </c>
      <c r="AH612" s="1">
        <v>365453</v>
      </c>
      <c r="AI612">
        <v>5</v>
      </c>
    </row>
    <row r="613" spans="1:35" x14ac:dyDescent="0.25">
      <c r="A613" t="s">
        <v>964</v>
      </c>
      <c r="B613" t="s">
        <v>693</v>
      </c>
      <c r="C613" t="s">
        <v>1379</v>
      </c>
      <c r="D613" t="s">
        <v>1012</v>
      </c>
      <c r="E613" s="6">
        <v>36.923913043478258</v>
      </c>
      <c r="F613" s="6">
        <v>2.9347826086956523</v>
      </c>
      <c r="G613" s="6">
        <v>0.17391304347826086</v>
      </c>
      <c r="H613" s="6">
        <v>0.26358695652173914</v>
      </c>
      <c r="I613" s="6">
        <v>0.59782608695652173</v>
      </c>
      <c r="J613" s="6">
        <v>0</v>
      </c>
      <c r="K613" s="6">
        <v>0</v>
      </c>
      <c r="L613" s="6">
        <v>0.37771739130434784</v>
      </c>
      <c r="M613" s="6">
        <v>0</v>
      </c>
      <c r="N613" s="6">
        <v>5.4592391304347823</v>
      </c>
      <c r="O613" s="6">
        <f>SUM(NonNurse[[#This Row],[Qualified Social Work Staff Hours]],NonNurse[[#This Row],[Other Social Work Staff Hours]])/NonNurse[[#This Row],[MDS Census]]</f>
        <v>0.14785104503974095</v>
      </c>
      <c r="P613" s="6">
        <v>0</v>
      </c>
      <c r="Q613" s="6">
        <v>6.5570652173913047</v>
      </c>
      <c r="R613" s="6">
        <f>SUM(NonNurse[[#This Row],[Qualified Activities Professional Hours]],NonNurse[[#This Row],[Other Activities Professional Hours]])/NonNurse[[#This Row],[MDS Census]]</f>
        <v>0.17758316161318813</v>
      </c>
      <c r="S613" s="6">
        <v>4.2201086956521738</v>
      </c>
      <c r="T613" s="6">
        <v>1.8858695652173914</v>
      </c>
      <c r="U613" s="6">
        <v>0</v>
      </c>
      <c r="V613" s="6">
        <f>SUM(NonNurse[[#This Row],[Occupational Therapist Hours]],NonNurse[[#This Row],[OT Assistant Hours]],NonNurse[[#This Row],[OT Aide Hours]])/NonNurse[[#This Row],[MDS Census]]</f>
        <v>0.16536649985281132</v>
      </c>
      <c r="W613" s="6">
        <v>5.2527173913043477</v>
      </c>
      <c r="X613" s="6">
        <v>3.2608695652173912E-2</v>
      </c>
      <c r="Y613" s="6">
        <v>0</v>
      </c>
      <c r="Z613" s="6">
        <f>SUM(NonNurse[[#This Row],[Physical Therapist (PT) Hours]],NonNurse[[#This Row],[PT Assistant Hours]],NonNurse[[#This Row],[PT Aide Hours]])/NonNurse[[#This Row],[MDS Census]]</f>
        <v>0.14314100677068001</v>
      </c>
      <c r="AA613" s="6">
        <v>0.13043478260869565</v>
      </c>
      <c r="AB613" s="6">
        <v>0</v>
      </c>
      <c r="AC613" s="6">
        <v>0</v>
      </c>
      <c r="AD613" s="6">
        <v>0</v>
      </c>
      <c r="AE613" s="6">
        <v>0</v>
      </c>
      <c r="AF613" s="6">
        <v>0</v>
      </c>
      <c r="AG613" s="6">
        <v>0.10869565217391304</v>
      </c>
      <c r="AH613" s="1">
        <v>366203</v>
      </c>
      <c r="AI613">
        <v>5</v>
      </c>
    </row>
    <row r="614" spans="1:35" x14ac:dyDescent="0.25">
      <c r="A614" t="s">
        <v>964</v>
      </c>
      <c r="B614" t="s">
        <v>226</v>
      </c>
      <c r="C614" t="s">
        <v>1282</v>
      </c>
      <c r="D614" t="s">
        <v>1027</v>
      </c>
      <c r="E614" s="6">
        <v>64.119565217391298</v>
      </c>
      <c r="F614" s="6">
        <v>5.1032608695652177</v>
      </c>
      <c r="G614" s="6">
        <v>0.1766304347826087</v>
      </c>
      <c r="H614" s="6">
        <v>0.31989130434782614</v>
      </c>
      <c r="I614" s="6">
        <v>7.6086956521739135E-2</v>
      </c>
      <c r="J614" s="6">
        <v>0</v>
      </c>
      <c r="K614" s="6">
        <v>3.9918478260869565</v>
      </c>
      <c r="L614" s="6">
        <v>3.720326086956522</v>
      </c>
      <c r="M614" s="6">
        <v>0</v>
      </c>
      <c r="N614" s="6">
        <v>0</v>
      </c>
      <c r="O614" s="6">
        <f>SUM(NonNurse[[#This Row],[Qualified Social Work Staff Hours]],NonNurse[[#This Row],[Other Social Work Staff Hours]])/NonNurse[[#This Row],[MDS Census]]</f>
        <v>0</v>
      </c>
      <c r="P614" s="6">
        <v>0</v>
      </c>
      <c r="Q614" s="6">
        <v>7.122826086956521</v>
      </c>
      <c r="R614" s="6">
        <f>SUM(NonNurse[[#This Row],[Qualified Activities Professional Hours]],NonNurse[[#This Row],[Other Activities Professional Hours]])/NonNurse[[#This Row],[MDS Census]]</f>
        <v>0.11108662485166977</v>
      </c>
      <c r="S614" s="6">
        <v>2.4649999999999999</v>
      </c>
      <c r="T614" s="6">
        <v>4.4538043478260878</v>
      </c>
      <c r="U614" s="6">
        <v>0</v>
      </c>
      <c r="V614" s="6">
        <f>SUM(NonNurse[[#This Row],[Occupational Therapist Hours]],NonNurse[[#This Row],[OT Assistant Hours]],NonNurse[[#This Row],[OT Aide Hours]])/NonNurse[[#This Row],[MDS Census]]</f>
        <v>0.10790472961518904</v>
      </c>
      <c r="W614" s="6">
        <v>3.5188043478260873</v>
      </c>
      <c r="X614" s="6">
        <v>11.257717391304348</v>
      </c>
      <c r="Y614" s="6">
        <v>0</v>
      </c>
      <c r="Z614" s="6">
        <f>SUM(NonNurse[[#This Row],[Physical Therapist (PT) Hours]],NonNurse[[#This Row],[PT Assistant Hours]],NonNurse[[#This Row],[PT Aide Hours]])/NonNurse[[#This Row],[MDS Census]]</f>
        <v>0.23045261908798106</v>
      </c>
      <c r="AA614" s="6">
        <v>0</v>
      </c>
      <c r="AB614" s="6">
        <v>0</v>
      </c>
      <c r="AC614" s="6">
        <v>0</v>
      </c>
      <c r="AD614" s="6">
        <v>0</v>
      </c>
      <c r="AE614" s="6">
        <v>0</v>
      </c>
      <c r="AF614" s="6">
        <v>0</v>
      </c>
      <c r="AG614" s="6">
        <v>0</v>
      </c>
      <c r="AH614" s="1">
        <v>365498</v>
      </c>
      <c r="AI614">
        <v>5</v>
      </c>
    </row>
    <row r="615" spans="1:35" x14ac:dyDescent="0.25">
      <c r="A615" t="s">
        <v>964</v>
      </c>
      <c r="B615" t="s">
        <v>839</v>
      </c>
      <c r="C615" t="s">
        <v>1412</v>
      </c>
      <c r="D615" t="s">
        <v>1010</v>
      </c>
      <c r="E615" s="6">
        <v>45.413043478260867</v>
      </c>
      <c r="F615" s="6">
        <v>5.7391304347826084</v>
      </c>
      <c r="G615" s="6">
        <v>0.12228260869565218</v>
      </c>
      <c r="H615" s="6">
        <v>0.13043478260869565</v>
      </c>
      <c r="I615" s="6">
        <v>0.78260869565217395</v>
      </c>
      <c r="J615" s="6">
        <v>0</v>
      </c>
      <c r="K615" s="6">
        <v>0</v>
      </c>
      <c r="L615" s="6">
        <v>4.3777173913043477</v>
      </c>
      <c r="M615" s="6">
        <v>5.7364130434782608</v>
      </c>
      <c r="N615" s="6">
        <v>0</v>
      </c>
      <c r="O615" s="6">
        <f>SUM(NonNurse[[#This Row],[Qualified Social Work Staff Hours]],NonNurse[[#This Row],[Other Social Work Staff Hours]])/NonNurse[[#This Row],[MDS Census]]</f>
        <v>0.12631641933939686</v>
      </c>
      <c r="P615" s="6">
        <v>0</v>
      </c>
      <c r="Q615" s="6">
        <v>0</v>
      </c>
      <c r="R615" s="6">
        <f>SUM(NonNurse[[#This Row],[Qualified Activities Professional Hours]],NonNurse[[#This Row],[Other Activities Professional Hours]])/NonNurse[[#This Row],[MDS Census]]</f>
        <v>0</v>
      </c>
      <c r="S615" s="6">
        <v>4.6829347826086964</v>
      </c>
      <c r="T615" s="6">
        <v>3.4701086956521738</v>
      </c>
      <c r="U615" s="6">
        <v>0</v>
      </c>
      <c r="V615" s="6">
        <f>SUM(NonNurse[[#This Row],[Occupational Therapist Hours]],NonNurse[[#This Row],[OT Assistant Hours]],NonNurse[[#This Row],[OT Aide Hours]])/NonNurse[[#This Row],[MDS Census]]</f>
        <v>0.17953087601723314</v>
      </c>
      <c r="W615" s="6">
        <v>5.1576086956521738</v>
      </c>
      <c r="X615" s="6">
        <v>1.9211956521739131</v>
      </c>
      <c r="Y615" s="6">
        <v>0</v>
      </c>
      <c r="Z615" s="6">
        <f>SUM(NonNurse[[#This Row],[Physical Therapist (PT) Hours]],NonNurse[[#This Row],[PT Assistant Hours]],NonNurse[[#This Row],[PT Aide Hours]])/NonNurse[[#This Row],[MDS Census]]</f>
        <v>0.15587601723312591</v>
      </c>
      <c r="AA615" s="6">
        <v>0</v>
      </c>
      <c r="AB615" s="6">
        <v>0</v>
      </c>
      <c r="AC615" s="6">
        <v>0</v>
      </c>
      <c r="AD615" s="6">
        <v>0</v>
      </c>
      <c r="AE615" s="6">
        <v>0</v>
      </c>
      <c r="AF615" s="6">
        <v>0</v>
      </c>
      <c r="AG615" s="6">
        <v>0</v>
      </c>
      <c r="AH615" s="1">
        <v>366393</v>
      </c>
      <c r="AI615">
        <v>5</v>
      </c>
    </row>
    <row r="616" spans="1:35" x14ac:dyDescent="0.25">
      <c r="A616" t="s">
        <v>964</v>
      </c>
      <c r="B616" t="s">
        <v>872</v>
      </c>
      <c r="C616" t="s">
        <v>1375</v>
      </c>
      <c r="D616" t="s">
        <v>980</v>
      </c>
      <c r="E616" s="6">
        <v>47.119565217391305</v>
      </c>
      <c r="F616" s="6">
        <v>5.7391304347826084</v>
      </c>
      <c r="G616" s="6">
        <v>0.32608695652173914</v>
      </c>
      <c r="H616" s="6">
        <v>0.17391304347826086</v>
      </c>
      <c r="I616" s="6">
        <v>0.82608695652173914</v>
      </c>
      <c r="J616" s="6">
        <v>0</v>
      </c>
      <c r="K616" s="6">
        <v>0</v>
      </c>
      <c r="L616" s="6">
        <v>2.0788043478260869</v>
      </c>
      <c r="M616" s="6">
        <v>0</v>
      </c>
      <c r="N616" s="6">
        <v>0</v>
      </c>
      <c r="O616" s="6">
        <f>SUM(NonNurse[[#This Row],[Qualified Social Work Staff Hours]],NonNurse[[#This Row],[Other Social Work Staff Hours]])/NonNurse[[#This Row],[MDS Census]]</f>
        <v>0</v>
      </c>
      <c r="P616" s="6">
        <v>0</v>
      </c>
      <c r="Q616" s="6">
        <v>1.3532608695652173</v>
      </c>
      <c r="R616" s="6">
        <f>SUM(NonNurse[[#This Row],[Qualified Activities Professional Hours]],NonNurse[[#This Row],[Other Activities Professional Hours]])/NonNurse[[#This Row],[MDS Census]]</f>
        <v>2.8719723183391003E-2</v>
      </c>
      <c r="S616" s="6">
        <v>2.0434782608695654</v>
      </c>
      <c r="T616" s="6">
        <v>5.1956521739130439</v>
      </c>
      <c r="U616" s="6">
        <v>0</v>
      </c>
      <c r="V616" s="6">
        <f>SUM(NonNurse[[#This Row],[Occupational Therapist Hours]],NonNurse[[#This Row],[OT Assistant Hours]],NonNurse[[#This Row],[OT Aide Hours]])/NonNurse[[#This Row],[MDS Census]]</f>
        <v>0.15363321799307961</v>
      </c>
      <c r="W616" s="6">
        <v>0.80434782608695654</v>
      </c>
      <c r="X616" s="6">
        <v>3.8342391304347827</v>
      </c>
      <c r="Y616" s="6">
        <v>0</v>
      </c>
      <c r="Z616" s="6">
        <f>SUM(NonNurse[[#This Row],[Physical Therapist (PT) Hours]],NonNurse[[#This Row],[PT Assistant Hours]],NonNurse[[#This Row],[PT Aide Hours]])/NonNurse[[#This Row],[MDS Census]]</f>
        <v>9.8442906574394459E-2</v>
      </c>
      <c r="AA616" s="6">
        <v>0</v>
      </c>
      <c r="AB616" s="6">
        <v>0</v>
      </c>
      <c r="AC616" s="6">
        <v>0</v>
      </c>
      <c r="AD616" s="6">
        <v>0</v>
      </c>
      <c r="AE616" s="6">
        <v>0</v>
      </c>
      <c r="AF616" s="6">
        <v>0</v>
      </c>
      <c r="AG616" s="6">
        <v>0</v>
      </c>
      <c r="AH616" s="1">
        <v>366430</v>
      </c>
      <c r="AI616">
        <v>5</v>
      </c>
    </row>
    <row r="617" spans="1:35" x14ac:dyDescent="0.25">
      <c r="A617" t="s">
        <v>964</v>
      </c>
      <c r="B617" t="s">
        <v>129</v>
      </c>
      <c r="C617" t="s">
        <v>1157</v>
      </c>
      <c r="D617" t="s">
        <v>1010</v>
      </c>
      <c r="E617" s="6">
        <v>130.44565217391303</v>
      </c>
      <c r="F617" s="6">
        <v>11.043478260869565</v>
      </c>
      <c r="G617" s="6">
        <v>0.52173913043478259</v>
      </c>
      <c r="H617" s="6">
        <v>0.44565217391304346</v>
      </c>
      <c r="I617" s="6">
        <v>0.4891304347826087</v>
      </c>
      <c r="J617" s="6">
        <v>0</v>
      </c>
      <c r="K617" s="6">
        <v>0</v>
      </c>
      <c r="L617" s="6">
        <v>8.2997826086956525</v>
      </c>
      <c r="M617" s="6">
        <v>8.8641304347826093</v>
      </c>
      <c r="N617" s="6">
        <v>0</v>
      </c>
      <c r="O617" s="6">
        <f>SUM(NonNurse[[#This Row],[Qualified Social Work Staff Hours]],NonNurse[[#This Row],[Other Social Work Staff Hours]])/NonNurse[[#This Row],[MDS Census]]</f>
        <v>6.7952670610782445E-2</v>
      </c>
      <c r="P617" s="6">
        <v>0</v>
      </c>
      <c r="Q617" s="6">
        <v>4.2663043478260869</v>
      </c>
      <c r="R617" s="6">
        <f>SUM(NonNurse[[#This Row],[Qualified Activities Professional Hours]],NonNurse[[#This Row],[Other Activities Professional Hours]])/NonNurse[[#This Row],[MDS Census]]</f>
        <v>3.270560786601117E-2</v>
      </c>
      <c r="S617" s="6">
        <v>10.528478260869566</v>
      </c>
      <c r="T617" s="6">
        <v>10.865543478260873</v>
      </c>
      <c r="U617" s="6">
        <v>0</v>
      </c>
      <c r="V617" s="6">
        <f>SUM(NonNurse[[#This Row],[Occupational Therapist Hours]],NonNurse[[#This Row],[OT Assistant Hours]],NonNurse[[#This Row],[OT Aide Hours]])/NonNurse[[#This Row],[MDS Census]]</f>
        <v>0.16400716606949425</v>
      </c>
      <c r="W617" s="6">
        <v>6.954021739130436</v>
      </c>
      <c r="X617" s="6">
        <v>18.387826086956519</v>
      </c>
      <c r="Y617" s="6">
        <v>0</v>
      </c>
      <c r="Z617" s="6">
        <f>SUM(NonNurse[[#This Row],[Physical Therapist (PT) Hours]],NonNurse[[#This Row],[PT Assistant Hours]],NonNurse[[#This Row],[PT Aide Hours]])/NonNurse[[#This Row],[MDS Census]]</f>
        <v>0.19427131072410633</v>
      </c>
      <c r="AA617" s="6">
        <v>0</v>
      </c>
      <c r="AB617" s="6">
        <v>0</v>
      </c>
      <c r="AC617" s="6">
        <v>0</v>
      </c>
      <c r="AD617" s="6">
        <v>0</v>
      </c>
      <c r="AE617" s="6">
        <v>0</v>
      </c>
      <c r="AF617" s="6">
        <v>0</v>
      </c>
      <c r="AG617" s="6">
        <v>0</v>
      </c>
      <c r="AH617" s="1">
        <v>365346</v>
      </c>
      <c r="AI617">
        <v>5</v>
      </c>
    </row>
    <row r="618" spans="1:35" x14ac:dyDescent="0.25">
      <c r="A618" t="s">
        <v>964</v>
      </c>
      <c r="B618" t="s">
        <v>887</v>
      </c>
      <c r="C618" t="s">
        <v>1095</v>
      </c>
      <c r="D618" t="s">
        <v>1056</v>
      </c>
      <c r="E618" s="6">
        <v>46.152173913043477</v>
      </c>
      <c r="F618" s="6">
        <v>11.391304347826088</v>
      </c>
      <c r="G618" s="6">
        <v>0.52173913043478259</v>
      </c>
      <c r="H618" s="6">
        <v>0.17934782608695651</v>
      </c>
      <c r="I618" s="6">
        <v>0.82608695652173914</v>
      </c>
      <c r="J618" s="6">
        <v>0</v>
      </c>
      <c r="K618" s="6">
        <v>0</v>
      </c>
      <c r="L618" s="6">
        <v>2.4918478260869565</v>
      </c>
      <c r="M618" s="6">
        <v>4.2690217391304346</v>
      </c>
      <c r="N618" s="6">
        <v>0</v>
      </c>
      <c r="O618" s="6">
        <f>SUM(NonNurse[[#This Row],[Qualified Social Work Staff Hours]],NonNurse[[#This Row],[Other Social Work Staff Hours]])/NonNurse[[#This Row],[MDS Census]]</f>
        <v>9.2498822421102217E-2</v>
      </c>
      <c r="P618" s="6">
        <v>0</v>
      </c>
      <c r="Q618" s="6">
        <v>5.6956521739130439</v>
      </c>
      <c r="R618" s="6">
        <f>SUM(NonNurse[[#This Row],[Qualified Activities Professional Hours]],NonNurse[[#This Row],[Other Activities Professional Hours]])/NonNurse[[#This Row],[MDS Census]]</f>
        <v>0.12341026848798871</v>
      </c>
      <c r="S618" s="6">
        <v>0.76358695652173914</v>
      </c>
      <c r="T618" s="6">
        <v>5.0760869565217392</v>
      </c>
      <c r="U618" s="6">
        <v>0</v>
      </c>
      <c r="V618" s="6">
        <f>SUM(NonNurse[[#This Row],[Occupational Therapist Hours]],NonNurse[[#This Row],[OT Assistant Hours]],NonNurse[[#This Row],[OT Aide Hours]])/NonNurse[[#This Row],[MDS Census]]</f>
        <v>0.12653085256712202</v>
      </c>
      <c r="W618" s="6">
        <v>5.2554347826086953</v>
      </c>
      <c r="X618" s="6">
        <v>5.0923913043478262</v>
      </c>
      <c r="Y618" s="6">
        <v>0</v>
      </c>
      <c r="Z618" s="6">
        <f>SUM(NonNurse[[#This Row],[Physical Therapist (PT) Hours]],NonNurse[[#This Row],[PT Assistant Hours]],NonNurse[[#This Row],[PT Aide Hours]])/NonNurse[[#This Row],[MDS Census]]</f>
        <v>0.22421102213848329</v>
      </c>
      <c r="AA618" s="6">
        <v>0</v>
      </c>
      <c r="AB618" s="6">
        <v>0</v>
      </c>
      <c r="AC618" s="6">
        <v>0</v>
      </c>
      <c r="AD618" s="6">
        <v>0</v>
      </c>
      <c r="AE618" s="6">
        <v>0</v>
      </c>
      <c r="AF618" s="6">
        <v>0</v>
      </c>
      <c r="AG618" s="6">
        <v>0</v>
      </c>
      <c r="AH618" s="1">
        <v>366445</v>
      </c>
      <c r="AI618">
        <v>5</v>
      </c>
    </row>
    <row r="619" spans="1:35" x14ac:dyDescent="0.25">
      <c r="A619" t="s">
        <v>964</v>
      </c>
      <c r="B619" t="s">
        <v>824</v>
      </c>
      <c r="C619" t="s">
        <v>1161</v>
      </c>
      <c r="D619" t="s">
        <v>1010</v>
      </c>
      <c r="E619" s="6">
        <v>44.152173913043477</v>
      </c>
      <c r="F619" s="6">
        <v>5.3913043478260869</v>
      </c>
      <c r="G619" s="6">
        <v>0.19565217391304349</v>
      </c>
      <c r="H619" s="6">
        <v>0.16304347826086957</v>
      </c>
      <c r="I619" s="6">
        <v>0.65217391304347827</v>
      </c>
      <c r="J619" s="6">
        <v>0</v>
      </c>
      <c r="K619" s="6">
        <v>0</v>
      </c>
      <c r="L619" s="6">
        <v>3.8831521739130435</v>
      </c>
      <c r="M619" s="6">
        <v>0</v>
      </c>
      <c r="N619" s="6">
        <v>0</v>
      </c>
      <c r="O619" s="6">
        <f>SUM(NonNurse[[#This Row],[Qualified Social Work Staff Hours]],NonNurse[[#This Row],[Other Social Work Staff Hours]])/NonNurse[[#This Row],[MDS Census]]</f>
        <v>0</v>
      </c>
      <c r="P619" s="6">
        <v>0</v>
      </c>
      <c r="Q619" s="6">
        <v>0</v>
      </c>
      <c r="R619" s="6">
        <f>SUM(NonNurse[[#This Row],[Qualified Activities Professional Hours]],NonNurse[[#This Row],[Other Activities Professional Hours]])/NonNurse[[#This Row],[MDS Census]]</f>
        <v>0</v>
      </c>
      <c r="S619" s="6">
        <v>4.3043478260869561</v>
      </c>
      <c r="T619" s="6">
        <v>7.2255434782608692</v>
      </c>
      <c r="U619" s="6">
        <v>0</v>
      </c>
      <c r="V619" s="6">
        <f>SUM(NonNurse[[#This Row],[Occupational Therapist Hours]],NonNurse[[#This Row],[OT Assistant Hours]],NonNurse[[#This Row],[OT Aide Hours]])/NonNurse[[#This Row],[MDS Census]]</f>
        <v>0.26113983259478085</v>
      </c>
      <c r="W619" s="6">
        <v>4.1032608695652177</v>
      </c>
      <c r="X619" s="6">
        <v>5.8614130434782608</v>
      </c>
      <c r="Y619" s="6">
        <v>0</v>
      </c>
      <c r="Z619" s="6">
        <f>SUM(NonNurse[[#This Row],[Physical Therapist (PT) Hours]],NonNurse[[#This Row],[PT Assistant Hours]],NonNurse[[#This Row],[PT Aide Hours]])/NonNurse[[#This Row],[MDS Census]]</f>
        <v>0.22568931560807484</v>
      </c>
      <c r="AA619" s="6">
        <v>0</v>
      </c>
      <c r="AB619" s="6">
        <v>0</v>
      </c>
      <c r="AC619" s="6">
        <v>0</v>
      </c>
      <c r="AD619" s="6">
        <v>0</v>
      </c>
      <c r="AE619" s="6">
        <v>0</v>
      </c>
      <c r="AF619" s="6">
        <v>0</v>
      </c>
      <c r="AG619" s="6">
        <v>0</v>
      </c>
      <c r="AH619" s="1">
        <v>366376</v>
      </c>
      <c r="AI619">
        <v>5</v>
      </c>
    </row>
    <row r="620" spans="1:35" x14ac:dyDescent="0.25">
      <c r="A620" t="s">
        <v>964</v>
      </c>
      <c r="B620" t="s">
        <v>810</v>
      </c>
      <c r="C620" t="s">
        <v>1407</v>
      </c>
      <c r="D620" t="s">
        <v>1026</v>
      </c>
      <c r="E620" s="6">
        <v>50.804347826086953</v>
      </c>
      <c r="F620" s="6">
        <v>5.7391304347826084</v>
      </c>
      <c r="G620" s="6">
        <v>0.65217391304347827</v>
      </c>
      <c r="H620" s="6">
        <v>0.2608695652173913</v>
      </c>
      <c r="I620" s="6">
        <v>0.52173913043478259</v>
      </c>
      <c r="J620" s="6">
        <v>0</v>
      </c>
      <c r="K620" s="6">
        <v>0</v>
      </c>
      <c r="L620" s="6">
        <v>1.0706521739130435</v>
      </c>
      <c r="M620" s="6">
        <v>5.5543478260869561</v>
      </c>
      <c r="N620" s="6">
        <v>0</v>
      </c>
      <c r="O620" s="6">
        <f>SUM(NonNurse[[#This Row],[Qualified Social Work Staff Hours]],NonNurse[[#This Row],[Other Social Work Staff Hours]])/NonNurse[[#This Row],[MDS Census]]</f>
        <v>0.10932819854514335</v>
      </c>
      <c r="P620" s="6">
        <v>0</v>
      </c>
      <c r="Q620" s="6">
        <v>0</v>
      </c>
      <c r="R620" s="6">
        <f>SUM(NonNurse[[#This Row],[Qualified Activities Professional Hours]],NonNurse[[#This Row],[Other Activities Professional Hours]])/NonNurse[[#This Row],[MDS Census]]</f>
        <v>0</v>
      </c>
      <c r="S620" s="6">
        <v>3.9345652173913046</v>
      </c>
      <c r="T620" s="6">
        <v>0.52717391304347827</v>
      </c>
      <c r="U620" s="6">
        <v>0</v>
      </c>
      <c r="V620" s="6">
        <f>SUM(NonNurse[[#This Row],[Occupational Therapist Hours]],NonNurse[[#This Row],[OT Assistant Hours]],NonNurse[[#This Row],[OT Aide Hours]])/NonNurse[[#This Row],[MDS Census]]</f>
        <v>8.782199400941379E-2</v>
      </c>
      <c r="W620" s="6">
        <v>1.4030434782608694</v>
      </c>
      <c r="X620" s="6">
        <v>5.6413043478260869</v>
      </c>
      <c r="Y620" s="6">
        <v>0</v>
      </c>
      <c r="Z620" s="6">
        <f>SUM(NonNurse[[#This Row],[Physical Therapist (PT) Hours]],NonNurse[[#This Row],[PT Assistant Hours]],NonNurse[[#This Row],[PT Aide Hours]])/NonNurse[[#This Row],[MDS Census]]</f>
        <v>0.13865639709028671</v>
      </c>
      <c r="AA620" s="6">
        <v>0</v>
      </c>
      <c r="AB620" s="6">
        <v>0</v>
      </c>
      <c r="AC620" s="6">
        <v>0</v>
      </c>
      <c r="AD620" s="6">
        <v>0</v>
      </c>
      <c r="AE620" s="6">
        <v>0</v>
      </c>
      <c r="AF620" s="6">
        <v>0</v>
      </c>
      <c r="AG620" s="6">
        <v>0</v>
      </c>
      <c r="AH620" s="1">
        <v>366361</v>
      </c>
      <c r="AI620">
        <v>5</v>
      </c>
    </row>
    <row r="621" spans="1:35" x14ac:dyDescent="0.25">
      <c r="A621" t="s">
        <v>964</v>
      </c>
      <c r="B621" t="s">
        <v>866</v>
      </c>
      <c r="C621" t="s">
        <v>1159</v>
      </c>
      <c r="D621" t="s">
        <v>980</v>
      </c>
      <c r="E621" s="6">
        <v>44.847826086956523</v>
      </c>
      <c r="F621" s="6">
        <v>5.7717391304347823</v>
      </c>
      <c r="G621" s="6">
        <v>0.65217391304347827</v>
      </c>
      <c r="H621" s="6">
        <v>0.15217391304347827</v>
      </c>
      <c r="I621" s="6">
        <v>0.78260869565217395</v>
      </c>
      <c r="J621" s="6">
        <v>0</v>
      </c>
      <c r="K621" s="6">
        <v>0</v>
      </c>
      <c r="L621" s="6">
        <v>2.4619565217391304</v>
      </c>
      <c r="M621" s="6">
        <v>3.0489130434782608</v>
      </c>
      <c r="N621" s="6">
        <v>0</v>
      </c>
      <c r="O621" s="6">
        <f>SUM(NonNurse[[#This Row],[Qualified Social Work Staff Hours]],NonNurse[[#This Row],[Other Social Work Staff Hours]])/NonNurse[[#This Row],[MDS Census]]</f>
        <v>6.7983519146873478E-2</v>
      </c>
      <c r="P621" s="6">
        <v>0</v>
      </c>
      <c r="Q621" s="6">
        <v>3.7989130434782608</v>
      </c>
      <c r="R621" s="6">
        <f>SUM(NonNurse[[#This Row],[Qualified Activities Professional Hours]],NonNurse[[#This Row],[Other Activities Professional Hours]])/NonNurse[[#This Row],[MDS Census]]</f>
        <v>8.4706737760542897E-2</v>
      </c>
      <c r="S621" s="6">
        <v>2.1005434782608696</v>
      </c>
      <c r="T621" s="6">
        <v>4.4429347826086953</v>
      </c>
      <c r="U621" s="6">
        <v>0</v>
      </c>
      <c r="V621" s="6">
        <f>SUM(NonNurse[[#This Row],[Occupational Therapist Hours]],NonNurse[[#This Row],[OT Assistant Hours]],NonNurse[[#This Row],[OT Aide Hours]])/NonNurse[[#This Row],[MDS Census]]</f>
        <v>0.14590402326708674</v>
      </c>
      <c r="W621" s="6">
        <v>4.8614130434782608</v>
      </c>
      <c r="X621" s="6">
        <v>3.9918478260869565</v>
      </c>
      <c r="Y621" s="6">
        <v>0</v>
      </c>
      <c r="Z621" s="6">
        <f>SUM(NonNurse[[#This Row],[Physical Therapist (PT) Hours]],NonNurse[[#This Row],[PT Assistant Hours]],NonNurse[[#This Row],[PT Aide Hours]])/NonNurse[[#This Row],[MDS Census]]</f>
        <v>0.19740668928744545</v>
      </c>
      <c r="AA621" s="6">
        <v>0</v>
      </c>
      <c r="AB621" s="6">
        <v>0</v>
      </c>
      <c r="AC621" s="6">
        <v>0</v>
      </c>
      <c r="AD621" s="6">
        <v>0</v>
      </c>
      <c r="AE621" s="6">
        <v>0</v>
      </c>
      <c r="AF621" s="6">
        <v>0</v>
      </c>
      <c r="AG621" s="6">
        <v>0</v>
      </c>
      <c r="AH621" s="1">
        <v>366424</v>
      </c>
      <c r="AI621">
        <v>5</v>
      </c>
    </row>
    <row r="622" spans="1:35" x14ac:dyDescent="0.25">
      <c r="A622" t="s">
        <v>964</v>
      </c>
      <c r="B622" t="s">
        <v>807</v>
      </c>
      <c r="C622" t="s">
        <v>1082</v>
      </c>
      <c r="D622" t="s">
        <v>1027</v>
      </c>
      <c r="E622" s="6">
        <v>20.510869565217391</v>
      </c>
      <c r="F622" s="6">
        <v>5.7391304347826084</v>
      </c>
      <c r="G622" s="6">
        <v>0.2608695652173913</v>
      </c>
      <c r="H622" s="6">
        <v>9.7826086956521743E-2</v>
      </c>
      <c r="I622" s="6">
        <v>1.173913043478261</v>
      </c>
      <c r="J622" s="6">
        <v>0</v>
      </c>
      <c r="K622" s="6">
        <v>0</v>
      </c>
      <c r="L622" s="6">
        <v>2.0163043478260874</v>
      </c>
      <c r="M622" s="6">
        <v>0</v>
      </c>
      <c r="N622" s="6">
        <v>0</v>
      </c>
      <c r="O622" s="6">
        <f>SUM(NonNurse[[#This Row],[Qualified Social Work Staff Hours]],NonNurse[[#This Row],[Other Social Work Staff Hours]])/NonNurse[[#This Row],[MDS Census]]</f>
        <v>0</v>
      </c>
      <c r="P622" s="6">
        <v>5.625</v>
      </c>
      <c r="Q622" s="6">
        <v>0.4891304347826087</v>
      </c>
      <c r="R622" s="6">
        <f>SUM(NonNurse[[#This Row],[Qualified Activities Professional Hours]],NonNurse[[#This Row],[Other Activities Professional Hours]])/NonNurse[[#This Row],[MDS Census]]</f>
        <v>0.29809220985691576</v>
      </c>
      <c r="S622" s="6">
        <v>1.5327173913043477</v>
      </c>
      <c r="T622" s="6">
        <v>7.2680434782608696</v>
      </c>
      <c r="U622" s="6">
        <v>0</v>
      </c>
      <c r="V622" s="6">
        <f>SUM(NonNurse[[#This Row],[Occupational Therapist Hours]],NonNurse[[#This Row],[OT Assistant Hours]],NonNurse[[#This Row],[OT Aide Hours]])/NonNurse[[#This Row],[MDS Census]]</f>
        <v>0.42907790143084257</v>
      </c>
      <c r="W622" s="6">
        <v>3.5636956521739136</v>
      </c>
      <c r="X622" s="6">
        <v>6.2984782608695671</v>
      </c>
      <c r="Y622" s="6">
        <v>0</v>
      </c>
      <c r="Z622" s="6">
        <f>SUM(NonNurse[[#This Row],[Physical Therapist (PT) Hours]],NonNurse[[#This Row],[PT Assistant Hours]],NonNurse[[#This Row],[PT Aide Hours]])/NonNurse[[#This Row],[MDS Census]]</f>
        <v>0.48082670906200331</v>
      </c>
      <c r="AA622" s="6">
        <v>0</v>
      </c>
      <c r="AB622" s="6">
        <v>0</v>
      </c>
      <c r="AC622" s="6">
        <v>0</v>
      </c>
      <c r="AD622" s="6">
        <v>0</v>
      </c>
      <c r="AE622" s="6">
        <v>0</v>
      </c>
      <c r="AF622" s="6">
        <v>0</v>
      </c>
      <c r="AG622" s="6">
        <v>0</v>
      </c>
      <c r="AH622" s="1">
        <v>366358</v>
      </c>
      <c r="AI622">
        <v>5</v>
      </c>
    </row>
    <row r="623" spans="1:35" x14ac:dyDescent="0.25">
      <c r="A623" t="s">
        <v>964</v>
      </c>
      <c r="B623" t="s">
        <v>267</v>
      </c>
      <c r="C623" t="s">
        <v>1295</v>
      </c>
      <c r="D623" t="s">
        <v>1049</v>
      </c>
      <c r="E623" s="6">
        <v>46.282608695652172</v>
      </c>
      <c r="F623" s="6">
        <v>10.516304347826088</v>
      </c>
      <c r="G623" s="6">
        <v>0.2608695652173913</v>
      </c>
      <c r="H623" s="6">
        <v>0.29347826086956524</v>
      </c>
      <c r="I623" s="6">
        <v>0.11956521739130435</v>
      </c>
      <c r="J623" s="6">
        <v>0</v>
      </c>
      <c r="K623" s="6">
        <v>0</v>
      </c>
      <c r="L623" s="6">
        <v>4.0315217391304348</v>
      </c>
      <c r="M623" s="6">
        <v>3.5652173913043477</v>
      </c>
      <c r="N623" s="6">
        <v>0</v>
      </c>
      <c r="O623" s="6">
        <f>SUM(NonNurse[[#This Row],[Qualified Social Work Staff Hours]],NonNurse[[#This Row],[Other Social Work Staff Hours]])/NonNurse[[#This Row],[MDS Census]]</f>
        <v>7.7031470173790514E-2</v>
      </c>
      <c r="P623" s="6">
        <v>0</v>
      </c>
      <c r="Q623" s="6">
        <v>13.343478260869563</v>
      </c>
      <c r="R623" s="6">
        <f>SUM(NonNurse[[#This Row],[Qualified Activities Professional Hours]],NonNurse[[#This Row],[Other Activities Professional Hours]])/NonNurse[[#This Row],[MDS Census]]</f>
        <v>0.28830436824800371</v>
      </c>
      <c r="S623" s="6">
        <v>5.0330434782608702</v>
      </c>
      <c r="T623" s="6">
        <v>5.1511956521739117</v>
      </c>
      <c r="U623" s="6">
        <v>0</v>
      </c>
      <c r="V623" s="6">
        <f>SUM(NonNurse[[#This Row],[Occupational Therapist Hours]],NonNurse[[#This Row],[OT Assistant Hours]],NonNurse[[#This Row],[OT Aide Hours]])/NonNurse[[#This Row],[MDS Census]]</f>
        <v>0.22004462188821045</v>
      </c>
      <c r="W623" s="6">
        <v>4.5613043478260868</v>
      </c>
      <c r="X623" s="6">
        <v>11.723586956521743</v>
      </c>
      <c r="Y623" s="6">
        <v>0</v>
      </c>
      <c r="Z623" s="6">
        <f>SUM(NonNurse[[#This Row],[Physical Therapist (PT) Hours]],NonNurse[[#This Row],[PT Assistant Hours]],NonNurse[[#This Row],[PT Aide Hours]])/NonNurse[[#This Row],[MDS Census]]</f>
        <v>0.35185767966181319</v>
      </c>
      <c r="AA623" s="6">
        <v>0</v>
      </c>
      <c r="AB623" s="6">
        <v>0</v>
      </c>
      <c r="AC623" s="6">
        <v>0</v>
      </c>
      <c r="AD623" s="6">
        <v>0</v>
      </c>
      <c r="AE623" s="6">
        <v>0</v>
      </c>
      <c r="AF623" s="6">
        <v>0</v>
      </c>
      <c r="AG623" s="6">
        <v>0</v>
      </c>
      <c r="AH623" s="1">
        <v>365571</v>
      </c>
      <c r="AI623">
        <v>5</v>
      </c>
    </row>
    <row r="624" spans="1:35" x14ac:dyDescent="0.25">
      <c r="A624" t="s">
        <v>964</v>
      </c>
      <c r="B624" t="s">
        <v>817</v>
      </c>
      <c r="C624" t="s">
        <v>1133</v>
      </c>
      <c r="D624" t="s">
        <v>1010</v>
      </c>
      <c r="E624" s="6">
        <v>43.326086956521742</v>
      </c>
      <c r="F624" s="6">
        <v>5.7391304347826084</v>
      </c>
      <c r="G624" s="6">
        <v>9.7826086956521743E-2</v>
      </c>
      <c r="H624" s="6">
        <v>0.17391304347826086</v>
      </c>
      <c r="I624" s="6">
        <v>0.78260869565217395</v>
      </c>
      <c r="J624" s="6">
        <v>0</v>
      </c>
      <c r="K624" s="6">
        <v>0</v>
      </c>
      <c r="L624" s="6">
        <v>2.5543478260869565</v>
      </c>
      <c r="M624" s="6">
        <v>0.44021739130434784</v>
      </c>
      <c r="N624" s="6">
        <v>0</v>
      </c>
      <c r="O624" s="6">
        <f>SUM(NonNurse[[#This Row],[Qualified Social Work Staff Hours]],NonNurse[[#This Row],[Other Social Work Staff Hours]])/NonNurse[[#This Row],[MDS Census]]</f>
        <v>1.0160561966884094E-2</v>
      </c>
      <c r="P624" s="6">
        <v>0</v>
      </c>
      <c r="Q624" s="6">
        <v>4.3393478260869571</v>
      </c>
      <c r="R624" s="6">
        <f>SUM(NonNurse[[#This Row],[Qualified Activities Professional Hours]],NonNurse[[#This Row],[Other Activities Professional Hours]])/NonNurse[[#This Row],[MDS Census]]</f>
        <v>0.10015554440541898</v>
      </c>
      <c r="S624" s="6">
        <v>2.0027173913043477</v>
      </c>
      <c r="T624" s="6">
        <v>8.5217391304347831</v>
      </c>
      <c r="U624" s="6">
        <v>0</v>
      </c>
      <c r="V624" s="6">
        <f>SUM(NonNurse[[#This Row],[Occupational Therapist Hours]],NonNurse[[#This Row],[OT Assistant Hours]],NonNurse[[#This Row],[OT Aide Hours]])/NonNurse[[#This Row],[MDS Census]]</f>
        <v>0.24291269443050675</v>
      </c>
      <c r="W624" s="6">
        <v>1.4429347826086956</v>
      </c>
      <c r="X624" s="6">
        <v>8.3288043478260878</v>
      </c>
      <c r="Y624" s="6">
        <v>0</v>
      </c>
      <c r="Z624" s="6">
        <f>SUM(NonNurse[[#This Row],[Physical Therapist (PT) Hours]],NonNurse[[#This Row],[PT Assistant Hours]],NonNurse[[#This Row],[PT Aide Hours]])/NonNurse[[#This Row],[MDS Census]]</f>
        <v>0.22553938785750124</v>
      </c>
      <c r="AA624" s="6">
        <v>0</v>
      </c>
      <c r="AB624" s="6">
        <v>0</v>
      </c>
      <c r="AC624" s="6">
        <v>0</v>
      </c>
      <c r="AD624" s="6">
        <v>0</v>
      </c>
      <c r="AE624" s="6">
        <v>0</v>
      </c>
      <c r="AF624" s="6">
        <v>0</v>
      </c>
      <c r="AG624" s="6">
        <v>0</v>
      </c>
      <c r="AH624" s="1">
        <v>366368</v>
      </c>
      <c r="AI624">
        <v>5</v>
      </c>
    </row>
    <row r="625" spans="1:35" x14ac:dyDescent="0.25">
      <c r="A625" t="s">
        <v>964</v>
      </c>
      <c r="B625" t="s">
        <v>521</v>
      </c>
      <c r="C625" t="s">
        <v>1170</v>
      </c>
      <c r="D625" t="s">
        <v>1043</v>
      </c>
      <c r="E625" s="6">
        <v>46.25</v>
      </c>
      <c r="F625" s="6">
        <v>5.7391304347826084</v>
      </c>
      <c r="G625" s="6">
        <v>0.32608695652173914</v>
      </c>
      <c r="H625" s="6">
        <v>0.27173913043478259</v>
      </c>
      <c r="I625" s="6">
        <v>1.4565217391304348</v>
      </c>
      <c r="J625" s="6">
        <v>0</v>
      </c>
      <c r="K625" s="6">
        <v>0</v>
      </c>
      <c r="L625" s="6">
        <v>4.3055434782608701</v>
      </c>
      <c r="M625" s="6">
        <v>3.0434782608695654</v>
      </c>
      <c r="N625" s="6">
        <v>0</v>
      </c>
      <c r="O625" s="6">
        <f>SUM(NonNurse[[#This Row],[Qualified Social Work Staff Hours]],NonNurse[[#This Row],[Other Social Work Staff Hours]])/NonNurse[[#This Row],[MDS Census]]</f>
        <v>6.5804935370152765E-2</v>
      </c>
      <c r="P625" s="6">
        <v>4.8695652173913047</v>
      </c>
      <c r="Q625" s="6">
        <v>13.163043478260869</v>
      </c>
      <c r="R625" s="6">
        <f>SUM(NonNurse[[#This Row],[Qualified Activities Professional Hours]],NonNurse[[#This Row],[Other Activities Professional Hours]])/NonNurse[[#This Row],[MDS Census]]</f>
        <v>0.38989424206815509</v>
      </c>
      <c r="S625" s="6">
        <v>3.7265217391304351</v>
      </c>
      <c r="T625" s="6">
        <v>8.6157608695652215</v>
      </c>
      <c r="U625" s="6">
        <v>0</v>
      </c>
      <c r="V625" s="6">
        <f>SUM(NonNurse[[#This Row],[Occupational Therapist Hours]],NonNurse[[#This Row],[OT Assistant Hours]],NonNurse[[#This Row],[OT Aide Hours]])/NonNurse[[#This Row],[MDS Census]]</f>
        <v>0.26686016451233852</v>
      </c>
      <c r="W625" s="6">
        <v>3.532391304347827</v>
      </c>
      <c r="X625" s="6">
        <v>11.441739130434781</v>
      </c>
      <c r="Y625" s="6">
        <v>0</v>
      </c>
      <c r="Z625" s="6">
        <f>SUM(NonNurse[[#This Row],[Physical Therapist (PT) Hours]],NonNurse[[#This Row],[PT Assistant Hours]],NonNurse[[#This Row],[PT Aide Hours]])/NonNurse[[#This Row],[MDS Census]]</f>
        <v>0.32376498237367801</v>
      </c>
      <c r="AA625" s="6">
        <v>0</v>
      </c>
      <c r="AB625" s="6">
        <v>0</v>
      </c>
      <c r="AC625" s="6">
        <v>0</v>
      </c>
      <c r="AD625" s="6">
        <v>0</v>
      </c>
      <c r="AE625" s="6">
        <v>1.7717391304347827</v>
      </c>
      <c r="AF625" s="6">
        <v>0</v>
      </c>
      <c r="AG625" s="6">
        <v>0</v>
      </c>
      <c r="AH625" s="1">
        <v>365953</v>
      </c>
      <c r="AI625">
        <v>5</v>
      </c>
    </row>
    <row r="626" spans="1:35" x14ac:dyDescent="0.25">
      <c r="A626" t="s">
        <v>964</v>
      </c>
      <c r="B626" t="s">
        <v>649</v>
      </c>
      <c r="C626" t="s">
        <v>1140</v>
      </c>
      <c r="D626" t="s">
        <v>1026</v>
      </c>
      <c r="E626" s="6">
        <v>18.565217391304348</v>
      </c>
      <c r="F626" s="6">
        <v>4.8831521739130439</v>
      </c>
      <c r="G626" s="6">
        <v>0.21739130434782608</v>
      </c>
      <c r="H626" s="6">
        <v>9.7826086956521743E-2</v>
      </c>
      <c r="I626" s="6">
        <v>0.44565217391304346</v>
      </c>
      <c r="J626" s="6">
        <v>0</v>
      </c>
      <c r="K626" s="6">
        <v>0</v>
      </c>
      <c r="L626" s="6">
        <v>1.8261956521739136</v>
      </c>
      <c r="M626" s="6">
        <v>0</v>
      </c>
      <c r="N626" s="6">
        <v>3.0434782608695654</v>
      </c>
      <c r="O626" s="6">
        <f>SUM(NonNurse[[#This Row],[Qualified Social Work Staff Hours]],NonNurse[[#This Row],[Other Social Work Staff Hours]])/NonNurse[[#This Row],[MDS Census]]</f>
        <v>0.16393442622950821</v>
      </c>
      <c r="P626" s="6">
        <v>0</v>
      </c>
      <c r="Q626" s="6">
        <v>4.1032608695652177</v>
      </c>
      <c r="R626" s="6">
        <f>SUM(NonNurse[[#This Row],[Qualified Activities Professional Hours]],NonNurse[[#This Row],[Other Activities Professional Hours]])/NonNurse[[#This Row],[MDS Census]]</f>
        <v>0.22101873536299768</v>
      </c>
      <c r="S626" s="6">
        <v>1.4586956521739132</v>
      </c>
      <c r="T626" s="6">
        <v>2.8363043478260868</v>
      </c>
      <c r="U626" s="6">
        <v>0</v>
      </c>
      <c r="V626" s="6">
        <f>SUM(NonNurse[[#This Row],[Occupational Therapist Hours]],NonNurse[[#This Row],[OT Assistant Hours]],NonNurse[[#This Row],[OT Aide Hours]])/NonNurse[[#This Row],[MDS Census]]</f>
        <v>0.23134660421545666</v>
      </c>
      <c r="W626" s="6">
        <v>1.7944565217391304</v>
      </c>
      <c r="X626" s="6">
        <v>5.0857608695652168</v>
      </c>
      <c r="Y626" s="6">
        <v>0</v>
      </c>
      <c r="Z626" s="6">
        <f>SUM(NonNurse[[#This Row],[Physical Therapist (PT) Hours]],NonNurse[[#This Row],[PT Assistant Hours]],NonNurse[[#This Row],[PT Aide Hours]])/NonNurse[[#This Row],[MDS Census]]</f>
        <v>0.37059718969555033</v>
      </c>
      <c r="AA626" s="6">
        <v>0</v>
      </c>
      <c r="AB626" s="6">
        <v>0</v>
      </c>
      <c r="AC626" s="6">
        <v>0</v>
      </c>
      <c r="AD626" s="6">
        <v>0</v>
      </c>
      <c r="AE626" s="6">
        <v>0</v>
      </c>
      <c r="AF626" s="6">
        <v>0</v>
      </c>
      <c r="AG626" s="6">
        <v>0</v>
      </c>
      <c r="AH626" s="1">
        <v>366148</v>
      </c>
      <c r="AI626">
        <v>5</v>
      </c>
    </row>
    <row r="627" spans="1:35" x14ac:dyDescent="0.25">
      <c r="A627" t="s">
        <v>964</v>
      </c>
      <c r="B627" t="s">
        <v>881</v>
      </c>
      <c r="C627" t="s">
        <v>1152</v>
      </c>
      <c r="D627" t="s">
        <v>1056</v>
      </c>
      <c r="E627" s="6">
        <v>45.978260869565219</v>
      </c>
      <c r="F627" s="6">
        <v>5.9130434782608692</v>
      </c>
      <c r="G627" s="6">
        <v>0.78260869565217395</v>
      </c>
      <c r="H627" s="6">
        <v>0.14402173913043478</v>
      </c>
      <c r="I627" s="6">
        <v>0.78260869565217395</v>
      </c>
      <c r="J627" s="6">
        <v>0</v>
      </c>
      <c r="K627" s="6">
        <v>0</v>
      </c>
      <c r="L627" s="6">
        <v>2.8043478260869565</v>
      </c>
      <c r="M627" s="6">
        <v>5.1576086956521738</v>
      </c>
      <c r="N627" s="6">
        <v>0</v>
      </c>
      <c r="O627" s="6">
        <f>SUM(NonNurse[[#This Row],[Qualified Social Work Staff Hours]],NonNurse[[#This Row],[Other Social Work Staff Hours]])/NonNurse[[#This Row],[MDS Census]]</f>
        <v>0.11217494089834515</v>
      </c>
      <c r="P627" s="6">
        <v>0</v>
      </c>
      <c r="Q627" s="6">
        <v>4.4483695652173916</v>
      </c>
      <c r="R627" s="6">
        <f>SUM(NonNurse[[#This Row],[Qualified Activities Professional Hours]],NonNurse[[#This Row],[Other Activities Professional Hours]])/NonNurse[[#This Row],[MDS Census]]</f>
        <v>9.6749408983451538E-2</v>
      </c>
      <c r="S627" s="6">
        <v>1.7663043478260869</v>
      </c>
      <c r="T627" s="6">
        <v>5.0271739130434785</v>
      </c>
      <c r="U627" s="6">
        <v>0</v>
      </c>
      <c r="V627" s="6">
        <f>SUM(NonNurse[[#This Row],[Occupational Therapist Hours]],NonNurse[[#This Row],[OT Assistant Hours]],NonNurse[[#This Row],[OT Aide Hours]])/NonNurse[[#This Row],[MDS Census]]</f>
        <v>0.14775413711583923</v>
      </c>
      <c r="W627" s="6">
        <v>4.6368478260869566</v>
      </c>
      <c r="X627" s="6">
        <v>3.8885869565217392</v>
      </c>
      <c r="Y627" s="6">
        <v>0</v>
      </c>
      <c r="Z627" s="6">
        <f>SUM(NonNurse[[#This Row],[Physical Therapist (PT) Hours]],NonNurse[[#This Row],[PT Assistant Hours]],NonNurse[[#This Row],[PT Aide Hours]])/NonNurse[[#This Row],[MDS Census]]</f>
        <v>0.18542316784869975</v>
      </c>
      <c r="AA627" s="6">
        <v>0</v>
      </c>
      <c r="AB627" s="6">
        <v>0</v>
      </c>
      <c r="AC627" s="6">
        <v>0</v>
      </c>
      <c r="AD627" s="6">
        <v>0</v>
      </c>
      <c r="AE627" s="6">
        <v>0</v>
      </c>
      <c r="AF627" s="6">
        <v>0</v>
      </c>
      <c r="AG627" s="6">
        <v>0</v>
      </c>
      <c r="AH627" s="1">
        <v>366439</v>
      </c>
      <c r="AI627">
        <v>5</v>
      </c>
    </row>
    <row r="628" spans="1:35" x14ac:dyDescent="0.25">
      <c r="A628" t="s">
        <v>964</v>
      </c>
      <c r="B628" t="s">
        <v>584</v>
      </c>
      <c r="C628" t="s">
        <v>1369</v>
      </c>
      <c r="D628" t="s">
        <v>1043</v>
      </c>
      <c r="E628" s="6">
        <v>40.934782608695649</v>
      </c>
      <c r="F628" s="6">
        <v>5.7391304347826084</v>
      </c>
      <c r="G628" s="6">
        <v>0.13043478260869565</v>
      </c>
      <c r="H628" s="6">
        <v>0.25</v>
      </c>
      <c r="I628" s="6">
        <v>1.5652173913043479</v>
      </c>
      <c r="J628" s="6">
        <v>0</v>
      </c>
      <c r="K628" s="6">
        <v>0</v>
      </c>
      <c r="L628" s="6">
        <v>3.9936956521739133</v>
      </c>
      <c r="M628" s="6">
        <v>4.8695652173913047</v>
      </c>
      <c r="N628" s="6">
        <v>0</v>
      </c>
      <c r="O628" s="6">
        <f>SUM(NonNurse[[#This Row],[Qualified Social Work Staff Hours]],NonNurse[[#This Row],[Other Social Work Staff Hours]])/NonNurse[[#This Row],[MDS Census]]</f>
        <v>0.11895910780669147</v>
      </c>
      <c r="P628" s="6">
        <v>5.3097826086956523</v>
      </c>
      <c r="Q628" s="6">
        <v>13.013586956521738</v>
      </c>
      <c r="R628" s="6">
        <f>SUM(NonNurse[[#This Row],[Qualified Activities Professional Hours]],NonNurse[[#This Row],[Other Activities Professional Hours]])/NonNurse[[#This Row],[MDS Census]]</f>
        <v>0.44762347318109402</v>
      </c>
      <c r="S628" s="6">
        <v>2.2571739130434785</v>
      </c>
      <c r="T628" s="6">
        <v>14.548695652173906</v>
      </c>
      <c r="U628" s="6">
        <v>0</v>
      </c>
      <c r="V628" s="6">
        <f>SUM(NonNurse[[#This Row],[Occupational Therapist Hours]],NonNurse[[#This Row],[OT Assistant Hours]],NonNurse[[#This Row],[OT Aide Hours]])/NonNurse[[#This Row],[MDS Census]]</f>
        <v>0.41055231014338811</v>
      </c>
      <c r="W628" s="6">
        <v>3.8743478260869564</v>
      </c>
      <c r="X628" s="6">
        <v>10.011521739130441</v>
      </c>
      <c r="Y628" s="6">
        <v>0</v>
      </c>
      <c r="Z628" s="6">
        <f>SUM(NonNurse[[#This Row],[Physical Therapist (PT) Hours]],NonNurse[[#This Row],[PT Assistant Hours]],NonNurse[[#This Row],[PT Aide Hours]])/NonNurse[[#This Row],[MDS Census]]</f>
        <v>0.33921933085501876</v>
      </c>
      <c r="AA628" s="6">
        <v>0</v>
      </c>
      <c r="AB628" s="6">
        <v>0</v>
      </c>
      <c r="AC628" s="6">
        <v>0</v>
      </c>
      <c r="AD628" s="6">
        <v>0</v>
      </c>
      <c r="AE628" s="6">
        <v>2.347826086956522</v>
      </c>
      <c r="AF628" s="6">
        <v>0</v>
      </c>
      <c r="AG628" s="6">
        <v>0</v>
      </c>
      <c r="AH628" s="1">
        <v>366050</v>
      </c>
      <c r="AI628">
        <v>5</v>
      </c>
    </row>
    <row r="629" spans="1:35" x14ac:dyDescent="0.25">
      <c r="A629" t="s">
        <v>964</v>
      </c>
      <c r="B629" t="s">
        <v>371</v>
      </c>
      <c r="C629" t="s">
        <v>1327</v>
      </c>
      <c r="D629" t="s">
        <v>1057</v>
      </c>
      <c r="E629" s="6">
        <v>73.543478260869563</v>
      </c>
      <c r="F629" s="6">
        <v>23.473369565217393</v>
      </c>
      <c r="G629" s="6">
        <v>0.2391304347826087</v>
      </c>
      <c r="H629" s="6">
        <v>0.54619565217391308</v>
      </c>
      <c r="I629" s="6">
        <v>0</v>
      </c>
      <c r="J629" s="6">
        <v>0.2391304347826087</v>
      </c>
      <c r="K629" s="6">
        <v>0</v>
      </c>
      <c r="L629" s="6">
        <v>5.0428260869565218</v>
      </c>
      <c r="M629" s="6">
        <v>0</v>
      </c>
      <c r="N629" s="6">
        <v>5.4782608695652177</v>
      </c>
      <c r="O629" s="6">
        <f>SUM(NonNurse[[#This Row],[Qualified Social Work Staff Hours]],NonNurse[[#This Row],[Other Social Work Staff Hours]])/NonNurse[[#This Row],[MDS Census]]</f>
        <v>7.4490097546556319E-2</v>
      </c>
      <c r="P629" s="6">
        <v>0</v>
      </c>
      <c r="Q629" s="6">
        <v>13.616847826086957</v>
      </c>
      <c r="R629" s="6">
        <f>SUM(NonNurse[[#This Row],[Qualified Activities Professional Hours]],NonNurse[[#This Row],[Other Activities Professional Hours]])/NonNurse[[#This Row],[MDS Census]]</f>
        <v>0.18515370972509609</v>
      </c>
      <c r="S629" s="6">
        <v>3.1302173913043476</v>
      </c>
      <c r="T629" s="6">
        <v>9.1635869565217423</v>
      </c>
      <c r="U629" s="6">
        <v>0</v>
      </c>
      <c r="V629" s="6">
        <f>SUM(NonNurse[[#This Row],[Occupational Therapist Hours]],NonNurse[[#This Row],[OT Assistant Hours]],NonNurse[[#This Row],[OT Aide Hours]])/NonNurse[[#This Row],[MDS Census]]</f>
        <v>0.16716375997635238</v>
      </c>
      <c r="W629" s="6">
        <v>4.7168478260869566</v>
      </c>
      <c r="X629" s="6">
        <v>5.0466304347826068</v>
      </c>
      <c r="Y629" s="6">
        <v>0</v>
      </c>
      <c r="Z629" s="6">
        <f>SUM(NonNurse[[#This Row],[Physical Therapist (PT) Hours]],NonNurse[[#This Row],[PT Assistant Hours]],NonNurse[[#This Row],[PT Aide Hours]])/NonNurse[[#This Row],[MDS Census]]</f>
        <v>0.13275790718297367</v>
      </c>
      <c r="AA629" s="6">
        <v>0</v>
      </c>
      <c r="AB629" s="6">
        <v>0</v>
      </c>
      <c r="AC629" s="6">
        <v>0</v>
      </c>
      <c r="AD629" s="6">
        <v>0</v>
      </c>
      <c r="AE629" s="6">
        <v>0</v>
      </c>
      <c r="AF629" s="6">
        <v>0</v>
      </c>
      <c r="AG629" s="6">
        <v>0</v>
      </c>
      <c r="AH629" s="1">
        <v>365721</v>
      </c>
      <c r="AI629">
        <v>5</v>
      </c>
    </row>
    <row r="630" spans="1:35" x14ac:dyDescent="0.25">
      <c r="A630" t="s">
        <v>964</v>
      </c>
      <c r="B630" t="s">
        <v>77</v>
      </c>
      <c r="C630" t="s">
        <v>1071</v>
      </c>
      <c r="D630" t="s">
        <v>991</v>
      </c>
      <c r="E630" s="6">
        <v>39.576086956521742</v>
      </c>
      <c r="F630" s="6">
        <v>5.7391304347826084</v>
      </c>
      <c r="G630" s="6">
        <v>0.17391304347826086</v>
      </c>
      <c r="H630" s="6">
        <v>0.35869565217391303</v>
      </c>
      <c r="I630" s="6">
        <v>0.67391304347826086</v>
      </c>
      <c r="J630" s="6">
        <v>0</v>
      </c>
      <c r="K630" s="6">
        <v>0</v>
      </c>
      <c r="L630" s="6">
        <v>2.3040217391304347</v>
      </c>
      <c r="M630" s="6">
        <v>0</v>
      </c>
      <c r="N630" s="6">
        <v>0</v>
      </c>
      <c r="O630" s="6">
        <f>SUM(NonNurse[[#This Row],[Qualified Social Work Staff Hours]],NonNurse[[#This Row],[Other Social Work Staff Hours]])/NonNurse[[#This Row],[MDS Census]]</f>
        <v>0</v>
      </c>
      <c r="P630" s="6">
        <v>3.6358695652173911</v>
      </c>
      <c r="Q630" s="6">
        <v>3.9755434782608696</v>
      </c>
      <c r="R630" s="6">
        <f>SUM(NonNurse[[#This Row],[Qualified Activities Professional Hours]],NonNurse[[#This Row],[Other Activities Professional Hours]])/NonNurse[[#This Row],[MDS Census]]</f>
        <v>0.1923235374897006</v>
      </c>
      <c r="S630" s="6">
        <v>1.1086956521739131</v>
      </c>
      <c r="T630" s="6">
        <v>3.9945652173913042</v>
      </c>
      <c r="U630" s="6">
        <v>0</v>
      </c>
      <c r="V630" s="6">
        <f>SUM(NonNurse[[#This Row],[Occupational Therapist Hours]],NonNurse[[#This Row],[OT Assistant Hours]],NonNurse[[#This Row],[OT Aide Hours]])/NonNurse[[#This Row],[MDS Census]]</f>
        <v>0.1289480911837407</v>
      </c>
      <c r="W630" s="6">
        <v>1.0801086956521739</v>
      </c>
      <c r="X630" s="6">
        <v>2.3979347826086954</v>
      </c>
      <c r="Y630" s="6">
        <v>0</v>
      </c>
      <c r="Z630" s="6">
        <f>SUM(NonNurse[[#This Row],[Physical Therapist (PT) Hours]],NonNurse[[#This Row],[PT Assistant Hours]],NonNurse[[#This Row],[PT Aide Hours]])/NonNurse[[#This Row],[MDS Census]]</f>
        <v>8.7882449876407573E-2</v>
      </c>
      <c r="AA630" s="6">
        <v>0</v>
      </c>
      <c r="AB630" s="6">
        <v>0</v>
      </c>
      <c r="AC630" s="6">
        <v>0</v>
      </c>
      <c r="AD630" s="6">
        <v>0</v>
      </c>
      <c r="AE630" s="6">
        <v>0</v>
      </c>
      <c r="AF630" s="6">
        <v>0</v>
      </c>
      <c r="AG630" s="6">
        <v>0</v>
      </c>
      <c r="AH630" s="1">
        <v>365257</v>
      </c>
      <c r="AI630">
        <v>5</v>
      </c>
    </row>
    <row r="631" spans="1:35" x14ac:dyDescent="0.25">
      <c r="A631" t="s">
        <v>964</v>
      </c>
      <c r="B631" t="s">
        <v>56</v>
      </c>
      <c r="C631" t="s">
        <v>1222</v>
      </c>
      <c r="D631" t="s">
        <v>1039</v>
      </c>
      <c r="E631" s="6">
        <v>81.510869565217391</v>
      </c>
      <c r="F631" s="6">
        <v>6.8695652173913047</v>
      </c>
      <c r="G631" s="6">
        <v>0</v>
      </c>
      <c r="H631" s="6">
        <v>0</v>
      </c>
      <c r="I631" s="6">
        <v>5.9565217391304346</v>
      </c>
      <c r="J631" s="6">
        <v>0</v>
      </c>
      <c r="K631" s="6">
        <v>0</v>
      </c>
      <c r="L631" s="6">
        <v>5.4535869565217396</v>
      </c>
      <c r="M631" s="6">
        <v>4.0208695652173905</v>
      </c>
      <c r="N631" s="6">
        <v>1.0456521739130433</v>
      </c>
      <c r="O631" s="6">
        <f>SUM(NonNurse[[#This Row],[Qualified Social Work Staff Hours]],NonNurse[[#This Row],[Other Social Work Staff Hours]])/NonNurse[[#This Row],[MDS Census]]</f>
        <v>6.2157621016135478E-2</v>
      </c>
      <c r="P631" s="6">
        <v>0</v>
      </c>
      <c r="Q631" s="6">
        <v>6.6096739130434798</v>
      </c>
      <c r="R631" s="6">
        <f>SUM(NonNurse[[#This Row],[Qualified Activities Professional Hours]],NonNurse[[#This Row],[Other Activities Professional Hours]])/NonNurse[[#This Row],[MDS Census]]</f>
        <v>8.1089478597146311E-2</v>
      </c>
      <c r="S631" s="6">
        <v>6.8767391304347836</v>
      </c>
      <c r="T631" s="6">
        <v>4.4785869565217391</v>
      </c>
      <c r="U631" s="6">
        <v>0</v>
      </c>
      <c r="V631" s="6">
        <f>SUM(NonNurse[[#This Row],[Occupational Therapist Hours]],NonNurse[[#This Row],[OT Assistant Hours]],NonNurse[[#This Row],[OT Aide Hours]])/NonNurse[[#This Row],[MDS Census]]</f>
        <v>0.13931057474329914</v>
      </c>
      <c r="W631" s="6">
        <v>4.4731521739130411</v>
      </c>
      <c r="X631" s="6">
        <v>6.9678260869565225</v>
      </c>
      <c r="Y631" s="6">
        <v>3.2608695652173912E-2</v>
      </c>
      <c r="Z631" s="6">
        <f>SUM(NonNurse[[#This Row],[Physical Therapist (PT) Hours]],NonNurse[[#This Row],[PT Assistant Hours]],NonNurse[[#This Row],[PT Aide Hours]])/NonNurse[[#This Row],[MDS Census]]</f>
        <v>0.14076143485798104</v>
      </c>
      <c r="AA631" s="6">
        <v>0</v>
      </c>
      <c r="AB631" s="6">
        <v>5.9673913043478262</v>
      </c>
      <c r="AC631" s="6">
        <v>0</v>
      </c>
      <c r="AD631" s="6">
        <v>0</v>
      </c>
      <c r="AE631" s="6">
        <v>0</v>
      </c>
      <c r="AF631" s="6">
        <v>0</v>
      </c>
      <c r="AG631" s="6">
        <v>0</v>
      </c>
      <c r="AH631" s="1">
        <v>365185</v>
      </c>
      <c r="AI631">
        <v>5</v>
      </c>
    </row>
    <row r="632" spans="1:35" x14ac:dyDescent="0.25">
      <c r="A632" t="s">
        <v>964</v>
      </c>
      <c r="B632" t="s">
        <v>531</v>
      </c>
      <c r="C632" t="s">
        <v>1320</v>
      </c>
      <c r="D632" t="s">
        <v>1060</v>
      </c>
      <c r="E632" s="6">
        <v>73.684782608695656</v>
      </c>
      <c r="F632" s="6">
        <v>5.3478260869565215</v>
      </c>
      <c r="G632" s="6">
        <v>0</v>
      </c>
      <c r="H632" s="6">
        <v>0.66847826086956519</v>
      </c>
      <c r="I632" s="6">
        <v>0.28260869565217389</v>
      </c>
      <c r="J632" s="6">
        <v>0</v>
      </c>
      <c r="K632" s="6">
        <v>0</v>
      </c>
      <c r="L632" s="6">
        <v>3.7721739130434786</v>
      </c>
      <c r="M632" s="6">
        <v>0</v>
      </c>
      <c r="N632" s="6">
        <v>5.3043478260869561</v>
      </c>
      <c r="O632" s="6">
        <f>SUM(NonNurse[[#This Row],[Qualified Social Work Staff Hours]],NonNurse[[#This Row],[Other Social Work Staff Hours]])/NonNurse[[#This Row],[MDS Census]]</f>
        <v>7.1987018734326585E-2</v>
      </c>
      <c r="P632" s="6">
        <v>5.1739130434782608</v>
      </c>
      <c r="Q632" s="6">
        <v>12.152173913043478</v>
      </c>
      <c r="R632" s="6">
        <f>SUM(NonNurse[[#This Row],[Qualified Activities Professional Hours]],NonNurse[[#This Row],[Other Activities Professional Hours]])/NonNurse[[#This Row],[MDS Census]]</f>
        <v>0.23513792594777988</v>
      </c>
      <c r="S632" s="6">
        <v>3.2607608695652162</v>
      </c>
      <c r="T632" s="6">
        <v>10.194565217391302</v>
      </c>
      <c r="U632" s="6">
        <v>0</v>
      </c>
      <c r="V632" s="6">
        <f>SUM(NonNurse[[#This Row],[Occupational Therapist Hours]],NonNurse[[#This Row],[OT Assistant Hours]],NonNurse[[#This Row],[OT Aide Hours]])/NonNurse[[#This Row],[MDS Census]]</f>
        <v>0.18260657914146622</v>
      </c>
      <c r="W632" s="6">
        <v>3.6961956521739152</v>
      </c>
      <c r="X632" s="6">
        <v>8.2740217391304309</v>
      </c>
      <c r="Y632" s="6">
        <v>0</v>
      </c>
      <c r="Z632" s="6">
        <f>SUM(NonNurse[[#This Row],[Physical Therapist (PT) Hours]],NonNurse[[#This Row],[PT Assistant Hours]],NonNurse[[#This Row],[PT Aide Hours]])/NonNurse[[#This Row],[MDS Census]]</f>
        <v>0.16245168903968132</v>
      </c>
      <c r="AA632" s="6">
        <v>0</v>
      </c>
      <c r="AB632" s="6">
        <v>0</v>
      </c>
      <c r="AC632" s="6">
        <v>0</v>
      </c>
      <c r="AD632" s="6">
        <v>0</v>
      </c>
      <c r="AE632" s="6">
        <v>14.75</v>
      </c>
      <c r="AF632" s="6">
        <v>0</v>
      </c>
      <c r="AG632" s="6">
        <v>0</v>
      </c>
      <c r="AH632" s="1">
        <v>365975</v>
      </c>
      <c r="AI632">
        <v>5</v>
      </c>
    </row>
    <row r="633" spans="1:35" x14ac:dyDescent="0.25">
      <c r="A633" t="s">
        <v>964</v>
      </c>
      <c r="B633" t="s">
        <v>123</v>
      </c>
      <c r="C633" t="s">
        <v>1140</v>
      </c>
      <c r="D633" t="s">
        <v>1026</v>
      </c>
      <c r="E633" s="6">
        <v>78.478260869565219</v>
      </c>
      <c r="F633" s="6">
        <v>5.0434782608695654</v>
      </c>
      <c r="G633" s="6">
        <v>1.1304347826086956</v>
      </c>
      <c r="H633" s="6">
        <v>0</v>
      </c>
      <c r="I633" s="6">
        <v>3.3913043478260869</v>
      </c>
      <c r="J633" s="6">
        <v>0</v>
      </c>
      <c r="K633" s="6">
        <v>0</v>
      </c>
      <c r="L633" s="6">
        <v>4.2536956521739144</v>
      </c>
      <c r="M633" s="6">
        <v>1.9130434782608696</v>
      </c>
      <c r="N633" s="6">
        <v>4.0434782608695654</v>
      </c>
      <c r="O633" s="6">
        <f>SUM(NonNurse[[#This Row],[Qualified Social Work Staff Hours]],NonNurse[[#This Row],[Other Social Work Staff Hours]])/NonNurse[[#This Row],[MDS Census]]</f>
        <v>7.5900277008310257E-2</v>
      </c>
      <c r="P633" s="6">
        <v>4.9565217391304346</v>
      </c>
      <c r="Q633" s="6">
        <v>3.6630434782608696</v>
      </c>
      <c r="R633" s="6">
        <f>SUM(NonNurse[[#This Row],[Qualified Activities Professional Hours]],NonNurse[[#This Row],[Other Activities Professional Hours]])/NonNurse[[#This Row],[MDS Census]]</f>
        <v>0.10983379501385042</v>
      </c>
      <c r="S633" s="6">
        <v>6.0370652173913042</v>
      </c>
      <c r="T633" s="6">
        <v>1.9791304347826084</v>
      </c>
      <c r="U633" s="6">
        <v>0</v>
      </c>
      <c r="V633" s="6">
        <f>SUM(NonNurse[[#This Row],[Occupational Therapist Hours]],NonNurse[[#This Row],[OT Assistant Hours]],NonNurse[[#This Row],[OT Aide Hours]])/NonNurse[[#This Row],[MDS Census]]</f>
        <v>0.10214542936288089</v>
      </c>
      <c r="W633" s="6">
        <v>1.8128260869565218</v>
      </c>
      <c r="X633" s="6">
        <v>4.8391304347826081</v>
      </c>
      <c r="Y633" s="6">
        <v>0</v>
      </c>
      <c r="Z633" s="6">
        <f>SUM(NonNurse[[#This Row],[Physical Therapist (PT) Hours]],NonNurse[[#This Row],[PT Assistant Hours]],NonNurse[[#This Row],[PT Aide Hours]])/NonNurse[[#This Row],[MDS Census]]</f>
        <v>8.4761772853185591E-2</v>
      </c>
      <c r="AA633" s="6">
        <v>0</v>
      </c>
      <c r="AB633" s="6">
        <v>0</v>
      </c>
      <c r="AC633" s="6">
        <v>0</v>
      </c>
      <c r="AD633" s="6">
        <v>0</v>
      </c>
      <c r="AE633" s="6">
        <v>0</v>
      </c>
      <c r="AF633" s="6">
        <v>0</v>
      </c>
      <c r="AG633" s="6">
        <v>0</v>
      </c>
      <c r="AH633" s="1">
        <v>365339</v>
      </c>
      <c r="AI633">
        <v>5</v>
      </c>
    </row>
    <row r="634" spans="1:35" x14ac:dyDescent="0.25">
      <c r="A634" t="s">
        <v>964</v>
      </c>
      <c r="B634" t="s">
        <v>14</v>
      </c>
      <c r="C634" t="s">
        <v>1195</v>
      </c>
      <c r="D634" t="s">
        <v>1031</v>
      </c>
      <c r="E634" s="6">
        <v>62.5</v>
      </c>
      <c r="F634" s="6">
        <v>5.7391304347826084</v>
      </c>
      <c r="G634" s="6">
        <v>0.39130434782608697</v>
      </c>
      <c r="H634" s="6">
        <v>0</v>
      </c>
      <c r="I634" s="6">
        <v>0</v>
      </c>
      <c r="J634" s="6">
        <v>0</v>
      </c>
      <c r="K634" s="6">
        <v>0</v>
      </c>
      <c r="L634" s="6">
        <v>5.3531521739130428</v>
      </c>
      <c r="M634" s="6">
        <v>4.8152173913043477</v>
      </c>
      <c r="N634" s="6">
        <v>0</v>
      </c>
      <c r="O634" s="6">
        <f>SUM(NonNurse[[#This Row],[Qualified Social Work Staff Hours]],NonNurse[[#This Row],[Other Social Work Staff Hours]])/NonNurse[[#This Row],[MDS Census]]</f>
        <v>7.7043478260869561E-2</v>
      </c>
      <c r="P634" s="6">
        <v>3.6277173913043477</v>
      </c>
      <c r="Q634" s="6">
        <v>9.6603260869565215</v>
      </c>
      <c r="R634" s="6">
        <f>SUM(NonNurse[[#This Row],[Qualified Activities Professional Hours]],NonNurse[[#This Row],[Other Activities Professional Hours]])/NonNurse[[#This Row],[MDS Census]]</f>
        <v>0.21260869565217391</v>
      </c>
      <c r="S634" s="6">
        <v>1.0570652173913044</v>
      </c>
      <c r="T634" s="6">
        <v>5.0105434782608702</v>
      </c>
      <c r="U634" s="6">
        <v>0</v>
      </c>
      <c r="V634" s="6">
        <f>SUM(NonNurse[[#This Row],[Occupational Therapist Hours]],NonNurse[[#This Row],[OT Assistant Hours]],NonNurse[[#This Row],[OT Aide Hours]])/NonNurse[[#This Row],[MDS Census]]</f>
        <v>9.7081739130434802E-2</v>
      </c>
      <c r="W634" s="6">
        <v>0.75043478260869567</v>
      </c>
      <c r="X634" s="6">
        <v>6.356304347826085</v>
      </c>
      <c r="Y634" s="6">
        <v>0</v>
      </c>
      <c r="Z634" s="6">
        <f>SUM(NonNurse[[#This Row],[Physical Therapist (PT) Hours]],NonNurse[[#This Row],[PT Assistant Hours]],NonNurse[[#This Row],[PT Aide Hours]])/NonNurse[[#This Row],[MDS Census]]</f>
        <v>0.11370782608695648</v>
      </c>
      <c r="AA634" s="6">
        <v>0</v>
      </c>
      <c r="AB634" s="6">
        <v>0</v>
      </c>
      <c r="AC634" s="6">
        <v>0</v>
      </c>
      <c r="AD634" s="6">
        <v>0</v>
      </c>
      <c r="AE634" s="6">
        <v>0</v>
      </c>
      <c r="AF634" s="6">
        <v>0</v>
      </c>
      <c r="AG634" s="6">
        <v>0</v>
      </c>
      <c r="AH634" s="1">
        <v>365570</v>
      </c>
      <c r="AI634">
        <v>5</v>
      </c>
    </row>
    <row r="635" spans="1:35" x14ac:dyDescent="0.25">
      <c r="A635" t="s">
        <v>964</v>
      </c>
      <c r="B635" t="s">
        <v>891</v>
      </c>
      <c r="C635" t="s">
        <v>1224</v>
      </c>
      <c r="D635" t="s">
        <v>1040</v>
      </c>
      <c r="E635" s="6">
        <v>38.260869565217391</v>
      </c>
      <c r="F635" s="6">
        <v>10.608695652173912</v>
      </c>
      <c r="G635" s="6">
        <v>0</v>
      </c>
      <c r="H635" s="6">
        <v>0.14130434782608695</v>
      </c>
      <c r="I635" s="6">
        <v>0.91304347826086951</v>
      </c>
      <c r="J635" s="6">
        <v>0</v>
      </c>
      <c r="K635" s="6">
        <v>0</v>
      </c>
      <c r="L635" s="6">
        <v>8.9673913043478257E-2</v>
      </c>
      <c r="M635" s="6">
        <v>0</v>
      </c>
      <c r="N635" s="6">
        <v>0</v>
      </c>
      <c r="O635" s="6">
        <f>SUM(NonNurse[[#This Row],[Qualified Social Work Staff Hours]],NonNurse[[#This Row],[Other Social Work Staff Hours]])/NonNurse[[#This Row],[MDS Census]]</f>
        <v>0</v>
      </c>
      <c r="P635" s="6">
        <v>5.0054347826086953</v>
      </c>
      <c r="Q635" s="6">
        <v>0</v>
      </c>
      <c r="R635" s="6">
        <f>SUM(NonNurse[[#This Row],[Qualified Activities Professional Hours]],NonNurse[[#This Row],[Other Activities Professional Hours]])/NonNurse[[#This Row],[MDS Census]]</f>
        <v>0.13082386363636364</v>
      </c>
      <c r="S635" s="6">
        <v>0.64260869565217393</v>
      </c>
      <c r="T635" s="6">
        <v>3.6766304347826089</v>
      </c>
      <c r="U635" s="6">
        <v>0</v>
      </c>
      <c r="V635" s="6">
        <f>SUM(NonNurse[[#This Row],[Occupational Therapist Hours]],NonNurse[[#This Row],[OT Assistant Hours]],NonNurse[[#This Row],[OT Aide Hours]])/NonNurse[[#This Row],[MDS Census]]</f>
        <v>0.11288920454545455</v>
      </c>
      <c r="W635" s="6">
        <v>1.4130434782608696</v>
      </c>
      <c r="X635" s="6">
        <v>8.6494565217391308</v>
      </c>
      <c r="Y635" s="6">
        <v>0</v>
      </c>
      <c r="Z635" s="6">
        <f>SUM(NonNurse[[#This Row],[Physical Therapist (PT) Hours]],NonNurse[[#This Row],[PT Assistant Hours]],NonNurse[[#This Row],[PT Aide Hours]])/NonNurse[[#This Row],[MDS Census]]</f>
        <v>0.26299715909090909</v>
      </c>
      <c r="AA635" s="6">
        <v>0</v>
      </c>
      <c r="AB635" s="6">
        <v>0</v>
      </c>
      <c r="AC635" s="6">
        <v>0.86956521739130432</v>
      </c>
      <c r="AD635" s="6">
        <v>0</v>
      </c>
      <c r="AE635" s="6">
        <v>0</v>
      </c>
      <c r="AF635" s="6">
        <v>0</v>
      </c>
      <c r="AG635" s="6">
        <v>0.86956521739130432</v>
      </c>
      <c r="AH635" s="1">
        <v>366449</v>
      </c>
      <c r="AI635">
        <v>5</v>
      </c>
    </row>
    <row r="636" spans="1:35" x14ac:dyDescent="0.25">
      <c r="A636" t="s">
        <v>964</v>
      </c>
      <c r="B636" t="s">
        <v>608</v>
      </c>
      <c r="C636" t="s">
        <v>1108</v>
      </c>
      <c r="D636" t="s">
        <v>1040</v>
      </c>
      <c r="E636" s="6">
        <v>67.065217391304344</v>
      </c>
      <c r="F636" s="6">
        <v>14.434782608695652</v>
      </c>
      <c r="G636" s="6">
        <v>0.72826086956521741</v>
      </c>
      <c r="H636" s="6">
        <v>0</v>
      </c>
      <c r="I636" s="6">
        <v>3</v>
      </c>
      <c r="J636" s="6">
        <v>0</v>
      </c>
      <c r="K636" s="6">
        <v>0</v>
      </c>
      <c r="L636" s="6">
        <v>0.36684782608695654</v>
      </c>
      <c r="M636" s="6">
        <v>5.7391304347826084</v>
      </c>
      <c r="N636" s="6">
        <v>0</v>
      </c>
      <c r="O636" s="6">
        <f>SUM(NonNurse[[#This Row],[Qualified Social Work Staff Hours]],NonNurse[[#This Row],[Other Social Work Staff Hours]])/NonNurse[[#This Row],[MDS Census]]</f>
        <v>8.5575364667747164E-2</v>
      </c>
      <c r="P636" s="6">
        <v>5.9021739130434785</v>
      </c>
      <c r="Q636" s="6">
        <v>8.2092391304347831</v>
      </c>
      <c r="R636" s="6">
        <f>SUM(NonNurse[[#This Row],[Qualified Activities Professional Hours]],NonNurse[[#This Row],[Other Activities Professional Hours]])/NonNurse[[#This Row],[MDS Census]]</f>
        <v>0.21041329011345222</v>
      </c>
      <c r="S636" s="6">
        <v>1.951086956521739</v>
      </c>
      <c r="T636" s="6">
        <v>6.6684782608695654</v>
      </c>
      <c r="U636" s="6">
        <v>0</v>
      </c>
      <c r="V636" s="6">
        <f>SUM(NonNurse[[#This Row],[Occupational Therapist Hours]],NonNurse[[#This Row],[OT Assistant Hours]],NonNurse[[#This Row],[OT Aide Hours]])/NonNurse[[#This Row],[MDS Census]]</f>
        <v>0.12852512155591572</v>
      </c>
      <c r="W636" s="6">
        <v>5.7690217391304346</v>
      </c>
      <c r="X636" s="6">
        <v>6.6875</v>
      </c>
      <c r="Y636" s="6">
        <v>0</v>
      </c>
      <c r="Z636" s="6">
        <f>SUM(NonNurse[[#This Row],[Physical Therapist (PT) Hours]],NonNurse[[#This Row],[PT Assistant Hours]],NonNurse[[#This Row],[PT Aide Hours]])/NonNurse[[#This Row],[MDS Census]]</f>
        <v>0.18573743922204214</v>
      </c>
      <c r="AA636" s="6">
        <v>0</v>
      </c>
      <c r="AB636" s="6">
        <v>0</v>
      </c>
      <c r="AC636" s="6">
        <v>0</v>
      </c>
      <c r="AD636" s="6">
        <v>0</v>
      </c>
      <c r="AE636" s="6">
        <v>0</v>
      </c>
      <c r="AF636" s="6">
        <v>0</v>
      </c>
      <c r="AG636" s="6">
        <v>0</v>
      </c>
      <c r="AH636" s="1">
        <v>366093</v>
      </c>
      <c r="AI636">
        <v>5</v>
      </c>
    </row>
    <row r="637" spans="1:35" x14ac:dyDescent="0.25">
      <c r="A637" t="s">
        <v>964</v>
      </c>
      <c r="B637" t="s">
        <v>86</v>
      </c>
      <c r="C637" t="s">
        <v>1222</v>
      </c>
      <c r="D637" t="s">
        <v>1039</v>
      </c>
      <c r="E637" s="6">
        <v>74.717391304347828</v>
      </c>
      <c r="F637" s="6">
        <v>5.7391304347826084</v>
      </c>
      <c r="G637" s="6">
        <v>0</v>
      </c>
      <c r="H637" s="6">
        <v>0</v>
      </c>
      <c r="I637" s="6">
        <v>0</v>
      </c>
      <c r="J637" s="6">
        <v>0</v>
      </c>
      <c r="K637" s="6">
        <v>0</v>
      </c>
      <c r="L637" s="6">
        <v>7.9826086956521758</v>
      </c>
      <c r="M637" s="6">
        <v>0</v>
      </c>
      <c r="N637" s="6">
        <v>0</v>
      </c>
      <c r="O637" s="6">
        <f>SUM(NonNurse[[#This Row],[Qualified Social Work Staff Hours]],NonNurse[[#This Row],[Other Social Work Staff Hours]])/NonNurse[[#This Row],[MDS Census]]</f>
        <v>0</v>
      </c>
      <c r="P637" s="6">
        <v>0</v>
      </c>
      <c r="Q637" s="6">
        <v>9.2684782608695677</v>
      </c>
      <c r="R637" s="6">
        <f>SUM(NonNurse[[#This Row],[Qualified Activities Professional Hours]],NonNurse[[#This Row],[Other Activities Professional Hours]])/NonNurse[[#This Row],[MDS Census]]</f>
        <v>0.12404713412860055</v>
      </c>
      <c r="S637" s="6">
        <v>2.7934782608695659</v>
      </c>
      <c r="T637" s="6">
        <v>13.826086956521738</v>
      </c>
      <c r="U637" s="6">
        <v>0</v>
      </c>
      <c r="V637" s="6">
        <f>SUM(NonNurse[[#This Row],[Occupational Therapist Hours]],NonNurse[[#This Row],[OT Assistant Hours]],NonNurse[[#This Row],[OT Aide Hours]])/NonNurse[[#This Row],[MDS Census]]</f>
        <v>0.22243235379691592</v>
      </c>
      <c r="W637" s="6">
        <v>3.0793478260869565</v>
      </c>
      <c r="X637" s="6">
        <v>14.232608695652168</v>
      </c>
      <c r="Y637" s="6">
        <v>0</v>
      </c>
      <c r="Z637" s="6">
        <f>SUM(NonNurse[[#This Row],[Physical Therapist (PT) Hours]],NonNurse[[#This Row],[PT Assistant Hours]],NonNurse[[#This Row],[PT Aide Hours]])/NonNurse[[#This Row],[MDS Census]]</f>
        <v>0.23169915624090767</v>
      </c>
      <c r="AA637" s="6">
        <v>0</v>
      </c>
      <c r="AB637" s="6">
        <v>0</v>
      </c>
      <c r="AC637" s="6">
        <v>0</v>
      </c>
      <c r="AD637" s="6">
        <v>0</v>
      </c>
      <c r="AE637" s="6">
        <v>0</v>
      </c>
      <c r="AF637" s="6">
        <v>0</v>
      </c>
      <c r="AG637" s="6">
        <v>0</v>
      </c>
      <c r="AH637" s="1">
        <v>365275</v>
      </c>
      <c r="AI637">
        <v>5</v>
      </c>
    </row>
    <row r="638" spans="1:35" x14ac:dyDescent="0.25">
      <c r="A638" t="s">
        <v>964</v>
      </c>
      <c r="B638" t="s">
        <v>405</v>
      </c>
      <c r="C638" t="s">
        <v>1078</v>
      </c>
      <c r="D638" t="s">
        <v>1064</v>
      </c>
      <c r="E638" s="6">
        <v>62.293478260869563</v>
      </c>
      <c r="F638" s="6">
        <v>0</v>
      </c>
      <c r="G638" s="6">
        <v>0</v>
      </c>
      <c r="H638" s="6">
        <v>0</v>
      </c>
      <c r="I638" s="6">
        <v>0</v>
      </c>
      <c r="J638" s="6">
        <v>0</v>
      </c>
      <c r="K638" s="6">
        <v>0</v>
      </c>
      <c r="L638" s="6">
        <v>4.836086956521739</v>
      </c>
      <c r="M638" s="6">
        <v>5.0652173913043477</v>
      </c>
      <c r="N638" s="6">
        <v>0</v>
      </c>
      <c r="O638" s="6">
        <f>SUM(NonNurse[[#This Row],[Qualified Social Work Staff Hours]],NonNurse[[#This Row],[Other Social Work Staff Hours]])/NonNurse[[#This Row],[MDS Census]]</f>
        <v>8.1312161926365381E-2</v>
      </c>
      <c r="P638" s="6">
        <v>5.3152173913043477</v>
      </c>
      <c r="Q638" s="6">
        <v>7.6711956521739131</v>
      </c>
      <c r="R638" s="6">
        <f>SUM(NonNurse[[#This Row],[Qualified Activities Professional Hours]],NonNurse[[#This Row],[Other Activities Professional Hours]])/NonNurse[[#This Row],[MDS Census]]</f>
        <v>0.20847147094747864</v>
      </c>
      <c r="S638" s="6">
        <v>1.5942391304347832</v>
      </c>
      <c r="T638" s="6">
        <v>6.0252173913043485</v>
      </c>
      <c r="U638" s="6">
        <v>0</v>
      </c>
      <c r="V638" s="6">
        <f>SUM(NonNurse[[#This Row],[Occupational Therapist Hours]],NonNurse[[#This Row],[OT Assistant Hours]],NonNurse[[#This Row],[OT Aide Hours]])/NonNurse[[#This Row],[MDS Census]]</f>
        <v>0.12231547722910489</v>
      </c>
      <c r="W638" s="6">
        <v>1.6498913043478263</v>
      </c>
      <c r="X638" s="6">
        <v>6.2897826086956528</v>
      </c>
      <c r="Y638" s="6">
        <v>0</v>
      </c>
      <c r="Z638" s="6">
        <f>SUM(NonNurse[[#This Row],[Physical Therapist (PT) Hours]],NonNurse[[#This Row],[PT Assistant Hours]],NonNurse[[#This Row],[PT Aide Hours]])/NonNurse[[#This Row],[MDS Census]]</f>
        <v>0.12745594137148841</v>
      </c>
      <c r="AA638" s="6">
        <v>0</v>
      </c>
      <c r="AB638" s="6">
        <v>0</v>
      </c>
      <c r="AC638" s="6">
        <v>0</v>
      </c>
      <c r="AD638" s="6">
        <v>0</v>
      </c>
      <c r="AE638" s="6">
        <v>0</v>
      </c>
      <c r="AF638" s="6">
        <v>0</v>
      </c>
      <c r="AG638" s="6">
        <v>0</v>
      </c>
      <c r="AH638" s="1">
        <v>365766</v>
      </c>
      <c r="AI638">
        <v>5</v>
      </c>
    </row>
    <row r="639" spans="1:35" x14ac:dyDescent="0.25">
      <c r="A639" t="s">
        <v>964</v>
      </c>
      <c r="B639" t="s">
        <v>139</v>
      </c>
      <c r="C639" t="s">
        <v>1083</v>
      </c>
      <c r="D639" t="s">
        <v>991</v>
      </c>
      <c r="E639" s="6">
        <v>60.260869565217391</v>
      </c>
      <c r="F639" s="6">
        <v>4.9565217391304346</v>
      </c>
      <c r="G639" s="6">
        <v>0.86956521739130432</v>
      </c>
      <c r="H639" s="6">
        <v>0.23369565217391305</v>
      </c>
      <c r="I639" s="6">
        <v>0.95652173913043481</v>
      </c>
      <c r="J639" s="6">
        <v>0</v>
      </c>
      <c r="K639" s="6">
        <v>0</v>
      </c>
      <c r="L639" s="6">
        <v>2.2667391304347815</v>
      </c>
      <c r="M639" s="6">
        <v>2.2608695652173911</v>
      </c>
      <c r="N639" s="6">
        <v>0</v>
      </c>
      <c r="O639" s="6">
        <f>SUM(NonNurse[[#This Row],[Qualified Social Work Staff Hours]],NonNurse[[#This Row],[Other Social Work Staff Hours]])/NonNurse[[#This Row],[MDS Census]]</f>
        <v>3.7518037518037513E-2</v>
      </c>
      <c r="P639" s="6">
        <v>0</v>
      </c>
      <c r="Q639" s="6">
        <v>5.1820652173913047</v>
      </c>
      <c r="R639" s="6">
        <f>SUM(NonNurse[[#This Row],[Qualified Activities Professional Hours]],NonNurse[[#This Row],[Other Activities Professional Hours]])/NonNurse[[#This Row],[MDS Census]]</f>
        <v>8.5993867243867247E-2</v>
      </c>
      <c r="S639" s="6">
        <v>0.78086956521739137</v>
      </c>
      <c r="T639" s="6">
        <v>4.9653260869565212</v>
      </c>
      <c r="U639" s="6">
        <v>0</v>
      </c>
      <c r="V639" s="6">
        <f>SUM(NonNurse[[#This Row],[Occupational Therapist Hours]],NonNurse[[#This Row],[OT Assistant Hours]],NonNurse[[#This Row],[OT Aide Hours]])/NonNurse[[#This Row],[MDS Census]]</f>
        <v>9.5355339105339096E-2</v>
      </c>
      <c r="W639" s="6">
        <v>2.7978260869565217</v>
      </c>
      <c r="X639" s="6">
        <v>0.8047826086956521</v>
      </c>
      <c r="Y639" s="6">
        <v>0</v>
      </c>
      <c r="Z639" s="6">
        <f>SUM(NonNurse[[#This Row],[Physical Therapist (PT) Hours]],NonNurse[[#This Row],[PT Assistant Hours]],NonNurse[[#This Row],[PT Aide Hours]])/NonNurse[[#This Row],[MDS Census]]</f>
        <v>5.9783549783549779E-2</v>
      </c>
      <c r="AA639" s="6">
        <v>0</v>
      </c>
      <c r="AB639" s="6">
        <v>0</v>
      </c>
      <c r="AC639" s="6">
        <v>0</v>
      </c>
      <c r="AD639" s="6">
        <v>0</v>
      </c>
      <c r="AE639" s="6">
        <v>2.2717391304347827</v>
      </c>
      <c r="AF639" s="6">
        <v>0</v>
      </c>
      <c r="AG639" s="6">
        <v>0</v>
      </c>
      <c r="AH639" s="1">
        <v>365363</v>
      </c>
      <c r="AI639">
        <v>5</v>
      </c>
    </row>
    <row r="640" spans="1:35" x14ac:dyDescent="0.25">
      <c r="A640" t="s">
        <v>964</v>
      </c>
      <c r="B640" t="s">
        <v>707</v>
      </c>
      <c r="C640" t="s">
        <v>1321</v>
      </c>
      <c r="D640" t="s">
        <v>1032</v>
      </c>
      <c r="E640" s="6">
        <v>140.41304347826087</v>
      </c>
      <c r="F640" s="6">
        <v>5.5847826086956518</v>
      </c>
      <c r="G640" s="6">
        <v>0</v>
      </c>
      <c r="H640" s="6">
        <v>0</v>
      </c>
      <c r="I640" s="6">
        <v>7.7173913043478262</v>
      </c>
      <c r="J640" s="6">
        <v>0</v>
      </c>
      <c r="K640" s="6">
        <v>0</v>
      </c>
      <c r="L640" s="6">
        <v>12.022282608695651</v>
      </c>
      <c r="M640" s="6">
        <v>15.584239130434783</v>
      </c>
      <c r="N640" s="6">
        <v>0</v>
      </c>
      <c r="O640" s="6">
        <f>SUM(NonNurse[[#This Row],[Qualified Social Work Staff Hours]],NonNurse[[#This Row],[Other Social Work Staff Hours]])/NonNurse[[#This Row],[MDS Census]]</f>
        <v>0.11098854311812974</v>
      </c>
      <c r="P640" s="6">
        <v>5.3913043478260869</v>
      </c>
      <c r="Q640" s="6">
        <v>22.214673913043477</v>
      </c>
      <c r="R640" s="6">
        <f>SUM(NonNurse[[#This Row],[Qualified Activities Professional Hours]],NonNurse[[#This Row],[Other Activities Professional Hours]])/NonNurse[[#This Row],[MDS Census]]</f>
        <v>0.19660551168911594</v>
      </c>
      <c r="S640" s="6">
        <v>14.834239130434783</v>
      </c>
      <c r="T640" s="6">
        <v>27.581521739130434</v>
      </c>
      <c r="U640" s="6">
        <v>0</v>
      </c>
      <c r="V640" s="6">
        <f>SUM(NonNurse[[#This Row],[Occupational Therapist Hours]],NonNurse[[#This Row],[OT Assistant Hours]],NonNurse[[#This Row],[OT Aide Hours]])/NonNurse[[#This Row],[MDS Census]]</f>
        <v>0.30207849512308405</v>
      </c>
      <c r="W640" s="6">
        <v>17.35967391304348</v>
      </c>
      <c r="X640" s="6">
        <v>29.654891304347824</v>
      </c>
      <c r="Y640" s="6">
        <v>0</v>
      </c>
      <c r="Z640" s="6">
        <f>SUM(NonNurse[[#This Row],[Physical Therapist (PT) Hours]],NonNurse[[#This Row],[PT Assistant Hours]],NonNurse[[#This Row],[PT Aide Hours]])/NonNurse[[#This Row],[MDS Census]]</f>
        <v>0.33483046911286579</v>
      </c>
      <c r="AA640" s="6">
        <v>0</v>
      </c>
      <c r="AB640" s="6">
        <v>0</v>
      </c>
      <c r="AC640" s="6">
        <v>0</v>
      </c>
      <c r="AD640" s="6">
        <v>0</v>
      </c>
      <c r="AE640" s="6">
        <v>25.119565217391305</v>
      </c>
      <c r="AF640" s="6">
        <v>0</v>
      </c>
      <c r="AG640" s="6">
        <v>0</v>
      </c>
      <c r="AH640" s="1">
        <v>366229</v>
      </c>
      <c r="AI640">
        <v>5</v>
      </c>
    </row>
    <row r="641" spans="1:35" x14ac:dyDescent="0.25">
      <c r="A641" t="s">
        <v>964</v>
      </c>
      <c r="B641" t="s">
        <v>4</v>
      </c>
      <c r="C641" t="s">
        <v>1085</v>
      </c>
      <c r="D641" t="s">
        <v>1038</v>
      </c>
      <c r="E641" s="6">
        <v>24.369565217391305</v>
      </c>
      <c r="F641" s="6">
        <v>4.8967391304347823</v>
      </c>
      <c r="G641" s="6">
        <v>0.56521739130434778</v>
      </c>
      <c r="H641" s="6">
        <v>0</v>
      </c>
      <c r="I641" s="6">
        <v>0.43478260869565216</v>
      </c>
      <c r="J641" s="6">
        <v>0</v>
      </c>
      <c r="K641" s="6">
        <v>0</v>
      </c>
      <c r="L641" s="6">
        <v>0.15489130434782608</v>
      </c>
      <c r="M641" s="6">
        <v>0</v>
      </c>
      <c r="N641" s="6">
        <v>0</v>
      </c>
      <c r="O641" s="6">
        <f>SUM(NonNurse[[#This Row],[Qualified Social Work Staff Hours]],NonNurse[[#This Row],[Other Social Work Staff Hours]])/NonNurse[[#This Row],[MDS Census]]</f>
        <v>0</v>
      </c>
      <c r="P641" s="6">
        <v>5.0706521739130439</v>
      </c>
      <c r="Q641" s="6">
        <v>0</v>
      </c>
      <c r="R641" s="6">
        <f>SUM(NonNurse[[#This Row],[Qualified Activities Professional Hours]],NonNurse[[#This Row],[Other Activities Professional Hours]])/NonNurse[[#This Row],[MDS Census]]</f>
        <v>0.20807314897413026</v>
      </c>
      <c r="S641" s="6">
        <v>0.71739130434782605</v>
      </c>
      <c r="T641" s="6">
        <v>5.1902173913043477</v>
      </c>
      <c r="U641" s="6">
        <v>0.16304347826086957</v>
      </c>
      <c r="V641" s="6">
        <f>SUM(NonNurse[[#This Row],[Occupational Therapist Hours]],NonNurse[[#This Row],[OT Assistant Hours]],NonNurse[[#This Row],[OT Aide Hours]])/NonNurse[[#This Row],[MDS Census]]</f>
        <v>0.2491079393398751</v>
      </c>
      <c r="W641" s="6">
        <v>1.375</v>
      </c>
      <c r="X641" s="6">
        <v>4.9130434782608692</v>
      </c>
      <c r="Y641" s="6">
        <v>0</v>
      </c>
      <c r="Z641" s="6">
        <f>SUM(NonNurse[[#This Row],[Physical Therapist (PT) Hours]],NonNurse[[#This Row],[PT Assistant Hours]],NonNurse[[#This Row],[PT Aide Hours]])/NonNurse[[#This Row],[MDS Census]]</f>
        <v>0.25802854594112395</v>
      </c>
      <c r="AA641" s="6">
        <v>0</v>
      </c>
      <c r="AB641" s="6">
        <v>0</v>
      </c>
      <c r="AC641" s="6">
        <v>0</v>
      </c>
      <c r="AD641" s="6">
        <v>0</v>
      </c>
      <c r="AE641" s="6">
        <v>0</v>
      </c>
      <c r="AF641" s="6">
        <v>0</v>
      </c>
      <c r="AG641" s="6">
        <v>0</v>
      </c>
      <c r="AH641" s="1">
        <v>366081</v>
      </c>
      <c r="AI641">
        <v>5</v>
      </c>
    </row>
    <row r="642" spans="1:35" x14ac:dyDescent="0.25">
      <c r="A642" t="s">
        <v>964</v>
      </c>
      <c r="B642" t="s">
        <v>731</v>
      </c>
      <c r="C642" t="s">
        <v>1213</v>
      </c>
      <c r="D642" t="s">
        <v>1008</v>
      </c>
      <c r="E642" s="6">
        <v>30.032608695652176</v>
      </c>
      <c r="F642" s="6">
        <v>0</v>
      </c>
      <c r="G642" s="6">
        <v>0.15217391304347827</v>
      </c>
      <c r="H642" s="6">
        <v>0.21739130434782608</v>
      </c>
      <c r="I642" s="6">
        <v>0</v>
      </c>
      <c r="J642" s="6">
        <v>0</v>
      </c>
      <c r="K642" s="6">
        <v>0</v>
      </c>
      <c r="L642" s="6">
        <v>0.81282608695652159</v>
      </c>
      <c r="M642" s="6">
        <v>0</v>
      </c>
      <c r="N642" s="6">
        <v>0</v>
      </c>
      <c r="O642" s="6">
        <f>SUM(NonNurse[[#This Row],[Qualified Social Work Staff Hours]],NonNurse[[#This Row],[Other Social Work Staff Hours]])/NonNurse[[#This Row],[MDS Census]]</f>
        <v>0</v>
      </c>
      <c r="P642" s="6">
        <v>0</v>
      </c>
      <c r="Q642" s="6">
        <v>4.2391304347826084</v>
      </c>
      <c r="R642" s="6">
        <f>SUM(NonNurse[[#This Row],[Qualified Activities Professional Hours]],NonNurse[[#This Row],[Other Activities Professional Hours]])/NonNurse[[#This Row],[MDS Census]]</f>
        <v>0.14115092290988054</v>
      </c>
      <c r="S642" s="6">
        <v>0.8920652173913044</v>
      </c>
      <c r="T642" s="6">
        <v>7.5217391304347819E-2</v>
      </c>
      <c r="U642" s="6">
        <v>0</v>
      </c>
      <c r="V642" s="6">
        <f>SUM(NonNurse[[#This Row],[Occupational Therapist Hours]],NonNurse[[#This Row],[OT Assistant Hours]],NonNurse[[#This Row],[OT Aide Hours]])/NonNurse[[#This Row],[MDS Census]]</f>
        <v>3.2207745204487874E-2</v>
      </c>
      <c r="W642" s="6">
        <v>0.73206521739130426</v>
      </c>
      <c r="X642" s="6">
        <v>0.23543478260869566</v>
      </c>
      <c r="Y642" s="6">
        <v>0</v>
      </c>
      <c r="Z642" s="6">
        <f>SUM(NonNurse[[#This Row],[Physical Therapist (PT) Hours]],NonNurse[[#This Row],[PT Assistant Hours]],NonNurse[[#This Row],[PT Aide Hours]])/NonNurse[[#This Row],[MDS Census]]</f>
        <v>3.2214983713355044E-2</v>
      </c>
      <c r="AA642" s="6">
        <v>0</v>
      </c>
      <c r="AB642" s="6">
        <v>0</v>
      </c>
      <c r="AC642" s="6">
        <v>0</v>
      </c>
      <c r="AD642" s="6">
        <v>0</v>
      </c>
      <c r="AE642" s="6">
        <v>0</v>
      </c>
      <c r="AF642" s="6">
        <v>0</v>
      </c>
      <c r="AG642" s="6">
        <v>0</v>
      </c>
      <c r="AH642" s="1">
        <v>366256</v>
      </c>
      <c r="AI642">
        <v>5</v>
      </c>
    </row>
    <row r="643" spans="1:35" x14ac:dyDescent="0.25">
      <c r="A643" t="s">
        <v>964</v>
      </c>
      <c r="B643" t="s">
        <v>547</v>
      </c>
      <c r="C643" t="s">
        <v>1189</v>
      </c>
      <c r="D643" t="s">
        <v>1029</v>
      </c>
      <c r="E643" s="6">
        <v>68.608695652173907</v>
      </c>
      <c r="F643" s="6">
        <v>5.1304347826086953</v>
      </c>
      <c r="G643" s="6">
        <v>1.0434782608695652</v>
      </c>
      <c r="H643" s="6">
        <v>0</v>
      </c>
      <c r="I643" s="6">
        <v>0</v>
      </c>
      <c r="J643" s="6">
        <v>0</v>
      </c>
      <c r="K643" s="6">
        <v>0</v>
      </c>
      <c r="L643" s="6">
        <v>2.7818478260869575</v>
      </c>
      <c r="M643" s="6">
        <v>0</v>
      </c>
      <c r="N643" s="6">
        <v>5.0016304347826086</v>
      </c>
      <c r="O643" s="6">
        <f>SUM(NonNurse[[#This Row],[Qualified Social Work Staff Hours]],NonNurse[[#This Row],[Other Social Work Staff Hours]])/NonNurse[[#This Row],[MDS Census]]</f>
        <v>7.2900823827629913E-2</v>
      </c>
      <c r="P643" s="6">
        <v>3.5333695652173911</v>
      </c>
      <c r="Q643" s="6">
        <v>8.1232608695652182</v>
      </c>
      <c r="R643" s="6">
        <f>SUM(NonNurse[[#This Row],[Qualified Activities Professional Hours]],NonNurse[[#This Row],[Other Activities Professional Hours]])/NonNurse[[#This Row],[MDS Census]]</f>
        <v>0.16990019011406848</v>
      </c>
      <c r="S643" s="6">
        <v>1.7646739130434779</v>
      </c>
      <c r="T643" s="6">
        <v>3.9155434782608705</v>
      </c>
      <c r="U643" s="6">
        <v>0</v>
      </c>
      <c r="V643" s="6">
        <f>SUM(NonNurse[[#This Row],[Occupational Therapist Hours]],NonNurse[[#This Row],[OT Assistant Hours]],NonNurse[[#This Row],[OT Aide Hours]])/NonNurse[[#This Row],[MDS Census]]</f>
        <v>8.2791508238276301E-2</v>
      </c>
      <c r="W643" s="6">
        <v>1.1352173913043482</v>
      </c>
      <c r="X643" s="6">
        <v>9.1548913043478226</v>
      </c>
      <c r="Y643" s="6">
        <v>0</v>
      </c>
      <c r="Z643" s="6">
        <f>SUM(NonNurse[[#This Row],[Physical Therapist (PT) Hours]],NonNurse[[#This Row],[PT Assistant Hours]],NonNurse[[#This Row],[PT Aide Hours]])/NonNurse[[#This Row],[MDS Census]]</f>
        <v>0.14998257287705954</v>
      </c>
      <c r="AA643" s="6">
        <v>0</v>
      </c>
      <c r="AB643" s="6">
        <v>0</v>
      </c>
      <c r="AC643" s="6">
        <v>0</v>
      </c>
      <c r="AD643" s="6">
        <v>0</v>
      </c>
      <c r="AE643" s="6">
        <v>0</v>
      </c>
      <c r="AF643" s="6">
        <v>0</v>
      </c>
      <c r="AG643" s="6">
        <v>0</v>
      </c>
      <c r="AH643" s="1">
        <v>365997</v>
      </c>
      <c r="AI643">
        <v>5</v>
      </c>
    </row>
    <row r="644" spans="1:35" x14ac:dyDescent="0.25">
      <c r="A644" t="s">
        <v>964</v>
      </c>
      <c r="B644" t="s">
        <v>399</v>
      </c>
      <c r="C644" t="s">
        <v>1219</v>
      </c>
      <c r="D644" t="s">
        <v>1032</v>
      </c>
      <c r="E644" s="6">
        <v>70.641304347826093</v>
      </c>
      <c r="F644" s="6">
        <v>5.4782608695652177</v>
      </c>
      <c r="G644" s="6">
        <v>0.28260869565217389</v>
      </c>
      <c r="H644" s="6">
        <v>0</v>
      </c>
      <c r="I644" s="6">
        <v>1.7826086956521738</v>
      </c>
      <c r="J644" s="6">
        <v>0</v>
      </c>
      <c r="K644" s="6">
        <v>0</v>
      </c>
      <c r="L644" s="6">
        <v>9.8363043478260881</v>
      </c>
      <c r="M644" s="6">
        <v>5.2173913043478262</v>
      </c>
      <c r="N644" s="6">
        <v>10.956521739130435</v>
      </c>
      <c r="O644" s="6">
        <f>SUM(NonNurse[[#This Row],[Qualified Social Work Staff Hours]],NonNurse[[#This Row],[Other Social Work Staff Hours]])/NonNurse[[#This Row],[MDS Census]]</f>
        <v>0.22895830127711955</v>
      </c>
      <c r="P644" s="6">
        <v>4.8695652173913047</v>
      </c>
      <c r="Q644" s="6">
        <v>9.4266304347826093</v>
      </c>
      <c r="R644" s="6">
        <f>SUM(NonNurse[[#This Row],[Qualified Activities Professional Hours]],NonNurse[[#This Row],[Other Activities Professional Hours]])/NonNurse[[#This Row],[MDS Census]]</f>
        <v>0.20237728881366362</v>
      </c>
      <c r="S644" s="6">
        <v>5.1252173913043491</v>
      </c>
      <c r="T644" s="6">
        <v>10.349891304347825</v>
      </c>
      <c r="U644" s="6">
        <v>0</v>
      </c>
      <c r="V644" s="6">
        <f>SUM(NonNurse[[#This Row],[Occupational Therapist Hours]],NonNurse[[#This Row],[OT Assistant Hours]],NonNurse[[#This Row],[OT Aide Hours]])/NonNurse[[#This Row],[MDS Census]]</f>
        <v>0.21906601015540852</v>
      </c>
      <c r="W644" s="6">
        <v>4.1408695652173915</v>
      </c>
      <c r="X644" s="6">
        <v>14.318695652173913</v>
      </c>
      <c r="Y644" s="6">
        <v>0</v>
      </c>
      <c r="Z644" s="6">
        <f>SUM(NonNurse[[#This Row],[Physical Therapist (PT) Hours]],NonNurse[[#This Row],[PT Assistant Hours]],NonNurse[[#This Row],[PT Aide Hours]])/NonNurse[[#This Row],[MDS Census]]</f>
        <v>0.26131404831512539</v>
      </c>
      <c r="AA644" s="6">
        <v>0</v>
      </c>
      <c r="AB644" s="6">
        <v>0</v>
      </c>
      <c r="AC644" s="6">
        <v>0</v>
      </c>
      <c r="AD644" s="6">
        <v>0</v>
      </c>
      <c r="AE644" s="6">
        <v>0</v>
      </c>
      <c r="AF644" s="6">
        <v>0</v>
      </c>
      <c r="AG644" s="6">
        <v>7.6086956521739135E-2</v>
      </c>
      <c r="AH644" s="1">
        <v>365758</v>
      </c>
      <c r="AI644">
        <v>5</v>
      </c>
    </row>
    <row r="645" spans="1:35" x14ac:dyDescent="0.25">
      <c r="A645" t="s">
        <v>964</v>
      </c>
      <c r="B645" t="s">
        <v>423</v>
      </c>
      <c r="C645" t="s">
        <v>1340</v>
      </c>
      <c r="D645" t="s">
        <v>1055</v>
      </c>
      <c r="E645" s="6">
        <v>57.422535211267608</v>
      </c>
      <c r="F645" s="6">
        <v>5.6338028169014081</v>
      </c>
      <c r="G645" s="6">
        <v>0</v>
      </c>
      <c r="H645" s="6">
        <v>0</v>
      </c>
      <c r="I645" s="6">
        <v>1.295774647887324</v>
      </c>
      <c r="J645" s="6">
        <v>0</v>
      </c>
      <c r="K645" s="6">
        <v>0</v>
      </c>
      <c r="L645" s="6">
        <v>4.5757746478873242</v>
      </c>
      <c r="M645" s="6">
        <v>6.482394366197183</v>
      </c>
      <c r="N645" s="6">
        <v>0</v>
      </c>
      <c r="O645" s="6">
        <f>SUM(NonNurse[[#This Row],[Qualified Social Work Staff Hours]],NonNurse[[#This Row],[Other Social Work Staff Hours]])/NonNurse[[#This Row],[MDS Census]]</f>
        <v>0.11288937944567083</v>
      </c>
      <c r="P645" s="6">
        <v>0</v>
      </c>
      <c r="Q645" s="6">
        <v>4.450704225352113</v>
      </c>
      <c r="R645" s="6">
        <f>SUM(NonNurse[[#This Row],[Qualified Activities Professional Hours]],NonNurse[[#This Row],[Other Activities Professional Hours]])/NonNurse[[#This Row],[MDS Census]]</f>
        <v>7.7507971547706653E-2</v>
      </c>
      <c r="S645" s="6">
        <v>3.1056338028169015</v>
      </c>
      <c r="T645" s="6">
        <v>3.4138028169014079</v>
      </c>
      <c r="U645" s="6">
        <v>0</v>
      </c>
      <c r="V645" s="6">
        <f>SUM(NonNurse[[#This Row],[Occupational Therapist Hours]],NonNurse[[#This Row],[OT Assistant Hours]],NonNurse[[#This Row],[OT Aide Hours]])/NonNurse[[#This Row],[MDS Census]]</f>
        <v>0.1135344616139318</v>
      </c>
      <c r="W645" s="6">
        <v>1.5960563380281689</v>
      </c>
      <c r="X645" s="6">
        <v>6.6646478873239436</v>
      </c>
      <c r="Y645" s="6">
        <v>0</v>
      </c>
      <c r="Z645" s="6">
        <f>SUM(NonNurse[[#This Row],[Physical Therapist (PT) Hours]],NonNurse[[#This Row],[PT Assistant Hours]],NonNurse[[#This Row],[PT Aide Hours]])/NonNurse[[#This Row],[MDS Census]]</f>
        <v>0.14385822909001716</v>
      </c>
      <c r="AA645" s="6">
        <v>0</v>
      </c>
      <c r="AB645" s="6">
        <v>0</v>
      </c>
      <c r="AC645" s="6">
        <v>0</v>
      </c>
      <c r="AD645" s="6">
        <v>0</v>
      </c>
      <c r="AE645" s="6">
        <v>1.2816901408450705</v>
      </c>
      <c r="AF645" s="6">
        <v>0</v>
      </c>
      <c r="AG645" s="6">
        <v>0</v>
      </c>
      <c r="AH645" s="1">
        <v>365794</v>
      </c>
      <c r="AI645">
        <v>5</v>
      </c>
    </row>
    <row r="646" spans="1:35" x14ac:dyDescent="0.25">
      <c r="A646" t="s">
        <v>964</v>
      </c>
      <c r="B646" t="s">
        <v>197</v>
      </c>
      <c r="C646" t="s">
        <v>1127</v>
      </c>
      <c r="D646" t="s">
        <v>1036</v>
      </c>
      <c r="E646" s="6">
        <v>48.032608695652172</v>
      </c>
      <c r="F646" s="6">
        <v>5.1358695652173916</v>
      </c>
      <c r="G646" s="6">
        <v>1.1304347826086956</v>
      </c>
      <c r="H646" s="6">
        <v>0.2608695652173913</v>
      </c>
      <c r="I646" s="6">
        <v>0</v>
      </c>
      <c r="J646" s="6">
        <v>0</v>
      </c>
      <c r="K646" s="6">
        <v>0</v>
      </c>
      <c r="L646" s="6">
        <v>0.78054347826086945</v>
      </c>
      <c r="M646" s="6">
        <v>0</v>
      </c>
      <c r="N646" s="6">
        <v>0.33967391304347827</v>
      </c>
      <c r="O646" s="6">
        <f>SUM(NonNurse[[#This Row],[Qualified Social Work Staff Hours]],NonNurse[[#This Row],[Other Social Work Staff Hours]])/NonNurse[[#This Row],[MDS Census]]</f>
        <v>7.0717356868069707E-3</v>
      </c>
      <c r="P646" s="6">
        <v>1.673913043478261</v>
      </c>
      <c r="Q646" s="6">
        <v>2.3777173913043477</v>
      </c>
      <c r="R646" s="6">
        <f>SUM(NonNurse[[#This Row],[Qualified Activities Professional Hours]],NonNurse[[#This Row],[Other Activities Professional Hours]])/NonNurse[[#This Row],[MDS Census]]</f>
        <v>8.4351663272233535E-2</v>
      </c>
      <c r="S646" s="6">
        <v>0.67423913043478267</v>
      </c>
      <c r="T646" s="6">
        <v>1.9298913043478265</v>
      </c>
      <c r="U646" s="6">
        <v>0</v>
      </c>
      <c r="V646" s="6">
        <f>SUM(NonNurse[[#This Row],[Occupational Therapist Hours]],NonNurse[[#This Row],[OT Assistant Hours]],NonNurse[[#This Row],[OT Aide Hours]])/NonNurse[[#This Row],[MDS Census]]</f>
        <v>5.4215885947046856E-2</v>
      </c>
      <c r="W646" s="6">
        <v>1.3601086956521733</v>
      </c>
      <c r="X646" s="6">
        <v>4.7677173913043482</v>
      </c>
      <c r="Y646" s="6">
        <v>0</v>
      </c>
      <c r="Z646" s="6">
        <f>SUM(NonNurse[[#This Row],[Physical Therapist (PT) Hours]],NonNurse[[#This Row],[PT Assistant Hours]],NonNurse[[#This Row],[PT Aide Hours]])/NonNurse[[#This Row],[MDS Census]]</f>
        <v>0.12757637474541753</v>
      </c>
      <c r="AA646" s="6">
        <v>0</v>
      </c>
      <c r="AB646" s="6">
        <v>0</v>
      </c>
      <c r="AC646" s="6">
        <v>0</v>
      </c>
      <c r="AD646" s="6">
        <v>0</v>
      </c>
      <c r="AE646" s="6">
        <v>0</v>
      </c>
      <c r="AF646" s="6">
        <v>0</v>
      </c>
      <c r="AG646" s="6">
        <v>0.2608695652173913</v>
      </c>
      <c r="AH646" s="1">
        <v>365452</v>
      </c>
      <c r="AI646">
        <v>5</v>
      </c>
    </row>
    <row r="647" spans="1:35" x14ac:dyDescent="0.25">
      <c r="A647" t="s">
        <v>964</v>
      </c>
      <c r="B647" t="s">
        <v>375</v>
      </c>
      <c r="C647" t="s">
        <v>1096</v>
      </c>
      <c r="D647" t="s">
        <v>1034</v>
      </c>
      <c r="E647" s="6">
        <v>139.34782608695653</v>
      </c>
      <c r="F647" s="6">
        <v>5.5326086956521738</v>
      </c>
      <c r="G647" s="6">
        <v>0.41576086956521741</v>
      </c>
      <c r="H647" s="6">
        <v>0.83695652173913049</v>
      </c>
      <c r="I647" s="6">
        <v>5.6847826086956523</v>
      </c>
      <c r="J647" s="6">
        <v>0</v>
      </c>
      <c r="K647" s="6">
        <v>0</v>
      </c>
      <c r="L647" s="6">
        <v>7.1122826086956525</v>
      </c>
      <c r="M647" s="6">
        <v>0</v>
      </c>
      <c r="N647" s="6">
        <v>0</v>
      </c>
      <c r="O647" s="6">
        <f>SUM(NonNurse[[#This Row],[Qualified Social Work Staff Hours]],NonNurse[[#This Row],[Other Social Work Staff Hours]])/NonNurse[[#This Row],[MDS Census]]</f>
        <v>0</v>
      </c>
      <c r="P647" s="6">
        <v>5.1720652173913058</v>
      </c>
      <c r="Q647" s="6">
        <v>13.308369565217397</v>
      </c>
      <c r="R647" s="6">
        <f>SUM(NonNurse[[#This Row],[Qualified Activities Professional Hours]],NonNurse[[#This Row],[Other Activities Professional Hours]])/NonNurse[[#This Row],[MDS Census]]</f>
        <v>0.13262090483619349</v>
      </c>
      <c r="S647" s="6">
        <v>8.628043478260869</v>
      </c>
      <c r="T647" s="6">
        <v>13.433913043478254</v>
      </c>
      <c r="U647" s="6">
        <v>0</v>
      </c>
      <c r="V647" s="6">
        <f>SUM(NonNurse[[#This Row],[Occupational Therapist Hours]],NonNurse[[#This Row],[OT Assistant Hours]],NonNurse[[#This Row],[OT Aide Hours]])/NonNurse[[#This Row],[MDS Census]]</f>
        <v>0.15832293291731664</v>
      </c>
      <c r="W647" s="6">
        <v>11.897282608695654</v>
      </c>
      <c r="X647" s="6">
        <v>13.101521739130437</v>
      </c>
      <c r="Y647" s="6">
        <v>0</v>
      </c>
      <c r="Z647" s="6">
        <f>SUM(NonNurse[[#This Row],[Physical Therapist (PT) Hours]],NonNurse[[#This Row],[PT Assistant Hours]],NonNurse[[#This Row],[PT Aide Hours]])/NonNurse[[#This Row],[MDS Census]]</f>
        <v>0.17939859594383778</v>
      </c>
      <c r="AA647" s="6">
        <v>0</v>
      </c>
      <c r="AB647" s="6">
        <v>0</v>
      </c>
      <c r="AC647" s="6">
        <v>0</v>
      </c>
      <c r="AD647" s="6">
        <v>0</v>
      </c>
      <c r="AE647" s="6">
        <v>2.1739130434782608E-2</v>
      </c>
      <c r="AF647" s="6">
        <v>0</v>
      </c>
      <c r="AG647" s="6">
        <v>0</v>
      </c>
      <c r="AH647" s="1">
        <v>365727</v>
      </c>
      <c r="AI647">
        <v>5</v>
      </c>
    </row>
    <row r="648" spans="1:35" x14ac:dyDescent="0.25">
      <c r="A648" t="s">
        <v>964</v>
      </c>
      <c r="B648" t="s">
        <v>256</v>
      </c>
      <c r="C648" t="s">
        <v>1240</v>
      </c>
      <c r="D648" t="s">
        <v>1046</v>
      </c>
      <c r="E648" s="6">
        <v>74.858695652173907</v>
      </c>
      <c r="F648" s="6">
        <v>3.8260869565217366</v>
      </c>
      <c r="G648" s="6">
        <v>0</v>
      </c>
      <c r="H648" s="6">
        <v>0</v>
      </c>
      <c r="I648" s="6">
        <v>1.3913043478260869</v>
      </c>
      <c r="J648" s="6">
        <v>0</v>
      </c>
      <c r="K648" s="6">
        <v>0</v>
      </c>
      <c r="L648" s="6">
        <v>0</v>
      </c>
      <c r="M648" s="6">
        <v>0</v>
      </c>
      <c r="N648" s="6">
        <v>5.2336956521739131</v>
      </c>
      <c r="O648" s="6">
        <f>SUM(NonNurse[[#This Row],[Qualified Social Work Staff Hours]],NonNurse[[#This Row],[Other Social Work Staff Hours]])/NonNurse[[#This Row],[MDS Census]]</f>
        <v>6.9914331348918252E-2</v>
      </c>
      <c r="P648" s="6">
        <v>5.2173913043478262</v>
      </c>
      <c r="Q648" s="6">
        <v>12.752717391304348</v>
      </c>
      <c r="R648" s="6">
        <f>SUM(NonNurse[[#This Row],[Qualified Activities Professional Hours]],NonNurse[[#This Row],[Other Activities Professional Hours]])/NonNurse[[#This Row],[MDS Census]]</f>
        <v>0.2400537244083055</v>
      </c>
      <c r="S648" s="6">
        <v>6.8482608695652161</v>
      </c>
      <c r="T648" s="6">
        <v>5.4767391304347823</v>
      </c>
      <c r="U648" s="6">
        <v>0</v>
      </c>
      <c r="V648" s="6">
        <f>SUM(NonNurse[[#This Row],[Occupational Therapist Hours]],NonNurse[[#This Row],[OT Assistant Hours]],NonNurse[[#This Row],[OT Aide Hours]])/NonNurse[[#This Row],[MDS Census]]</f>
        <v>0.16464353129083781</v>
      </c>
      <c r="W648" s="6">
        <v>2.287934782608696</v>
      </c>
      <c r="X648" s="6">
        <v>8.0499999999999989</v>
      </c>
      <c r="Y648" s="6">
        <v>0</v>
      </c>
      <c r="Z648" s="6">
        <f>SUM(NonNurse[[#This Row],[Physical Therapist (PT) Hours]],NonNurse[[#This Row],[PT Assistant Hours]],NonNurse[[#This Row],[PT Aide Hours]])/NonNurse[[#This Row],[MDS Census]]</f>
        <v>0.13809931755481342</v>
      </c>
      <c r="AA648" s="6">
        <v>0</v>
      </c>
      <c r="AB648" s="6">
        <v>0</v>
      </c>
      <c r="AC648" s="6">
        <v>0</v>
      </c>
      <c r="AD648" s="6">
        <v>0</v>
      </c>
      <c r="AE648" s="6">
        <v>0</v>
      </c>
      <c r="AF648" s="6">
        <v>0</v>
      </c>
      <c r="AG648" s="6">
        <v>0</v>
      </c>
      <c r="AH648" s="1">
        <v>365556</v>
      </c>
      <c r="AI648">
        <v>5</v>
      </c>
    </row>
    <row r="649" spans="1:35" x14ac:dyDescent="0.25">
      <c r="A649" t="s">
        <v>964</v>
      </c>
      <c r="B649" t="s">
        <v>315</v>
      </c>
      <c r="C649" t="s">
        <v>1310</v>
      </c>
      <c r="D649" t="s">
        <v>1005</v>
      </c>
      <c r="E649" s="6">
        <v>72.934782608695656</v>
      </c>
      <c r="F649" s="6">
        <v>0</v>
      </c>
      <c r="G649" s="6">
        <v>0.25</v>
      </c>
      <c r="H649" s="6">
        <v>0.53804347826086951</v>
      </c>
      <c r="I649" s="6">
        <v>1.1304347826086956</v>
      </c>
      <c r="J649" s="6">
        <v>0</v>
      </c>
      <c r="K649" s="6">
        <v>0</v>
      </c>
      <c r="L649" s="6">
        <v>6.0466304347826085</v>
      </c>
      <c r="M649" s="6">
        <v>0</v>
      </c>
      <c r="N649" s="6">
        <v>0</v>
      </c>
      <c r="O649" s="6">
        <f>SUM(NonNurse[[#This Row],[Qualified Social Work Staff Hours]],NonNurse[[#This Row],[Other Social Work Staff Hours]])/NonNurse[[#This Row],[MDS Census]]</f>
        <v>0</v>
      </c>
      <c r="P649" s="6">
        <v>4.6603260869565215</v>
      </c>
      <c r="Q649" s="6">
        <v>1.9619565217391304</v>
      </c>
      <c r="R649" s="6">
        <f>SUM(NonNurse[[#This Row],[Qualified Activities Professional Hours]],NonNurse[[#This Row],[Other Activities Professional Hours]])/NonNurse[[#This Row],[MDS Census]]</f>
        <v>9.0797317436661695E-2</v>
      </c>
      <c r="S649" s="6">
        <v>4.9758695652173914</v>
      </c>
      <c r="T649" s="6">
        <v>9.6330434782608698</v>
      </c>
      <c r="U649" s="6">
        <v>0</v>
      </c>
      <c r="V649" s="6">
        <f>SUM(NonNurse[[#This Row],[Occupational Therapist Hours]],NonNurse[[#This Row],[OT Assistant Hours]],NonNurse[[#This Row],[OT Aide Hours]])/NonNurse[[#This Row],[MDS Census]]</f>
        <v>0.20030104321907599</v>
      </c>
      <c r="W649" s="6">
        <v>5.1680434782608691</v>
      </c>
      <c r="X649" s="6">
        <v>9.8653260869565234</v>
      </c>
      <c r="Y649" s="6">
        <v>0</v>
      </c>
      <c r="Z649" s="6">
        <f>SUM(NonNurse[[#This Row],[Physical Therapist (PT) Hours]],NonNurse[[#This Row],[PT Assistant Hours]],NonNurse[[#This Row],[PT Aide Hours]])/NonNurse[[#This Row],[MDS Census]]</f>
        <v>0.20612071535022353</v>
      </c>
      <c r="AA649" s="6">
        <v>0</v>
      </c>
      <c r="AB649" s="6">
        <v>0</v>
      </c>
      <c r="AC649" s="6">
        <v>0</v>
      </c>
      <c r="AD649" s="6">
        <v>0</v>
      </c>
      <c r="AE649" s="6">
        <v>13.456521739130435</v>
      </c>
      <c r="AF649" s="6">
        <v>0</v>
      </c>
      <c r="AG649" s="6">
        <v>0</v>
      </c>
      <c r="AH649" s="1">
        <v>365636</v>
      </c>
      <c r="AI649">
        <v>5</v>
      </c>
    </row>
    <row r="650" spans="1:35" x14ac:dyDescent="0.25">
      <c r="A650" t="s">
        <v>964</v>
      </c>
      <c r="B650" t="s">
        <v>522</v>
      </c>
      <c r="C650" t="s">
        <v>1272</v>
      </c>
      <c r="D650" t="s">
        <v>993</v>
      </c>
      <c r="E650" s="6">
        <v>33.728260869565219</v>
      </c>
      <c r="F650" s="6">
        <v>5.6521739130434785</v>
      </c>
      <c r="G650" s="6">
        <v>0.13043478260869565</v>
      </c>
      <c r="H650" s="6">
        <v>0</v>
      </c>
      <c r="I650" s="6">
        <v>0.76086956521739135</v>
      </c>
      <c r="J650" s="6">
        <v>0</v>
      </c>
      <c r="K650" s="6">
        <v>0</v>
      </c>
      <c r="L650" s="6">
        <v>0.6875</v>
      </c>
      <c r="M650" s="6">
        <v>5.3179347826086953</v>
      </c>
      <c r="N650" s="6">
        <v>0</v>
      </c>
      <c r="O650" s="6">
        <f>SUM(NonNurse[[#This Row],[Qualified Social Work Staff Hours]],NonNurse[[#This Row],[Other Social Work Staff Hours]])/NonNurse[[#This Row],[MDS Census]]</f>
        <v>0.15766999677731228</v>
      </c>
      <c r="P650" s="6">
        <v>4.7309782608695654</v>
      </c>
      <c r="Q650" s="6">
        <v>2.2472826086956523</v>
      </c>
      <c r="R650" s="6">
        <f>SUM(NonNurse[[#This Row],[Qualified Activities Professional Hours]],NonNurse[[#This Row],[Other Activities Professional Hours]])/NonNurse[[#This Row],[MDS Census]]</f>
        <v>0.20689655172413793</v>
      </c>
      <c r="S650" s="6">
        <v>0.94021739130434778</v>
      </c>
      <c r="T650" s="6">
        <v>9.139456521739131</v>
      </c>
      <c r="U650" s="6">
        <v>0</v>
      </c>
      <c r="V650" s="6">
        <f>SUM(NonNurse[[#This Row],[Occupational Therapist Hours]],NonNurse[[#This Row],[OT Assistant Hours]],NonNurse[[#This Row],[OT Aide Hours]])/NonNurse[[#This Row],[MDS Census]]</f>
        <v>0.29884950048340314</v>
      </c>
      <c r="W650" s="6">
        <v>0.94565217391304346</v>
      </c>
      <c r="X650" s="6">
        <v>11.323043478260869</v>
      </c>
      <c r="Y650" s="6">
        <v>0</v>
      </c>
      <c r="Z650" s="6">
        <f>SUM(NonNurse[[#This Row],[Physical Therapist (PT) Hours]],NonNurse[[#This Row],[PT Assistant Hours]],NonNurse[[#This Row],[PT Aide Hours]])/NonNurse[[#This Row],[MDS Census]]</f>
        <v>0.36375120850789555</v>
      </c>
      <c r="AA650" s="6">
        <v>0</v>
      </c>
      <c r="AB650" s="6">
        <v>0</v>
      </c>
      <c r="AC650" s="6">
        <v>0</v>
      </c>
      <c r="AD650" s="6">
        <v>0</v>
      </c>
      <c r="AE650" s="6">
        <v>0</v>
      </c>
      <c r="AF650" s="6">
        <v>0</v>
      </c>
      <c r="AG650" s="6">
        <v>0</v>
      </c>
      <c r="AH650" s="1">
        <v>365961</v>
      </c>
      <c r="AI650">
        <v>5</v>
      </c>
    </row>
    <row r="651" spans="1:35" x14ac:dyDescent="0.25">
      <c r="A651" t="s">
        <v>964</v>
      </c>
      <c r="B651" t="s">
        <v>815</v>
      </c>
      <c r="C651" t="s">
        <v>1072</v>
      </c>
      <c r="D651" t="s">
        <v>1045</v>
      </c>
      <c r="E651" s="6">
        <v>64.032608695652172</v>
      </c>
      <c r="F651" s="6">
        <v>5.1375000000000002</v>
      </c>
      <c r="G651" s="6">
        <v>8.6956521739130432E-2</v>
      </c>
      <c r="H651" s="6">
        <v>0.22826086956521738</v>
      </c>
      <c r="I651" s="6">
        <v>5.434782608695652E-2</v>
      </c>
      <c r="J651" s="6">
        <v>0</v>
      </c>
      <c r="K651" s="6">
        <v>0</v>
      </c>
      <c r="L651" s="6">
        <v>0.7286956521739133</v>
      </c>
      <c r="M651" s="6">
        <v>0</v>
      </c>
      <c r="N651" s="6">
        <v>4.9266304347826084</v>
      </c>
      <c r="O651" s="6">
        <f>SUM(NonNurse[[#This Row],[Qualified Social Work Staff Hours]],NonNurse[[#This Row],[Other Social Work Staff Hours]])/NonNurse[[#This Row],[MDS Census]]</f>
        <v>7.6939399083347473E-2</v>
      </c>
      <c r="P651" s="6">
        <v>10.739130434782609</v>
      </c>
      <c r="Q651" s="6">
        <v>0</v>
      </c>
      <c r="R651" s="6">
        <f>SUM(NonNurse[[#This Row],[Qualified Activities Professional Hours]],NonNurse[[#This Row],[Other Activities Professional Hours]])/NonNurse[[#This Row],[MDS Census]]</f>
        <v>0.16771346121201836</v>
      </c>
      <c r="S651" s="6">
        <v>0.58576086956521745</v>
      </c>
      <c r="T651" s="6">
        <v>1.2156521739130437</v>
      </c>
      <c r="U651" s="6">
        <v>0</v>
      </c>
      <c r="V651" s="6">
        <f>SUM(NonNurse[[#This Row],[Occupational Therapist Hours]],NonNurse[[#This Row],[OT Assistant Hours]],NonNurse[[#This Row],[OT Aide Hours]])/NonNurse[[#This Row],[MDS Census]]</f>
        <v>2.8132744865048385E-2</v>
      </c>
      <c r="W651" s="6">
        <v>0.37010869565217386</v>
      </c>
      <c r="X651" s="6">
        <v>0.64467391304347821</v>
      </c>
      <c r="Y651" s="6">
        <v>0</v>
      </c>
      <c r="Z651" s="6">
        <f>SUM(NonNurse[[#This Row],[Physical Therapist (PT) Hours]],NonNurse[[#This Row],[PT Assistant Hours]],NonNurse[[#This Row],[PT Aide Hours]])/NonNurse[[#This Row],[MDS Census]]</f>
        <v>1.5847903581734848E-2</v>
      </c>
      <c r="AA651" s="6">
        <v>9.7826086956521743E-2</v>
      </c>
      <c r="AB651" s="6">
        <v>0</v>
      </c>
      <c r="AC651" s="6">
        <v>0</v>
      </c>
      <c r="AD651" s="6">
        <v>0</v>
      </c>
      <c r="AE651" s="6">
        <v>0</v>
      </c>
      <c r="AF651" s="6">
        <v>0</v>
      </c>
      <c r="AG651" s="6">
        <v>8.6956521739130432E-2</v>
      </c>
      <c r="AH651" s="1">
        <v>366366</v>
      </c>
      <c r="AI651">
        <v>5</v>
      </c>
    </row>
    <row r="652" spans="1:35" x14ac:dyDescent="0.25">
      <c r="A652" t="s">
        <v>964</v>
      </c>
      <c r="B652" t="s">
        <v>475</v>
      </c>
      <c r="C652" t="s">
        <v>1346</v>
      </c>
      <c r="D652" t="s">
        <v>1010</v>
      </c>
      <c r="E652" s="6">
        <v>39.163043478260867</v>
      </c>
      <c r="F652" s="6">
        <v>4.8695652173913047</v>
      </c>
      <c r="G652" s="6">
        <v>0</v>
      </c>
      <c r="H652" s="6">
        <v>0</v>
      </c>
      <c r="I652" s="6">
        <v>0</v>
      </c>
      <c r="J652" s="6">
        <v>0</v>
      </c>
      <c r="K652" s="6">
        <v>0</v>
      </c>
      <c r="L652" s="6">
        <v>1.6841304347826089</v>
      </c>
      <c r="M652" s="6">
        <v>0</v>
      </c>
      <c r="N652" s="6">
        <v>4.6396739130434783</v>
      </c>
      <c r="O652" s="6">
        <f>SUM(NonNurse[[#This Row],[Qualified Social Work Staff Hours]],NonNurse[[#This Row],[Other Social Work Staff Hours]])/NonNurse[[#This Row],[MDS Census]]</f>
        <v>0.11847071884540661</v>
      </c>
      <c r="P652" s="6">
        <v>2.0578260869565215</v>
      </c>
      <c r="Q652" s="6">
        <v>2.4466304347826089</v>
      </c>
      <c r="R652" s="6">
        <f>SUM(NonNurse[[#This Row],[Qualified Activities Professional Hours]],NonNurse[[#This Row],[Other Activities Professional Hours]])/NonNurse[[#This Row],[MDS Census]]</f>
        <v>0.11501804052178741</v>
      </c>
      <c r="S652" s="6">
        <v>1.8519565217391303</v>
      </c>
      <c r="T652" s="6">
        <v>4.4726086956521751</v>
      </c>
      <c r="U652" s="6">
        <v>0</v>
      </c>
      <c r="V652" s="6">
        <f>SUM(NonNurse[[#This Row],[Occupational Therapist Hours]],NonNurse[[#This Row],[OT Assistant Hours]],NonNurse[[#This Row],[OT Aide Hours]])/NonNurse[[#This Row],[MDS Census]]</f>
        <v>0.16149320011101864</v>
      </c>
      <c r="W652" s="6">
        <v>2.4714130434782611</v>
      </c>
      <c r="X652" s="6">
        <v>0.23913043478260873</v>
      </c>
      <c r="Y652" s="6">
        <v>0</v>
      </c>
      <c r="Z652" s="6">
        <f>SUM(NonNurse[[#This Row],[Physical Therapist (PT) Hours]],NonNurse[[#This Row],[PT Assistant Hours]],NonNurse[[#This Row],[PT Aide Hours]])/NonNurse[[#This Row],[MDS Census]]</f>
        <v>6.921176797113518E-2</v>
      </c>
      <c r="AA652" s="6">
        <v>0</v>
      </c>
      <c r="AB652" s="6">
        <v>0</v>
      </c>
      <c r="AC652" s="6">
        <v>0</v>
      </c>
      <c r="AD652" s="6">
        <v>0</v>
      </c>
      <c r="AE652" s="6">
        <v>0</v>
      </c>
      <c r="AF652" s="6">
        <v>0</v>
      </c>
      <c r="AG652" s="6">
        <v>0</v>
      </c>
      <c r="AH652" s="1">
        <v>365878</v>
      </c>
      <c r="AI652">
        <v>5</v>
      </c>
    </row>
    <row r="653" spans="1:35" x14ac:dyDescent="0.25">
      <c r="A653" t="s">
        <v>964</v>
      </c>
      <c r="B653" t="s">
        <v>294</v>
      </c>
      <c r="C653" t="s">
        <v>1233</v>
      </c>
      <c r="D653" t="s">
        <v>1022</v>
      </c>
      <c r="E653" s="6">
        <v>67.032608695652172</v>
      </c>
      <c r="F653" s="6">
        <v>0</v>
      </c>
      <c r="G653" s="6">
        <v>0.5344565217391305</v>
      </c>
      <c r="H653" s="6">
        <v>0</v>
      </c>
      <c r="I653" s="6">
        <v>1.0652173913043479</v>
      </c>
      <c r="J653" s="6">
        <v>0</v>
      </c>
      <c r="K653" s="6">
        <v>0</v>
      </c>
      <c r="L653" s="6">
        <v>2.4698913043478257</v>
      </c>
      <c r="M653" s="6">
        <v>10.782608695652174</v>
      </c>
      <c r="N653" s="6">
        <v>0</v>
      </c>
      <c r="O653" s="6">
        <f>SUM(NonNurse[[#This Row],[Qualified Social Work Staff Hours]],NonNurse[[#This Row],[Other Social Work Staff Hours]])/NonNurse[[#This Row],[MDS Census]]</f>
        <v>0.16085616993676019</v>
      </c>
      <c r="P653" s="6">
        <v>5.4773913043478277</v>
      </c>
      <c r="Q653" s="6">
        <v>8.8817391304347844</v>
      </c>
      <c r="R653" s="6">
        <f>SUM(NonNurse[[#This Row],[Qualified Activities Professional Hours]],NonNurse[[#This Row],[Other Activities Professional Hours]])/NonNurse[[#This Row],[MDS Census]]</f>
        <v>0.21421112372304205</v>
      </c>
      <c r="S653" s="6">
        <v>2.5038043478260867</v>
      </c>
      <c r="T653" s="6">
        <v>6.8896739130434748</v>
      </c>
      <c r="U653" s="6">
        <v>0</v>
      </c>
      <c r="V653" s="6">
        <f>SUM(NonNurse[[#This Row],[Occupational Therapist Hours]],NonNurse[[#This Row],[OT Assistant Hours]],NonNurse[[#This Row],[OT Aide Hours]])/NonNurse[[#This Row],[MDS Census]]</f>
        <v>0.14013296578563314</v>
      </c>
      <c r="W653" s="6">
        <v>2.137826086956522</v>
      </c>
      <c r="X653" s="6">
        <v>7.3636956521739094</v>
      </c>
      <c r="Y653" s="6">
        <v>0</v>
      </c>
      <c r="Z653" s="6">
        <f>SUM(NonNurse[[#This Row],[Physical Therapist (PT) Hours]],NonNurse[[#This Row],[PT Assistant Hours]],NonNurse[[#This Row],[PT Aide Hours]])/NonNurse[[#This Row],[MDS Census]]</f>
        <v>0.14174477055294304</v>
      </c>
      <c r="AA653" s="6">
        <v>0</v>
      </c>
      <c r="AB653" s="6">
        <v>0</v>
      </c>
      <c r="AC653" s="6">
        <v>0</v>
      </c>
      <c r="AD653" s="6">
        <v>1.7826086956521738</v>
      </c>
      <c r="AE653" s="6">
        <v>0</v>
      </c>
      <c r="AF653" s="6">
        <v>0</v>
      </c>
      <c r="AG653" s="6">
        <v>0</v>
      </c>
      <c r="AH653" s="1">
        <v>365607</v>
      </c>
      <c r="AI653">
        <v>5</v>
      </c>
    </row>
    <row r="654" spans="1:35" x14ac:dyDescent="0.25">
      <c r="A654" t="s">
        <v>964</v>
      </c>
      <c r="B654" t="s">
        <v>80</v>
      </c>
      <c r="C654" t="s">
        <v>1233</v>
      </c>
      <c r="D654" t="s">
        <v>1022</v>
      </c>
      <c r="E654" s="6">
        <v>71.74647887323944</v>
      </c>
      <c r="F654" s="6">
        <v>7.211267605633803</v>
      </c>
      <c r="G654" s="6">
        <v>0</v>
      </c>
      <c r="H654" s="6">
        <v>0.44352112676056332</v>
      </c>
      <c r="I654" s="6">
        <v>1.3098591549295775</v>
      </c>
      <c r="J654" s="6">
        <v>0</v>
      </c>
      <c r="K654" s="6">
        <v>0</v>
      </c>
      <c r="L654" s="6">
        <v>2.7092957746478876</v>
      </c>
      <c r="M654" s="6">
        <v>5.52112676056338</v>
      </c>
      <c r="N654" s="6">
        <v>0</v>
      </c>
      <c r="O654" s="6">
        <f>SUM(NonNurse[[#This Row],[Qualified Social Work Staff Hours]],NonNurse[[#This Row],[Other Social Work Staff Hours]])/NonNurse[[#This Row],[MDS Census]]</f>
        <v>7.6953278366705916E-2</v>
      </c>
      <c r="P654" s="6">
        <v>5.295774647887324</v>
      </c>
      <c r="Q654" s="6">
        <v>6.1042253521126772</v>
      </c>
      <c r="R654" s="6">
        <f>SUM(NonNurse[[#This Row],[Qualified Activities Professional Hours]],NonNurse[[#This Row],[Other Activities Professional Hours]])/NonNurse[[#This Row],[MDS Census]]</f>
        <v>0.1588928150765607</v>
      </c>
      <c r="S654" s="6">
        <v>3.6939436619718307</v>
      </c>
      <c r="T654" s="6">
        <v>9.1015492957746478</v>
      </c>
      <c r="U654" s="6">
        <v>0</v>
      </c>
      <c r="V654" s="6">
        <f>SUM(NonNurse[[#This Row],[Occupational Therapist Hours]],NonNurse[[#This Row],[OT Assistant Hours]],NonNurse[[#This Row],[OT Aide Hours]])/NonNurse[[#This Row],[MDS Census]]</f>
        <v>0.17834314880251276</v>
      </c>
      <c r="W654" s="6">
        <v>4.3397183098591547</v>
      </c>
      <c r="X654" s="6">
        <v>8.0685915492957729</v>
      </c>
      <c r="Y654" s="6">
        <v>0</v>
      </c>
      <c r="Z654" s="6">
        <f>SUM(NonNurse[[#This Row],[Physical Therapist (PT) Hours]],NonNurse[[#This Row],[PT Assistant Hours]],NonNurse[[#This Row],[PT Aide Hours]])/NonNurse[[#This Row],[MDS Census]]</f>
        <v>0.17294660384766389</v>
      </c>
      <c r="AA654" s="6">
        <v>0</v>
      </c>
      <c r="AB654" s="6">
        <v>0</v>
      </c>
      <c r="AC654" s="6">
        <v>0</v>
      </c>
      <c r="AD654" s="6">
        <v>0</v>
      </c>
      <c r="AE654" s="6">
        <v>0</v>
      </c>
      <c r="AF654" s="6">
        <v>0</v>
      </c>
      <c r="AG654" s="6">
        <v>0</v>
      </c>
      <c r="AH654" s="1">
        <v>365265</v>
      </c>
      <c r="AI654">
        <v>5</v>
      </c>
    </row>
    <row r="655" spans="1:35" x14ac:dyDescent="0.25">
      <c r="A655" t="s">
        <v>964</v>
      </c>
      <c r="B655" t="s">
        <v>359</v>
      </c>
      <c r="C655" t="s">
        <v>1219</v>
      </c>
      <c r="D655" t="s">
        <v>1032</v>
      </c>
      <c r="E655" s="6">
        <v>166.46739130434781</v>
      </c>
      <c r="F655" s="6">
        <v>0</v>
      </c>
      <c r="G655" s="6">
        <v>0</v>
      </c>
      <c r="H655" s="6">
        <v>0</v>
      </c>
      <c r="I655" s="6">
        <v>4.5326086956521738</v>
      </c>
      <c r="J655" s="6">
        <v>0</v>
      </c>
      <c r="K655" s="6">
        <v>0</v>
      </c>
      <c r="L655" s="6">
        <v>5.5217391304347823</v>
      </c>
      <c r="M655" s="6">
        <v>14.869565217391305</v>
      </c>
      <c r="N655" s="6">
        <v>0</v>
      </c>
      <c r="O655" s="6">
        <f>SUM(NonNurse[[#This Row],[Qualified Social Work Staff Hours]],NonNurse[[#This Row],[Other Social Work Staff Hours]])/NonNurse[[#This Row],[MDS Census]]</f>
        <v>8.9324191968658193E-2</v>
      </c>
      <c r="P655" s="6">
        <v>5.4782608695652177</v>
      </c>
      <c r="Q655" s="6">
        <v>18.048913043478262</v>
      </c>
      <c r="R655" s="6">
        <f>SUM(NonNurse[[#This Row],[Qualified Activities Professional Hours]],NonNurse[[#This Row],[Other Activities Professional Hours]])/NonNurse[[#This Row],[MDS Census]]</f>
        <v>0.14133202742409404</v>
      </c>
      <c r="S655" s="6">
        <v>11.059782608695652</v>
      </c>
      <c r="T655" s="6">
        <v>13.866847826086957</v>
      </c>
      <c r="U655" s="6">
        <v>0</v>
      </c>
      <c r="V655" s="6">
        <f>SUM(NonNurse[[#This Row],[Occupational Therapist Hours]],NonNurse[[#This Row],[OT Assistant Hours]],NonNurse[[#This Row],[OT Aide Hours]])/NonNurse[[#This Row],[MDS Census]]</f>
        <v>0.14973881815213844</v>
      </c>
      <c r="W655" s="6">
        <v>16.809999999999999</v>
      </c>
      <c r="X655" s="6">
        <v>14.575217391304349</v>
      </c>
      <c r="Y655" s="6">
        <v>0</v>
      </c>
      <c r="Z655" s="6">
        <f>SUM(NonNurse[[#This Row],[Physical Therapist (PT) Hours]],NonNurse[[#This Row],[PT Assistant Hours]],NonNurse[[#This Row],[PT Aide Hours]])/NonNurse[[#This Row],[MDS Census]]</f>
        <v>0.18853672869735555</v>
      </c>
      <c r="AA655" s="6">
        <v>0</v>
      </c>
      <c r="AB655" s="6">
        <v>0</v>
      </c>
      <c r="AC655" s="6">
        <v>0</v>
      </c>
      <c r="AD655" s="6">
        <v>0</v>
      </c>
      <c r="AE655" s="6">
        <v>4.8043478260869561</v>
      </c>
      <c r="AF655" s="6">
        <v>0</v>
      </c>
      <c r="AG655" s="6">
        <v>0</v>
      </c>
      <c r="AH655" s="1">
        <v>365706</v>
      </c>
      <c r="AI655">
        <v>5</v>
      </c>
    </row>
    <row r="656" spans="1:35" x14ac:dyDescent="0.25">
      <c r="A656" t="s">
        <v>964</v>
      </c>
      <c r="B656" t="s">
        <v>61</v>
      </c>
      <c r="C656" t="s">
        <v>1213</v>
      </c>
      <c r="D656" t="s">
        <v>1008</v>
      </c>
      <c r="E656" s="6">
        <v>55.358695652173914</v>
      </c>
      <c r="F656" s="6">
        <v>3.0316304347826097</v>
      </c>
      <c r="G656" s="6">
        <v>0.59782608695652173</v>
      </c>
      <c r="H656" s="6">
        <v>0.41304347826086957</v>
      </c>
      <c r="I656" s="6">
        <v>4.0978260869565215</v>
      </c>
      <c r="J656" s="6">
        <v>0</v>
      </c>
      <c r="K656" s="6">
        <v>0</v>
      </c>
      <c r="L656" s="6">
        <v>7.2986956521739117</v>
      </c>
      <c r="M656" s="6">
        <v>4.8586956521739131</v>
      </c>
      <c r="N656" s="6">
        <v>0</v>
      </c>
      <c r="O656" s="6">
        <f>SUM(NonNurse[[#This Row],[Qualified Social Work Staff Hours]],NonNurse[[#This Row],[Other Social Work Staff Hours]])/NonNurse[[#This Row],[MDS Census]]</f>
        <v>8.776752405262124E-2</v>
      </c>
      <c r="P656" s="6">
        <v>4.8695652173913047</v>
      </c>
      <c r="Q656" s="6">
        <v>6.2730434782608695</v>
      </c>
      <c r="R656" s="6">
        <f>SUM(NonNurse[[#This Row],[Qualified Activities Professional Hours]],NonNurse[[#This Row],[Other Activities Professional Hours]])/NonNurse[[#This Row],[MDS Census]]</f>
        <v>0.20128018849401141</v>
      </c>
      <c r="S656" s="6">
        <v>2.0506521739130434</v>
      </c>
      <c r="T656" s="6">
        <v>4.4317391304347833</v>
      </c>
      <c r="U656" s="6">
        <v>0</v>
      </c>
      <c r="V656" s="6">
        <f>SUM(NonNurse[[#This Row],[Occupational Therapist Hours]],NonNurse[[#This Row],[OT Assistant Hours]],NonNurse[[#This Row],[OT Aide Hours]])/NonNurse[[#This Row],[MDS Census]]</f>
        <v>0.11709797761633615</v>
      </c>
      <c r="W656" s="6">
        <v>3.7072826086956527</v>
      </c>
      <c r="X656" s="6">
        <v>2.2498913043478255</v>
      </c>
      <c r="Y656" s="6">
        <v>0</v>
      </c>
      <c r="Z656" s="6">
        <f>SUM(NonNurse[[#This Row],[Physical Therapist (PT) Hours]],NonNurse[[#This Row],[PT Assistant Hours]],NonNurse[[#This Row],[PT Aide Hours]])/NonNurse[[#This Row],[MDS Census]]</f>
        <v>0.10761044570979776</v>
      </c>
      <c r="AA656" s="6">
        <v>0</v>
      </c>
      <c r="AB656" s="6">
        <v>0</v>
      </c>
      <c r="AC656" s="6">
        <v>0</v>
      </c>
      <c r="AD656" s="6">
        <v>0</v>
      </c>
      <c r="AE656" s="6">
        <v>0</v>
      </c>
      <c r="AF656" s="6">
        <v>0</v>
      </c>
      <c r="AG656" s="6">
        <v>0</v>
      </c>
      <c r="AH656" s="1">
        <v>365196</v>
      </c>
      <c r="AI656">
        <v>5</v>
      </c>
    </row>
    <row r="657" spans="1:35" x14ac:dyDescent="0.25">
      <c r="A657" t="s">
        <v>964</v>
      </c>
      <c r="B657" t="s">
        <v>163</v>
      </c>
      <c r="C657" t="s">
        <v>1250</v>
      </c>
      <c r="D657" t="s">
        <v>1034</v>
      </c>
      <c r="E657" s="6">
        <v>103.15217391304348</v>
      </c>
      <c r="F657" s="6">
        <v>11.304347826086957</v>
      </c>
      <c r="G657" s="6">
        <v>0.55706521739130432</v>
      </c>
      <c r="H657" s="6">
        <v>0.24456521739130435</v>
      </c>
      <c r="I657" s="6">
        <v>3.0543478260869565</v>
      </c>
      <c r="J657" s="6">
        <v>0</v>
      </c>
      <c r="K657" s="6">
        <v>0</v>
      </c>
      <c r="L657" s="6">
        <v>0</v>
      </c>
      <c r="M657" s="6">
        <v>13.676630434782609</v>
      </c>
      <c r="N657" s="6">
        <v>0.2608695652173913</v>
      </c>
      <c r="O657" s="6">
        <f>SUM(NonNurse[[#This Row],[Qualified Social Work Staff Hours]],NonNurse[[#This Row],[Other Social Work Staff Hours]])/NonNurse[[#This Row],[MDS Census]]</f>
        <v>0.13511591148577448</v>
      </c>
      <c r="P657" s="6">
        <v>20.103260869565219</v>
      </c>
      <c r="Q657" s="6">
        <v>0</v>
      </c>
      <c r="R657" s="6">
        <f>SUM(NonNurse[[#This Row],[Qualified Activities Professional Hours]],NonNurse[[#This Row],[Other Activities Professional Hours]])/NonNurse[[#This Row],[MDS Census]]</f>
        <v>0.19488935721812434</v>
      </c>
      <c r="S657" s="6">
        <v>0</v>
      </c>
      <c r="T657" s="6">
        <v>0</v>
      </c>
      <c r="U657" s="6">
        <v>0</v>
      </c>
      <c r="V657" s="6">
        <f>SUM(NonNurse[[#This Row],[Occupational Therapist Hours]],NonNurse[[#This Row],[OT Assistant Hours]],NonNurse[[#This Row],[OT Aide Hours]])/NonNurse[[#This Row],[MDS Census]]</f>
        <v>0</v>
      </c>
      <c r="W657" s="6">
        <v>0</v>
      </c>
      <c r="X657" s="6">
        <v>0</v>
      </c>
      <c r="Y657" s="6">
        <v>0</v>
      </c>
      <c r="Z657" s="6">
        <f>SUM(NonNurse[[#This Row],[Physical Therapist (PT) Hours]],NonNurse[[#This Row],[PT Assistant Hours]],NonNurse[[#This Row],[PT Aide Hours]])/NonNurse[[#This Row],[MDS Census]]</f>
        <v>0</v>
      </c>
      <c r="AA657" s="6">
        <v>0</v>
      </c>
      <c r="AB657" s="6">
        <v>0</v>
      </c>
      <c r="AC657" s="6">
        <v>0</v>
      </c>
      <c r="AD657" s="6">
        <v>0</v>
      </c>
      <c r="AE657" s="6">
        <v>0</v>
      </c>
      <c r="AF657" s="6">
        <v>0</v>
      </c>
      <c r="AG657" s="6">
        <v>0</v>
      </c>
      <c r="AH657" s="1">
        <v>365406</v>
      </c>
      <c r="AI657">
        <v>5</v>
      </c>
    </row>
    <row r="658" spans="1:35" x14ac:dyDescent="0.25">
      <c r="A658" t="s">
        <v>964</v>
      </c>
      <c r="B658" t="s">
        <v>36</v>
      </c>
      <c r="C658" t="s">
        <v>1219</v>
      </c>
      <c r="D658" t="s">
        <v>1032</v>
      </c>
      <c r="E658" s="6">
        <v>144.91304347826087</v>
      </c>
      <c r="F658" s="6">
        <v>5.584782608695658</v>
      </c>
      <c r="G658" s="6">
        <v>0</v>
      </c>
      <c r="H658" s="6">
        <v>0</v>
      </c>
      <c r="I658" s="6">
        <v>4.4565217391304346</v>
      </c>
      <c r="J658" s="6">
        <v>0</v>
      </c>
      <c r="K658" s="6">
        <v>0</v>
      </c>
      <c r="L658" s="6">
        <v>5.3666304347826079</v>
      </c>
      <c r="M658" s="6">
        <v>5.3423913043478262</v>
      </c>
      <c r="N658" s="6">
        <v>0</v>
      </c>
      <c r="O658" s="6">
        <f>SUM(NonNurse[[#This Row],[Qualified Social Work Staff Hours]],NonNurse[[#This Row],[Other Social Work Staff Hours]])/NonNurse[[#This Row],[MDS Census]]</f>
        <v>3.6866186618661867E-2</v>
      </c>
      <c r="P658" s="6">
        <v>2.5217391304347827</v>
      </c>
      <c r="Q658" s="6">
        <v>32.111413043478258</v>
      </c>
      <c r="R658" s="6">
        <f>SUM(NonNurse[[#This Row],[Qualified Activities Professional Hours]],NonNurse[[#This Row],[Other Activities Professional Hours]])/NonNurse[[#This Row],[MDS Census]]</f>
        <v>0.23899264926492644</v>
      </c>
      <c r="S658" s="6">
        <v>4.8767391304347818</v>
      </c>
      <c r="T658" s="6">
        <v>11.807391304347822</v>
      </c>
      <c r="U658" s="6">
        <v>0</v>
      </c>
      <c r="V658" s="6">
        <f>SUM(NonNurse[[#This Row],[Occupational Therapist Hours]],NonNurse[[#This Row],[OT Assistant Hours]],NonNurse[[#This Row],[OT Aide Hours]])/NonNurse[[#This Row],[MDS Census]]</f>
        <v>0.11513201320132009</v>
      </c>
      <c r="W658" s="6">
        <v>10.045543478260869</v>
      </c>
      <c r="X658" s="6">
        <v>13.59315217391304</v>
      </c>
      <c r="Y658" s="6">
        <v>0</v>
      </c>
      <c r="Z658" s="6">
        <f>SUM(NonNurse[[#This Row],[Physical Therapist (PT) Hours]],NonNurse[[#This Row],[PT Assistant Hours]],NonNurse[[#This Row],[PT Aide Hours]])/NonNurse[[#This Row],[MDS Census]]</f>
        <v>0.16312331233123309</v>
      </c>
      <c r="AA658" s="6">
        <v>0</v>
      </c>
      <c r="AB658" s="6">
        <v>0</v>
      </c>
      <c r="AC658" s="6">
        <v>0</v>
      </c>
      <c r="AD658" s="6">
        <v>0</v>
      </c>
      <c r="AE658" s="6">
        <v>0.88043478260869568</v>
      </c>
      <c r="AF658" s="6">
        <v>0</v>
      </c>
      <c r="AG658" s="6">
        <v>0</v>
      </c>
      <c r="AH658" s="1">
        <v>365084</v>
      </c>
      <c r="AI658">
        <v>5</v>
      </c>
    </row>
    <row r="659" spans="1:35" x14ac:dyDescent="0.25">
      <c r="A659" t="s">
        <v>964</v>
      </c>
      <c r="B659" t="s">
        <v>319</v>
      </c>
      <c r="C659" t="s">
        <v>1206</v>
      </c>
      <c r="D659" t="s">
        <v>1048</v>
      </c>
      <c r="E659" s="6">
        <v>58.315217391304351</v>
      </c>
      <c r="F659" s="6">
        <v>5.1304347826086953</v>
      </c>
      <c r="G659" s="6">
        <v>0.33695652173913043</v>
      </c>
      <c r="H659" s="6">
        <v>0</v>
      </c>
      <c r="I659" s="6">
        <v>6.3043478260869561</v>
      </c>
      <c r="J659" s="6">
        <v>0</v>
      </c>
      <c r="K659" s="6">
        <v>0</v>
      </c>
      <c r="L659" s="6">
        <v>0</v>
      </c>
      <c r="M659" s="6">
        <v>5.5217391304347823</v>
      </c>
      <c r="N659" s="6">
        <v>14.958804347826087</v>
      </c>
      <c r="O659" s="6">
        <f>SUM(NonNurse[[#This Row],[Qualified Social Work Staff Hours]],NonNurse[[#This Row],[Other Social Work Staff Hours]])/NonNurse[[#This Row],[MDS Census]]</f>
        <v>0.35120410065237651</v>
      </c>
      <c r="P659" s="6">
        <v>0</v>
      </c>
      <c r="Q659" s="6">
        <v>4.2166304347826085</v>
      </c>
      <c r="R659" s="6">
        <f>SUM(NonNurse[[#This Row],[Qualified Activities Professional Hours]],NonNurse[[#This Row],[Other Activities Professional Hours]])/NonNurse[[#This Row],[MDS Census]]</f>
        <v>7.2307548928238569E-2</v>
      </c>
      <c r="S659" s="6">
        <v>0</v>
      </c>
      <c r="T659" s="6">
        <v>0</v>
      </c>
      <c r="U659" s="6">
        <v>0</v>
      </c>
      <c r="V659" s="6">
        <f>SUM(NonNurse[[#This Row],[Occupational Therapist Hours]],NonNurse[[#This Row],[OT Assistant Hours]],NonNurse[[#This Row],[OT Aide Hours]])/NonNurse[[#This Row],[MDS Census]]</f>
        <v>0</v>
      </c>
      <c r="W659" s="6">
        <v>0</v>
      </c>
      <c r="X659" s="6">
        <v>0</v>
      </c>
      <c r="Y659" s="6">
        <v>0</v>
      </c>
      <c r="Z659" s="6">
        <f>SUM(NonNurse[[#This Row],[Physical Therapist (PT) Hours]],NonNurse[[#This Row],[PT Assistant Hours]],NonNurse[[#This Row],[PT Aide Hours]])/NonNurse[[#This Row],[MDS Census]]</f>
        <v>0</v>
      </c>
      <c r="AA659" s="6">
        <v>0</v>
      </c>
      <c r="AB659" s="6">
        <v>0</v>
      </c>
      <c r="AC659" s="6">
        <v>0</v>
      </c>
      <c r="AD659" s="6">
        <v>34.365108695652182</v>
      </c>
      <c r="AE659" s="6">
        <v>0</v>
      </c>
      <c r="AF659" s="6">
        <v>0</v>
      </c>
      <c r="AG659" s="6">
        <v>0</v>
      </c>
      <c r="AH659" s="1">
        <v>365643</v>
      </c>
      <c r="AI659">
        <v>5</v>
      </c>
    </row>
    <row r="660" spans="1:35" x14ac:dyDescent="0.25">
      <c r="A660" t="s">
        <v>964</v>
      </c>
      <c r="B660" t="s">
        <v>277</v>
      </c>
      <c r="C660" t="s">
        <v>1206</v>
      </c>
      <c r="D660" t="s">
        <v>1048</v>
      </c>
      <c r="E660" s="6">
        <v>68.782608695652172</v>
      </c>
      <c r="F660" s="6">
        <v>5.7391304347826084</v>
      </c>
      <c r="G660" s="6">
        <v>0.40760869565217389</v>
      </c>
      <c r="H660" s="6">
        <v>0</v>
      </c>
      <c r="I660" s="6">
        <v>0.75</v>
      </c>
      <c r="J660" s="6">
        <v>0</v>
      </c>
      <c r="K660" s="6">
        <v>0</v>
      </c>
      <c r="L660" s="6">
        <v>3.9438043478260867</v>
      </c>
      <c r="M660" s="6">
        <v>11.478260869565217</v>
      </c>
      <c r="N660" s="6">
        <v>0</v>
      </c>
      <c r="O660" s="6">
        <f>SUM(NonNurse[[#This Row],[Qualified Social Work Staff Hours]],NonNurse[[#This Row],[Other Social Work Staff Hours]])/NonNurse[[#This Row],[MDS Census]]</f>
        <v>0.16687737041719342</v>
      </c>
      <c r="P660" s="6">
        <v>5.7391304347826084</v>
      </c>
      <c r="Q660" s="6">
        <v>4.4680434782608698</v>
      </c>
      <c r="R660" s="6">
        <f>SUM(NonNurse[[#This Row],[Qualified Activities Professional Hours]],NonNurse[[#This Row],[Other Activities Professional Hours]])/NonNurse[[#This Row],[MDS Census]]</f>
        <v>0.148397597977244</v>
      </c>
      <c r="S660" s="6">
        <v>6.1679347826086959</v>
      </c>
      <c r="T660" s="6">
        <v>9.6657608695652169</v>
      </c>
      <c r="U660" s="6">
        <v>0</v>
      </c>
      <c r="V660" s="6">
        <f>SUM(NonNurse[[#This Row],[Occupational Therapist Hours]],NonNurse[[#This Row],[OT Assistant Hours]],NonNurse[[#This Row],[OT Aide Hours]])/NonNurse[[#This Row],[MDS Census]]</f>
        <v>0.23019911504424778</v>
      </c>
      <c r="W660" s="6">
        <v>5.2569565217391299</v>
      </c>
      <c r="X660" s="6">
        <v>14.617717391304348</v>
      </c>
      <c r="Y660" s="6">
        <v>0</v>
      </c>
      <c r="Z660" s="6">
        <f>SUM(NonNurse[[#This Row],[Physical Therapist (PT) Hours]],NonNurse[[#This Row],[PT Assistant Hours]],NonNurse[[#This Row],[PT Aide Hours]])/NonNurse[[#This Row],[MDS Census]]</f>
        <v>0.28894911504424775</v>
      </c>
      <c r="AA660" s="6">
        <v>0</v>
      </c>
      <c r="AB660" s="6">
        <v>0</v>
      </c>
      <c r="AC660" s="6">
        <v>0</v>
      </c>
      <c r="AD660" s="6">
        <v>0</v>
      </c>
      <c r="AE660" s="6">
        <v>0</v>
      </c>
      <c r="AF660" s="6">
        <v>0</v>
      </c>
      <c r="AG660" s="6">
        <v>0</v>
      </c>
      <c r="AH660" s="1">
        <v>365584</v>
      </c>
      <c r="AI660">
        <v>5</v>
      </c>
    </row>
    <row r="661" spans="1:35" x14ac:dyDescent="0.25">
      <c r="A661" t="s">
        <v>964</v>
      </c>
      <c r="B661" t="s">
        <v>301</v>
      </c>
      <c r="C661" t="s">
        <v>1069</v>
      </c>
      <c r="D661" t="s">
        <v>989</v>
      </c>
      <c r="E661" s="6">
        <v>80.25</v>
      </c>
      <c r="F661" s="6">
        <v>5.4782608695652177</v>
      </c>
      <c r="G661" s="6">
        <v>0.4928260869565218</v>
      </c>
      <c r="H661" s="6">
        <v>0.56347826086956521</v>
      </c>
      <c r="I661" s="6">
        <v>6.8913043478260869</v>
      </c>
      <c r="J661" s="6">
        <v>0</v>
      </c>
      <c r="K661" s="6">
        <v>0.28804347826086957</v>
      </c>
      <c r="L661" s="6">
        <v>0.9655434782608695</v>
      </c>
      <c r="M661" s="6">
        <v>5.4782608695652177</v>
      </c>
      <c r="N661" s="6">
        <v>0</v>
      </c>
      <c r="O661" s="6">
        <f>SUM(NonNurse[[#This Row],[Qualified Social Work Staff Hours]],NonNurse[[#This Row],[Other Social Work Staff Hours]])/NonNurse[[#This Row],[MDS Census]]</f>
        <v>6.8264932954083715E-2</v>
      </c>
      <c r="P661" s="6">
        <v>0</v>
      </c>
      <c r="Q661" s="6">
        <v>6.1018478260869591</v>
      </c>
      <c r="R661" s="6">
        <f>SUM(NonNurse[[#This Row],[Qualified Activities Professional Hours]],NonNurse[[#This Row],[Other Activities Professional Hours]])/NonNurse[[#This Row],[MDS Census]]</f>
        <v>7.6035486929432516E-2</v>
      </c>
      <c r="S661" s="6">
        <v>5.4488043478260879</v>
      </c>
      <c r="T661" s="6">
        <v>8.5335869565217397</v>
      </c>
      <c r="U661" s="6">
        <v>0</v>
      </c>
      <c r="V661" s="6">
        <f>SUM(NonNurse[[#This Row],[Occupational Therapist Hours]],NonNurse[[#This Row],[OT Assistant Hours]],NonNurse[[#This Row],[OT Aide Hours]])/NonNurse[[#This Row],[MDS Census]]</f>
        <v>0.17423540566165518</v>
      </c>
      <c r="W661" s="6">
        <v>5.1395652173913025</v>
      </c>
      <c r="X661" s="6">
        <v>11.486086956521737</v>
      </c>
      <c r="Y661" s="6">
        <v>0</v>
      </c>
      <c r="Z661" s="6">
        <f>SUM(NonNurse[[#This Row],[Physical Therapist (PT) Hours]],NonNurse[[#This Row],[PT Assistant Hours]],NonNurse[[#This Row],[PT Aide Hours]])/NonNurse[[#This Row],[MDS Census]]</f>
        <v>0.20717323581200048</v>
      </c>
      <c r="AA661" s="6">
        <v>0</v>
      </c>
      <c r="AB661" s="6">
        <v>0</v>
      </c>
      <c r="AC661" s="6">
        <v>0</v>
      </c>
      <c r="AD661" s="6">
        <v>0</v>
      </c>
      <c r="AE661" s="6">
        <v>0</v>
      </c>
      <c r="AF661" s="6">
        <v>0</v>
      </c>
      <c r="AG661" s="6">
        <v>0</v>
      </c>
      <c r="AH661" s="1">
        <v>365618</v>
      </c>
      <c r="AI661">
        <v>5</v>
      </c>
    </row>
    <row r="662" spans="1:35" x14ac:dyDescent="0.25">
      <c r="A662" t="s">
        <v>964</v>
      </c>
      <c r="B662" t="s">
        <v>272</v>
      </c>
      <c r="C662" t="s">
        <v>1090</v>
      </c>
      <c r="D662" t="s">
        <v>998</v>
      </c>
      <c r="E662" s="6">
        <v>65.782608695652172</v>
      </c>
      <c r="F662" s="6">
        <v>4.4728260869565215</v>
      </c>
      <c r="G662" s="6">
        <v>1.0027173913043479</v>
      </c>
      <c r="H662" s="6">
        <v>0.24456521739130435</v>
      </c>
      <c r="I662" s="6">
        <v>2.847826086956522</v>
      </c>
      <c r="J662" s="6">
        <v>0</v>
      </c>
      <c r="K662" s="6">
        <v>0</v>
      </c>
      <c r="L662" s="6">
        <v>2.1720652173913035</v>
      </c>
      <c r="M662" s="6">
        <v>5.5163043478260869</v>
      </c>
      <c r="N662" s="6">
        <v>0</v>
      </c>
      <c r="O662" s="6">
        <f>SUM(NonNurse[[#This Row],[Qualified Social Work Staff Hours]],NonNurse[[#This Row],[Other Social Work Staff Hours]])/NonNurse[[#This Row],[MDS Census]]</f>
        <v>8.3856576338400532E-2</v>
      </c>
      <c r="P662" s="6">
        <v>4.7364130434782608</v>
      </c>
      <c r="Q662" s="6">
        <v>6.5788043478260869</v>
      </c>
      <c r="R662" s="6">
        <f>SUM(NonNurse[[#This Row],[Qualified Activities Professional Hours]],NonNurse[[#This Row],[Other Activities Professional Hours]])/NonNurse[[#This Row],[MDS Census]]</f>
        <v>0.17200925313945803</v>
      </c>
      <c r="S662" s="6">
        <v>1.132717391304348</v>
      </c>
      <c r="T662" s="6">
        <v>4.9001086956521736</v>
      </c>
      <c r="U662" s="6">
        <v>0</v>
      </c>
      <c r="V662" s="6">
        <f>SUM(NonNurse[[#This Row],[Occupational Therapist Hours]],NonNurse[[#This Row],[OT Assistant Hours]],NonNurse[[#This Row],[OT Aide Hours]])/NonNurse[[#This Row],[MDS Census]]</f>
        <v>9.1708526107072044E-2</v>
      </c>
      <c r="W662" s="6">
        <v>3.088586956521739</v>
      </c>
      <c r="X662" s="6">
        <v>6.1385869565217375</v>
      </c>
      <c r="Y662" s="6">
        <v>0</v>
      </c>
      <c r="Z662" s="6">
        <f>SUM(NonNurse[[#This Row],[Physical Therapist (PT) Hours]],NonNurse[[#This Row],[PT Assistant Hours]],NonNurse[[#This Row],[PT Aide Hours]])/NonNurse[[#This Row],[MDS Census]]</f>
        <v>0.14026768010575014</v>
      </c>
      <c r="AA662" s="6">
        <v>0</v>
      </c>
      <c r="AB662" s="6">
        <v>0</v>
      </c>
      <c r="AC662" s="6">
        <v>0</v>
      </c>
      <c r="AD662" s="6">
        <v>0</v>
      </c>
      <c r="AE662" s="6">
        <v>0</v>
      </c>
      <c r="AF662" s="6">
        <v>0</v>
      </c>
      <c r="AG662" s="6">
        <v>0</v>
      </c>
      <c r="AH662" s="1">
        <v>365577</v>
      </c>
      <c r="AI662">
        <v>5</v>
      </c>
    </row>
    <row r="663" spans="1:35" x14ac:dyDescent="0.25">
      <c r="A663" t="s">
        <v>964</v>
      </c>
      <c r="B663" t="s">
        <v>779</v>
      </c>
      <c r="C663" t="s">
        <v>1128</v>
      </c>
      <c r="D663" t="s">
        <v>1026</v>
      </c>
      <c r="E663" s="6">
        <v>54.543478260869563</v>
      </c>
      <c r="F663" s="6">
        <v>4.2173913043478262</v>
      </c>
      <c r="G663" s="6">
        <v>0.20652173913043478</v>
      </c>
      <c r="H663" s="6">
        <v>0</v>
      </c>
      <c r="I663" s="6">
        <v>0.86956521739130432</v>
      </c>
      <c r="J663" s="6">
        <v>0</v>
      </c>
      <c r="K663" s="6">
        <v>0</v>
      </c>
      <c r="L663" s="6">
        <v>4.523586956521739</v>
      </c>
      <c r="M663" s="6">
        <v>0</v>
      </c>
      <c r="N663" s="6">
        <v>5.0467391304347826</v>
      </c>
      <c r="O663" s="6">
        <f>SUM(NonNurse[[#This Row],[Qualified Social Work Staff Hours]],NonNurse[[#This Row],[Other Social Work Staff Hours]])/NonNurse[[#This Row],[MDS Census]]</f>
        <v>9.252690314866481E-2</v>
      </c>
      <c r="P663" s="6">
        <v>4.5641304347826077</v>
      </c>
      <c r="Q663" s="6">
        <v>0</v>
      </c>
      <c r="R663" s="6">
        <f>SUM(NonNurse[[#This Row],[Qualified Activities Professional Hours]],NonNurse[[#This Row],[Other Activities Professional Hours]])/NonNurse[[#This Row],[MDS Census]]</f>
        <v>8.3678756476683921E-2</v>
      </c>
      <c r="S663" s="6">
        <v>2.6480434782608699</v>
      </c>
      <c r="T663" s="6">
        <v>4.1866304347826091</v>
      </c>
      <c r="U663" s="6">
        <v>0</v>
      </c>
      <c r="V663" s="6">
        <f>SUM(NonNurse[[#This Row],[Occupational Therapist Hours]],NonNurse[[#This Row],[OT Assistant Hours]],NonNurse[[#This Row],[OT Aide Hours]])/NonNurse[[#This Row],[MDS Census]]</f>
        <v>0.12530689517736152</v>
      </c>
      <c r="W663" s="6">
        <v>6.0827173913043495</v>
      </c>
      <c r="X663" s="6">
        <v>1.713586956521739</v>
      </c>
      <c r="Y663" s="6">
        <v>0</v>
      </c>
      <c r="Z663" s="6">
        <f>SUM(NonNurse[[#This Row],[Physical Therapist (PT) Hours]],NonNurse[[#This Row],[PT Assistant Hours]],NonNurse[[#This Row],[PT Aide Hours]])/NonNurse[[#This Row],[MDS Census]]</f>
        <v>0.14293742526903153</v>
      </c>
      <c r="AA663" s="6">
        <v>0</v>
      </c>
      <c r="AB663" s="6">
        <v>0</v>
      </c>
      <c r="AC663" s="6">
        <v>0</v>
      </c>
      <c r="AD663" s="6">
        <v>0</v>
      </c>
      <c r="AE663" s="6">
        <v>0</v>
      </c>
      <c r="AF663" s="6">
        <v>0</v>
      </c>
      <c r="AG663" s="6">
        <v>0</v>
      </c>
      <c r="AH663" s="1">
        <v>366317</v>
      </c>
      <c r="AI663">
        <v>5</v>
      </c>
    </row>
    <row r="664" spans="1:35" x14ac:dyDescent="0.25">
      <c r="A664" t="s">
        <v>964</v>
      </c>
      <c r="B664" t="s">
        <v>124</v>
      </c>
      <c r="C664" t="s">
        <v>1250</v>
      </c>
      <c r="D664" t="s">
        <v>1034</v>
      </c>
      <c r="E664" s="6">
        <v>84.032608695652172</v>
      </c>
      <c r="F664" s="6">
        <v>4.6956521739130439</v>
      </c>
      <c r="G664" s="6">
        <v>0</v>
      </c>
      <c r="H664" s="6">
        <v>0</v>
      </c>
      <c r="I664" s="6">
        <v>4.9565217391304346</v>
      </c>
      <c r="J664" s="6">
        <v>0</v>
      </c>
      <c r="K664" s="6">
        <v>0</v>
      </c>
      <c r="L664" s="6">
        <v>7.3186956521739157</v>
      </c>
      <c r="M664" s="6">
        <v>5.3913043478260869</v>
      </c>
      <c r="N664" s="6">
        <v>0.37956521739130439</v>
      </c>
      <c r="O664" s="6">
        <f>SUM(NonNurse[[#This Row],[Qualified Social Work Staff Hours]],NonNurse[[#This Row],[Other Social Work Staff Hours]])/NonNurse[[#This Row],[MDS Census]]</f>
        <v>6.8674168930280693E-2</v>
      </c>
      <c r="P664" s="6">
        <v>0</v>
      </c>
      <c r="Q664" s="6">
        <v>5.3913043478260869</v>
      </c>
      <c r="R664" s="6">
        <f>SUM(NonNurse[[#This Row],[Qualified Activities Professional Hours]],NonNurse[[#This Row],[Other Activities Professional Hours]])/NonNurse[[#This Row],[MDS Census]]</f>
        <v>6.4157288837149135E-2</v>
      </c>
      <c r="S664" s="6">
        <v>4.5373913043478264</v>
      </c>
      <c r="T664" s="6">
        <v>4.8732608695652182</v>
      </c>
      <c r="U664" s="6">
        <v>0</v>
      </c>
      <c r="V664" s="6">
        <f>SUM(NonNurse[[#This Row],[Occupational Therapist Hours]],NonNurse[[#This Row],[OT Assistant Hours]],NonNurse[[#This Row],[OT Aide Hours]])/NonNurse[[#This Row],[MDS Census]]</f>
        <v>0.11198809985771571</v>
      </c>
      <c r="W664" s="6">
        <v>7.9215217391304344</v>
      </c>
      <c r="X664" s="6">
        <v>7.035434782608692</v>
      </c>
      <c r="Y664" s="6">
        <v>0</v>
      </c>
      <c r="Z664" s="6">
        <f>SUM(NonNurse[[#This Row],[Physical Therapist (PT) Hours]],NonNurse[[#This Row],[PT Assistant Hours]],NonNurse[[#This Row],[PT Aide Hours]])/NonNurse[[#This Row],[MDS Census]]</f>
        <v>0.17798991074893283</v>
      </c>
      <c r="AA664" s="6">
        <v>0</v>
      </c>
      <c r="AB664" s="6">
        <v>0</v>
      </c>
      <c r="AC664" s="6">
        <v>0</v>
      </c>
      <c r="AD664" s="6">
        <v>0</v>
      </c>
      <c r="AE664" s="6">
        <v>0</v>
      </c>
      <c r="AF664" s="6">
        <v>0</v>
      </c>
      <c r="AG664" s="6">
        <v>0</v>
      </c>
      <c r="AH664" s="1">
        <v>365340</v>
      </c>
      <c r="AI664">
        <v>5</v>
      </c>
    </row>
    <row r="665" spans="1:35" x14ac:dyDescent="0.25">
      <c r="A665" t="s">
        <v>964</v>
      </c>
      <c r="B665" t="s">
        <v>302</v>
      </c>
      <c r="C665" t="s">
        <v>1304</v>
      </c>
      <c r="D665" t="s">
        <v>996</v>
      </c>
      <c r="E665" s="6">
        <v>61.076086956521742</v>
      </c>
      <c r="F665" s="6">
        <v>5.4456521739130439</v>
      </c>
      <c r="G665" s="6">
        <v>0.69836956521739135</v>
      </c>
      <c r="H665" s="6">
        <v>0</v>
      </c>
      <c r="I665" s="6">
        <v>0</v>
      </c>
      <c r="J665" s="6">
        <v>0</v>
      </c>
      <c r="K665" s="6">
        <v>0</v>
      </c>
      <c r="L665" s="6">
        <v>2.2864130434782606</v>
      </c>
      <c r="M665" s="6">
        <v>0</v>
      </c>
      <c r="N665" s="6">
        <v>2.8198913043478262</v>
      </c>
      <c r="O665" s="6">
        <f>SUM(NonNurse[[#This Row],[Qualified Social Work Staff Hours]],NonNurse[[#This Row],[Other Social Work Staff Hours]])/NonNurse[[#This Row],[MDS Census]]</f>
        <v>4.6170137035059622E-2</v>
      </c>
      <c r="P665" s="6">
        <v>0</v>
      </c>
      <c r="Q665" s="6">
        <v>6.77336956521739</v>
      </c>
      <c r="R665" s="6">
        <f>SUM(NonNurse[[#This Row],[Qualified Activities Professional Hours]],NonNurse[[#This Row],[Other Activities Professional Hours]])/NonNurse[[#This Row],[MDS Census]]</f>
        <v>0.11090051610606867</v>
      </c>
      <c r="S665" s="6">
        <v>5.1447826086956532</v>
      </c>
      <c r="T665" s="6">
        <v>4.4748913043478282</v>
      </c>
      <c r="U665" s="6">
        <v>0</v>
      </c>
      <c r="V665" s="6">
        <f>SUM(NonNurse[[#This Row],[Occupational Therapist Hours]],NonNurse[[#This Row],[OT Assistant Hours]],NonNurse[[#This Row],[OT Aide Hours]])/NonNurse[[#This Row],[MDS Census]]</f>
        <v>0.15750311443317322</v>
      </c>
      <c r="W665" s="6">
        <v>5.3260869565217392</v>
      </c>
      <c r="X665" s="6">
        <v>6.37217391304348</v>
      </c>
      <c r="Y665" s="6">
        <v>0</v>
      </c>
      <c r="Z665" s="6">
        <f>SUM(NonNurse[[#This Row],[Physical Therapist (PT) Hours]],NonNurse[[#This Row],[PT Assistant Hours]],NonNurse[[#This Row],[PT Aide Hours]])/NonNurse[[#This Row],[MDS Census]]</f>
        <v>0.19153586047339385</v>
      </c>
      <c r="AA665" s="6">
        <v>0</v>
      </c>
      <c r="AB665" s="6">
        <v>0</v>
      </c>
      <c r="AC665" s="6">
        <v>0</v>
      </c>
      <c r="AD665" s="6">
        <v>0</v>
      </c>
      <c r="AE665" s="6">
        <v>0</v>
      </c>
      <c r="AF665" s="6">
        <v>0</v>
      </c>
      <c r="AG665" s="6">
        <v>0</v>
      </c>
      <c r="AH665" s="1">
        <v>365619</v>
      </c>
      <c r="AI665">
        <v>5</v>
      </c>
    </row>
    <row r="666" spans="1:35" x14ac:dyDescent="0.25">
      <c r="A666" t="s">
        <v>964</v>
      </c>
      <c r="B666" t="s">
        <v>615</v>
      </c>
      <c r="C666" t="s">
        <v>1133</v>
      </c>
      <c r="D666" t="s">
        <v>982</v>
      </c>
      <c r="E666" s="6">
        <v>75.130434782608702</v>
      </c>
      <c r="F666" s="6">
        <v>4.7826086956521738</v>
      </c>
      <c r="G666" s="6">
        <v>1.7391304347826086</v>
      </c>
      <c r="H666" s="6">
        <v>0</v>
      </c>
      <c r="I666" s="6">
        <v>0</v>
      </c>
      <c r="J666" s="6">
        <v>0</v>
      </c>
      <c r="K666" s="6">
        <v>0</v>
      </c>
      <c r="L666" s="6">
        <v>2.3494565217391297</v>
      </c>
      <c r="M666" s="6">
        <v>3.8260869565217392</v>
      </c>
      <c r="N666" s="6">
        <v>4.107391304347825</v>
      </c>
      <c r="O666" s="6">
        <f>SUM(NonNurse[[#This Row],[Qualified Social Work Staff Hours]],NonNurse[[#This Row],[Other Social Work Staff Hours]])/NonNurse[[#This Row],[MDS Census]]</f>
        <v>0.10559606481481479</v>
      </c>
      <c r="P666" s="6">
        <v>0</v>
      </c>
      <c r="Q666" s="6">
        <v>9.7804347826086957</v>
      </c>
      <c r="R666" s="6">
        <f>SUM(NonNurse[[#This Row],[Qualified Activities Professional Hours]],NonNurse[[#This Row],[Other Activities Professional Hours]])/NonNurse[[#This Row],[MDS Census]]</f>
        <v>0.13017939814814813</v>
      </c>
      <c r="S666" s="6">
        <v>7.3745652173913063</v>
      </c>
      <c r="T666" s="6">
        <v>4.7723913043478259</v>
      </c>
      <c r="U666" s="6">
        <v>0</v>
      </c>
      <c r="V666" s="6">
        <f>SUM(NonNurse[[#This Row],[Occupational Therapist Hours]],NonNurse[[#This Row],[OT Assistant Hours]],NonNurse[[#This Row],[OT Aide Hours]])/NonNurse[[#This Row],[MDS Census]]</f>
        <v>0.16167824074074075</v>
      </c>
      <c r="W666" s="6">
        <v>5.1278260869565218</v>
      </c>
      <c r="X666" s="6">
        <v>7.0576086956521751</v>
      </c>
      <c r="Y666" s="6">
        <v>0</v>
      </c>
      <c r="Z666" s="6">
        <f>SUM(NonNurse[[#This Row],[Physical Therapist (PT) Hours]],NonNurse[[#This Row],[PT Assistant Hours]],NonNurse[[#This Row],[PT Aide Hours]])/NonNurse[[#This Row],[MDS Census]]</f>
        <v>0.16219039351851852</v>
      </c>
      <c r="AA666" s="6">
        <v>0</v>
      </c>
      <c r="AB666" s="6">
        <v>0</v>
      </c>
      <c r="AC666" s="6">
        <v>0</v>
      </c>
      <c r="AD666" s="6">
        <v>0</v>
      </c>
      <c r="AE666" s="6">
        <v>0</v>
      </c>
      <c r="AF666" s="6">
        <v>0</v>
      </c>
      <c r="AG666" s="6">
        <v>0</v>
      </c>
      <c r="AH666" s="1">
        <v>366100</v>
      </c>
      <c r="AI666">
        <v>5</v>
      </c>
    </row>
    <row r="667" spans="1:35" x14ac:dyDescent="0.25">
      <c r="A667" t="s">
        <v>964</v>
      </c>
      <c r="B667" t="s">
        <v>271</v>
      </c>
      <c r="C667" t="s">
        <v>1148</v>
      </c>
      <c r="D667" t="s">
        <v>1061</v>
      </c>
      <c r="E667" s="6">
        <v>70.902173913043484</v>
      </c>
      <c r="F667" s="6">
        <v>5.4782608695652177</v>
      </c>
      <c r="G667" s="6">
        <v>0.19565217391304349</v>
      </c>
      <c r="H667" s="6">
        <v>0</v>
      </c>
      <c r="I667" s="6">
        <v>2.7826086956521738</v>
      </c>
      <c r="J667" s="6">
        <v>0</v>
      </c>
      <c r="K667" s="6">
        <v>0</v>
      </c>
      <c r="L667" s="6">
        <v>6.2985869565217394</v>
      </c>
      <c r="M667" s="6">
        <v>0</v>
      </c>
      <c r="N667" s="6">
        <v>4.6884782608695676</v>
      </c>
      <c r="O667" s="6">
        <f>SUM(NonNurse[[#This Row],[Qualified Social Work Staff Hours]],NonNurse[[#This Row],[Other Social Work Staff Hours]])/NonNurse[[#This Row],[MDS Census]]</f>
        <v>6.6126015636976884E-2</v>
      </c>
      <c r="P667" s="6">
        <v>4.5844565217391304</v>
      </c>
      <c r="Q667" s="6">
        <v>4.0872826086956522</v>
      </c>
      <c r="R667" s="6">
        <f>SUM(NonNurse[[#This Row],[Qualified Activities Professional Hours]],NonNurse[[#This Row],[Other Activities Professional Hours]])/NonNurse[[#This Row],[MDS Census]]</f>
        <v>0.12230568756707037</v>
      </c>
      <c r="S667" s="6">
        <v>6.4891304347826084</v>
      </c>
      <c r="T667" s="6">
        <v>17.149673913043479</v>
      </c>
      <c r="U667" s="6">
        <v>0</v>
      </c>
      <c r="V667" s="6">
        <f>SUM(NonNurse[[#This Row],[Occupational Therapist Hours]],NonNurse[[#This Row],[OT Assistant Hours]],NonNurse[[#This Row],[OT Aide Hours]])/NonNurse[[#This Row],[MDS Census]]</f>
        <v>0.33340027594665028</v>
      </c>
      <c r="W667" s="6">
        <v>9.7233695652173946</v>
      </c>
      <c r="X667" s="6">
        <v>16.119782608695651</v>
      </c>
      <c r="Y667" s="6">
        <v>3.0108695652173911</v>
      </c>
      <c r="Z667" s="6">
        <f>SUM(NonNurse[[#This Row],[Physical Therapist (PT) Hours]],NonNurse[[#This Row],[PT Assistant Hours]],NonNurse[[#This Row],[PT Aide Hours]])/NonNurse[[#This Row],[MDS Census]]</f>
        <v>0.40695538862486585</v>
      </c>
      <c r="AA667" s="6">
        <v>0</v>
      </c>
      <c r="AB667" s="6">
        <v>0</v>
      </c>
      <c r="AC667" s="6">
        <v>0</v>
      </c>
      <c r="AD667" s="6">
        <v>0</v>
      </c>
      <c r="AE667" s="6">
        <v>0</v>
      </c>
      <c r="AF667" s="6">
        <v>0</v>
      </c>
      <c r="AG667" s="6">
        <v>0</v>
      </c>
      <c r="AH667" s="1">
        <v>365576</v>
      </c>
      <c r="AI667">
        <v>5</v>
      </c>
    </row>
    <row r="668" spans="1:35" x14ac:dyDescent="0.25">
      <c r="A668" t="s">
        <v>964</v>
      </c>
      <c r="B668" t="s">
        <v>861</v>
      </c>
      <c r="C668" t="s">
        <v>1121</v>
      </c>
      <c r="D668" t="s">
        <v>980</v>
      </c>
      <c r="E668" s="6">
        <v>91.032608695652172</v>
      </c>
      <c r="F668" s="6">
        <v>5.3478260869565215</v>
      </c>
      <c r="G668" s="6">
        <v>0.54891304347826086</v>
      </c>
      <c r="H668" s="6">
        <v>0</v>
      </c>
      <c r="I668" s="6">
        <v>5.1304347826086953</v>
      </c>
      <c r="J668" s="6">
        <v>0</v>
      </c>
      <c r="K668" s="6">
        <v>0</v>
      </c>
      <c r="L668" s="6">
        <v>10.500434782608696</v>
      </c>
      <c r="M668" s="6">
        <v>10</v>
      </c>
      <c r="N668" s="6">
        <v>0</v>
      </c>
      <c r="O668" s="6">
        <f>SUM(NonNurse[[#This Row],[Qualified Social Work Staff Hours]],NonNurse[[#This Row],[Other Social Work Staff Hours]])/NonNurse[[#This Row],[MDS Census]]</f>
        <v>0.10985074626865672</v>
      </c>
      <c r="P668" s="6">
        <v>0</v>
      </c>
      <c r="Q668" s="6">
        <v>12.563804347826085</v>
      </c>
      <c r="R668" s="6">
        <f>SUM(NonNurse[[#This Row],[Qualified Activities Professional Hours]],NonNurse[[#This Row],[Other Activities Professional Hours]])/NonNurse[[#This Row],[MDS Census]]</f>
        <v>0.13801432835820895</v>
      </c>
      <c r="S668" s="6">
        <v>15.590652173913043</v>
      </c>
      <c r="T668" s="6">
        <v>7.3105434782608709</v>
      </c>
      <c r="U668" s="6">
        <v>0</v>
      </c>
      <c r="V668" s="6">
        <f>SUM(NonNurse[[#This Row],[Occupational Therapist Hours]],NonNurse[[#This Row],[OT Assistant Hours]],NonNurse[[#This Row],[OT Aide Hours]])/NonNurse[[#This Row],[MDS Census]]</f>
        <v>0.25157134328358211</v>
      </c>
      <c r="W668" s="6">
        <v>10.209130434782612</v>
      </c>
      <c r="X668" s="6">
        <v>10.119999999999996</v>
      </c>
      <c r="Y668" s="6">
        <v>0</v>
      </c>
      <c r="Z668" s="6">
        <f>SUM(NonNurse[[#This Row],[Physical Therapist (PT) Hours]],NonNurse[[#This Row],[PT Assistant Hours]],NonNurse[[#This Row],[PT Aide Hours]])/NonNurse[[#This Row],[MDS Census]]</f>
        <v>0.22331701492537309</v>
      </c>
      <c r="AA668" s="6">
        <v>0</v>
      </c>
      <c r="AB668" s="6">
        <v>0</v>
      </c>
      <c r="AC668" s="6">
        <v>0</v>
      </c>
      <c r="AD668" s="6">
        <v>0</v>
      </c>
      <c r="AE668" s="6">
        <v>0</v>
      </c>
      <c r="AF668" s="6">
        <v>0</v>
      </c>
      <c r="AG668" s="6">
        <v>0</v>
      </c>
      <c r="AH668" s="1">
        <v>366418</v>
      </c>
      <c r="AI668">
        <v>5</v>
      </c>
    </row>
    <row r="669" spans="1:35" x14ac:dyDescent="0.25">
      <c r="A669" t="s">
        <v>964</v>
      </c>
      <c r="B669" t="s">
        <v>304</v>
      </c>
      <c r="C669" t="s">
        <v>1155</v>
      </c>
      <c r="D669" t="s">
        <v>1042</v>
      </c>
      <c r="E669" s="6">
        <v>80.847826086956516</v>
      </c>
      <c r="F669" s="6">
        <v>4.7826086956521738</v>
      </c>
      <c r="G669" s="6">
        <v>0.25021739130434784</v>
      </c>
      <c r="H669" s="6">
        <v>0</v>
      </c>
      <c r="I669" s="6">
        <v>2.2065217391304346</v>
      </c>
      <c r="J669" s="6">
        <v>0</v>
      </c>
      <c r="K669" s="6">
        <v>0</v>
      </c>
      <c r="L669" s="6">
        <v>2.4941304347826083</v>
      </c>
      <c r="M669" s="6">
        <v>0</v>
      </c>
      <c r="N669" s="6">
        <v>0</v>
      </c>
      <c r="O669" s="6">
        <f>SUM(NonNurse[[#This Row],[Qualified Social Work Staff Hours]],NonNurse[[#This Row],[Other Social Work Staff Hours]])/NonNurse[[#This Row],[MDS Census]]</f>
        <v>0</v>
      </c>
      <c r="P669" s="6">
        <v>6.7493478260869546</v>
      </c>
      <c r="Q669" s="6">
        <v>1.1384782608695654</v>
      </c>
      <c r="R669" s="6">
        <f>SUM(NonNurse[[#This Row],[Qualified Activities Professional Hours]],NonNurse[[#This Row],[Other Activities Professional Hours]])/NonNurse[[#This Row],[MDS Census]]</f>
        <v>9.7563861253024992E-2</v>
      </c>
      <c r="S669" s="6">
        <v>3.9009782608695658</v>
      </c>
      <c r="T669" s="6">
        <v>15.345217391304352</v>
      </c>
      <c r="U669" s="6">
        <v>0</v>
      </c>
      <c r="V669" s="6">
        <f>SUM(NonNurse[[#This Row],[Occupational Therapist Hours]],NonNurse[[#This Row],[OT Assistant Hours]],NonNurse[[#This Row],[OT Aide Hours]])/NonNurse[[#This Row],[MDS Census]]</f>
        <v>0.23805458456574355</v>
      </c>
      <c r="W669" s="6">
        <v>2.7138043478260871</v>
      </c>
      <c r="X669" s="6">
        <v>14.173695652173908</v>
      </c>
      <c r="Y669" s="6">
        <v>4.7282608695652177</v>
      </c>
      <c r="Z669" s="6">
        <f>SUM(NonNurse[[#This Row],[Physical Therapist (PT) Hours]],NonNurse[[#This Row],[PT Assistant Hours]],NonNurse[[#This Row],[PT Aide Hours]])/NonNurse[[#This Row],[MDS Census]]</f>
        <v>0.26736353858564127</v>
      </c>
      <c r="AA669" s="6">
        <v>0</v>
      </c>
      <c r="AB669" s="6">
        <v>0</v>
      </c>
      <c r="AC669" s="6">
        <v>0</v>
      </c>
      <c r="AD669" s="6">
        <v>0</v>
      </c>
      <c r="AE669" s="6">
        <v>0</v>
      </c>
      <c r="AF669" s="6">
        <v>0</v>
      </c>
      <c r="AG669" s="6">
        <v>0</v>
      </c>
      <c r="AH669" s="1">
        <v>365621</v>
      </c>
      <c r="AI669">
        <v>5</v>
      </c>
    </row>
    <row r="670" spans="1:35" x14ac:dyDescent="0.25">
      <c r="A670" t="s">
        <v>964</v>
      </c>
      <c r="B670" t="s">
        <v>299</v>
      </c>
      <c r="C670" t="s">
        <v>1247</v>
      </c>
      <c r="D670" t="s">
        <v>982</v>
      </c>
      <c r="E670" s="6">
        <v>81.043478260869563</v>
      </c>
      <c r="F670" s="6">
        <v>5.2717391304347823</v>
      </c>
      <c r="G670" s="6">
        <v>0.93478260869565222</v>
      </c>
      <c r="H670" s="6">
        <v>0</v>
      </c>
      <c r="I670" s="6">
        <v>0</v>
      </c>
      <c r="J670" s="6">
        <v>0</v>
      </c>
      <c r="K670" s="6">
        <v>0</v>
      </c>
      <c r="L670" s="6">
        <v>2.1054347826086954</v>
      </c>
      <c r="M670" s="6">
        <v>5.1304347826086953</v>
      </c>
      <c r="N670" s="6">
        <v>3.4880434782608694</v>
      </c>
      <c r="O670" s="6">
        <f>SUM(NonNurse[[#This Row],[Qualified Social Work Staff Hours]],NonNurse[[#This Row],[Other Social Work Staff Hours]])/NonNurse[[#This Row],[MDS Census]]</f>
        <v>0.10634388412017168</v>
      </c>
      <c r="P670" s="6">
        <v>5.2315217391304341</v>
      </c>
      <c r="Q670" s="6">
        <v>1.5403260869565216</v>
      </c>
      <c r="R670" s="6">
        <f>SUM(NonNurse[[#This Row],[Qualified Activities Professional Hours]],NonNurse[[#This Row],[Other Activities Professional Hours]])/NonNurse[[#This Row],[MDS Census]]</f>
        <v>8.355820815450643E-2</v>
      </c>
      <c r="S670" s="6">
        <v>6.4403260869565226</v>
      </c>
      <c r="T670" s="6">
        <v>5.1976086956521739</v>
      </c>
      <c r="U670" s="6">
        <v>0</v>
      </c>
      <c r="V670" s="6">
        <f>SUM(NonNurse[[#This Row],[Occupational Therapist Hours]],NonNurse[[#This Row],[OT Assistant Hours]],NonNurse[[#This Row],[OT Aide Hours]])/NonNurse[[#This Row],[MDS Census]]</f>
        <v>0.14360112660944208</v>
      </c>
      <c r="W670" s="6">
        <v>9.1751086956521721</v>
      </c>
      <c r="X670" s="6">
        <v>6.9631521739130422</v>
      </c>
      <c r="Y670" s="6">
        <v>0</v>
      </c>
      <c r="Z670" s="6">
        <f>SUM(NonNurse[[#This Row],[Physical Therapist (PT) Hours]],NonNurse[[#This Row],[PT Assistant Hours]],NonNurse[[#This Row],[PT Aide Hours]])/NonNurse[[#This Row],[MDS Census]]</f>
        <v>0.19913090128755362</v>
      </c>
      <c r="AA670" s="6">
        <v>0</v>
      </c>
      <c r="AB670" s="6">
        <v>0</v>
      </c>
      <c r="AC670" s="6">
        <v>0</v>
      </c>
      <c r="AD670" s="6">
        <v>0</v>
      </c>
      <c r="AE670" s="6">
        <v>0</v>
      </c>
      <c r="AF670" s="6">
        <v>0</v>
      </c>
      <c r="AG670" s="6">
        <v>0</v>
      </c>
      <c r="AH670" s="1">
        <v>365616</v>
      </c>
      <c r="AI670">
        <v>5</v>
      </c>
    </row>
    <row r="671" spans="1:35" x14ac:dyDescent="0.25">
      <c r="A671" t="s">
        <v>964</v>
      </c>
      <c r="B671" t="s">
        <v>415</v>
      </c>
      <c r="C671" t="s">
        <v>1117</v>
      </c>
      <c r="D671" t="s">
        <v>986</v>
      </c>
      <c r="E671" s="6">
        <v>49.760869565217391</v>
      </c>
      <c r="F671" s="6">
        <v>4.8695652173913047</v>
      </c>
      <c r="G671" s="6">
        <v>0.34782608695652173</v>
      </c>
      <c r="H671" s="6">
        <v>0</v>
      </c>
      <c r="I671" s="6">
        <v>0</v>
      </c>
      <c r="J671" s="6">
        <v>0</v>
      </c>
      <c r="K671" s="6">
        <v>0</v>
      </c>
      <c r="L671" s="6">
        <v>3.2365217391304353</v>
      </c>
      <c r="M671" s="6">
        <v>0</v>
      </c>
      <c r="N671" s="6">
        <v>4.8255434782608706</v>
      </c>
      <c r="O671" s="6">
        <f>SUM(NonNurse[[#This Row],[Qualified Social Work Staff Hours]],NonNurse[[#This Row],[Other Social Work Staff Hours]])/NonNurse[[#This Row],[MDS Census]]</f>
        <v>9.6974661424202732E-2</v>
      </c>
      <c r="P671" s="6">
        <v>4.2913043478260873</v>
      </c>
      <c r="Q671" s="6">
        <v>4.0040217391304358</v>
      </c>
      <c r="R671" s="6">
        <f>SUM(NonNurse[[#This Row],[Qualified Activities Professional Hours]],NonNurse[[#This Row],[Other Activities Professional Hours]])/NonNurse[[#This Row],[MDS Census]]</f>
        <v>0.16670380078636962</v>
      </c>
      <c r="S671" s="6">
        <v>5.094456521739132</v>
      </c>
      <c r="T671" s="6">
        <v>4.5872826086956522</v>
      </c>
      <c r="U671" s="6">
        <v>0</v>
      </c>
      <c r="V671" s="6">
        <f>SUM(NonNurse[[#This Row],[Occupational Therapist Hours]],NonNurse[[#This Row],[OT Assistant Hours]],NonNurse[[#This Row],[OT Aide Hours]])/NonNurse[[#This Row],[MDS Census]]</f>
        <v>0.19456531236347754</v>
      </c>
      <c r="W671" s="6">
        <v>9.8710869565217383</v>
      </c>
      <c r="X671" s="6">
        <v>2.9652173913043471</v>
      </c>
      <c r="Y671" s="6">
        <v>0</v>
      </c>
      <c r="Z671" s="6">
        <f>SUM(NonNurse[[#This Row],[Physical Therapist (PT) Hours]],NonNurse[[#This Row],[PT Assistant Hours]],NonNurse[[#This Row],[PT Aide Hours]])/NonNurse[[#This Row],[MDS Census]]</f>
        <v>0.25795980777632155</v>
      </c>
      <c r="AA671" s="6">
        <v>0</v>
      </c>
      <c r="AB671" s="6">
        <v>0</v>
      </c>
      <c r="AC671" s="6">
        <v>0</v>
      </c>
      <c r="AD671" s="6">
        <v>0</v>
      </c>
      <c r="AE671" s="6">
        <v>2.1739130434782608E-2</v>
      </c>
      <c r="AF671" s="6">
        <v>0</v>
      </c>
      <c r="AG671" s="6">
        <v>0</v>
      </c>
      <c r="AH671" s="1">
        <v>365780</v>
      </c>
      <c r="AI671">
        <v>5</v>
      </c>
    </row>
    <row r="672" spans="1:35" x14ac:dyDescent="0.25">
      <c r="A672" t="s">
        <v>964</v>
      </c>
      <c r="B672" t="s">
        <v>769</v>
      </c>
      <c r="C672" t="s">
        <v>1069</v>
      </c>
      <c r="D672" t="s">
        <v>989</v>
      </c>
      <c r="E672" s="6">
        <v>90.076086956521735</v>
      </c>
      <c r="F672" s="6">
        <v>4.7826086956521738</v>
      </c>
      <c r="G672" s="6">
        <v>2.3913043478260869</v>
      </c>
      <c r="H672" s="6">
        <v>0</v>
      </c>
      <c r="I672" s="6">
        <v>0</v>
      </c>
      <c r="J672" s="6">
        <v>0</v>
      </c>
      <c r="K672" s="6">
        <v>0</v>
      </c>
      <c r="L672" s="6">
        <v>9.5802173913043465</v>
      </c>
      <c r="M672" s="6">
        <v>4.6956521739130439</v>
      </c>
      <c r="N672" s="6">
        <v>4.0861956521739131</v>
      </c>
      <c r="O672" s="6">
        <f>SUM(NonNurse[[#This Row],[Qualified Social Work Staff Hours]],NonNurse[[#This Row],[Other Social Work Staff Hours]])/NonNurse[[#This Row],[MDS Census]]</f>
        <v>9.7493664776155425E-2</v>
      </c>
      <c r="P672" s="6">
        <v>0</v>
      </c>
      <c r="Q672" s="6">
        <v>10.64467391304348</v>
      </c>
      <c r="R672" s="6">
        <f>SUM(NonNurse[[#This Row],[Qualified Activities Professional Hours]],NonNurse[[#This Row],[Other Activities Professional Hours]])/NonNurse[[#This Row],[MDS Census]]</f>
        <v>0.11817424882345845</v>
      </c>
      <c r="S672" s="6">
        <v>9.0026086956521727</v>
      </c>
      <c r="T672" s="6">
        <v>12.201521739130435</v>
      </c>
      <c r="U672" s="6">
        <v>0</v>
      </c>
      <c r="V672" s="6">
        <f>SUM(NonNurse[[#This Row],[Occupational Therapist Hours]],NonNurse[[#This Row],[OT Assistant Hours]],NonNurse[[#This Row],[OT Aide Hours]])/NonNurse[[#This Row],[MDS Census]]</f>
        <v>0.2354024375527935</v>
      </c>
      <c r="W672" s="6">
        <v>5.9257608695652166</v>
      </c>
      <c r="X672" s="6">
        <v>13.075326086956521</v>
      </c>
      <c r="Y672" s="6">
        <v>0</v>
      </c>
      <c r="Z672" s="6">
        <f>SUM(NonNurse[[#This Row],[Physical Therapist (PT) Hours]],NonNurse[[#This Row],[PT Assistant Hours]],NonNurse[[#This Row],[PT Aide Hours]])/NonNurse[[#This Row],[MDS Census]]</f>
        <v>0.21094485338481961</v>
      </c>
      <c r="AA672" s="6">
        <v>0</v>
      </c>
      <c r="AB672" s="6">
        <v>0</v>
      </c>
      <c r="AC672" s="6">
        <v>0</v>
      </c>
      <c r="AD672" s="6">
        <v>0</v>
      </c>
      <c r="AE672" s="6">
        <v>0</v>
      </c>
      <c r="AF672" s="6">
        <v>0</v>
      </c>
      <c r="AG672" s="6">
        <v>0</v>
      </c>
      <c r="AH672" s="1">
        <v>366304</v>
      </c>
      <c r="AI672">
        <v>5</v>
      </c>
    </row>
    <row r="673" spans="1:35" x14ac:dyDescent="0.25">
      <c r="A673" t="s">
        <v>964</v>
      </c>
      <c r="B673" t="s">
        <v>247</v>
      </c>
      <c r="C673" t="s">
        <v>1286</v>
      </c>
      <c r="D673" t="s">
        <v>1049</v>
      </c>
      <c r="E673" s="6">
        <v>84.532608695652172</v>
      </c>
      <c r="F673" s="6">
        <v>4.6956521739130439</v>
      </c>
      <c r="G673" s="6">
        <v>0.49456521739130432</v>
      </c>
      <c r="H673" s="6">
        <v>0</v>
      </c>
      <c r="I673" s="6">
        <v>4.2608695652173916</v>
      </c>
      <c r="J673" s="6">
        <v>0</v>
      </c>
      <c r="K673" s="6">
        <v>0</v>
      </c>
      <c r="L673" s="6">
        <v>4.9735869565217401</v>
      </c>
      <c r="M673" s="6">
        <v>5.5652173913043477</v>
      </c>
      <c r="N673" s="6">
        <v>4.7479347826086951</v>
      </c>
      <c r="O673" s="6">
        <f>SUM(NonNurse[[#This Row],[Qualified Social Work Staff Hours]],NonNurse[[#This Row],[Other Social Work Staff Hours]])/NonNurse[[#This Row],[MDS Census]]</f>
        <v>0.122002057348592</v>
      </c>
      <c r="P673" s="6">
        <v>0</v>
      </c>
      <c r="Q673" s="6">
        <v>10.480978260869565</v>
      </c>
      <c r="R673" s="6">
        <f>SUM(NonNurse[[#This Row],[Qualified Activities Professional Hours]],NonNurse[[#This Row],[Other Activities Professional Hours]])/NonNurse[[#This Row],[MDS Census]]</f>
        <v>0.12398739873987398</v>
      </c>
      <c r="S673" s="6">
        <v>9.0634782608695676</v>
      </c>
      <c r="T673" s="6">
        <v>10.530869565217392</v>
      </c>
      <c r="U673" s="6">
        <v>0</v>
      </c>
      <c r="V673" s="6">
        <f>SUM(NonNurse[[#This Row],[Occupational Therapist Hours]],NonNurse[[#This Row],[OT Assistant Hours]],NonNurse[[#This Row],[OT Aide Hours]])/NonNurse[[#This Row],[MDS Census]]</f>
        <v>0.23179632248939183</v>
      </c>
      <c r="W673" s="6">
        <v>6.6145652173913074</v>
      </c>
      <c r="X673" s="6">
        <v>9.8371739130434737</v>
      </c>
      <c r="Y673" s="6">
        <v>0</v>
      </c>
      <c r="Z673" s="6">
        <f>SUM(NonNurse[[#This Row],[Physical Therapist (PT) Hours]],NonNurse[[#This Row],[PT Assistant Hours]],NonNurse[[#This Row],[PT Aide Hours]])/NonNurse[[#This Row],[MDS Census]]</f>
        <v>0.19462003343191461</v>
      </c>
      <c r="AA673" s="6">
        <v>0</v>
      </c>
      <c r="AB673" s="6">
        <v>0</v>
      </c>
      <c r="AC673" s="6">
        <v>0</v>
      </c>
      <c r="AD673" s="6">
        <v>0</v>
      </c>
      <c r="AE673" s="6">
        <v>0</v>
      </c>
      <c r="AF673" s="6">
        <v>0</v>
      </c>
      <c r="AG673" s="6">
        <v>0</v>
      </c>
      <c r="AH673" s="1">
        <v>365535</v>
      </c>
      <c r="AI673">
        <v>5</v>
      </c>
    </row>
    <row r="674" spans="1:35" x14ac:dyDescent="0.25">
      <c r="A674" t="s">
        <v>964</v>
      </c>
      <c r="B674" t="s">
        <v>303</v>
      </c>
      <c r="C674" t="s">
        <v>1305</v>
      </c>
      <c r="D674" t="s">
        <v>987</v>
      </c>
      <c r="E674" s="6">
        <v>82.478260869565219</v>
      </c>
      <c r="F674" s="6">
        <v>5.1304347826086953</v>
      </c>
      <c r="G674" s="6">
        <v>0.58880434782608693</v>
      </c>
      <c r="H674" s="6">
        <v>0</v>
      </c>
      <c r="I674" s="6">
        <v>4.6086956521739131</v>
      </c>
      <c r="J674" s="6">
        <v>0</v>
      </c>
      <c r="K674" s="6">
        <v>0</v>
      </c>
      <c r="L674" s="6">
        <v>12.202717391304351</v>
      </c>
      <c r="M674" s="6">
        <v>5.1304347826086953</v>
      </c>
      <c r="N674" s="6">
        <v>4.1315217391304353</v>
      </c>
      <c r="O674" s="6">
        <f>SUM(NonNurse[[#This Row],[Qualified Social Work Staff Hours]],NonNurse[[#This Row],[Other Social Work Staff Hours]])/NonNurse[[#This Row],[MDS Census]]</f>
        <v>0.11229573010015813</v>
      </c>
      <c r="P674" s="6">
        <v>5.6032608695652177</v>
      </c>
      <c r="Q674" s="6">
        <v>5.5380434782608692</v>
      </c>
      <c r="R674" s="6">
        <f>SUM(NonNurse[[#This Row],[Qualified Activities Professional Hours]],NonNurse[[#This Row],[Other Activities Professional Hours]])/NonNurse[[#This Row],[MDS Census]]</f>
        <v>0.13508170795993674</v>
      </c>
      <c r="S674" s="6">
        <v>7.4467391304347839</v>
      </c>
      <c r="T674" s="6">
        <v>8.7583695652173876</v>
      </c>
      <c r="U674" s="6">
        <v>0</v>
      </c>
      <c r="V674" s="6">
        <f>SUM(NonNurse[[#This Row],[Occupational Therapist Hours]],NonNurse[[#This Row],[OT Assistant Hours]],NonNurse[[#This Row],[OT Aide Hours]])/NonNurse[[#This Row],[MDS Census]]</f>
        <v>0.19647733263046913</v>
      </c>
      <c r="W674" s="6">
        <v>5.4869565217391303</v>
      </c>
      <c r="X674" s="6">
        <v>10.718369565217394</v>
      </c>
      <c r="Y674" s="6">
        <v>0</v>
      </c>
      <c r="Z674" s="6">
        <f>SUM(NonNurse[[#This Row],[Physical Therapist (PT) Hours]],NonNurse[[#This Row],[PT Assistant Hours]],NonNurse[[#This Row],[PT Aide Hours]])/NonNurse[[#This Row],[MDS Census]]</f>
        <v>0.19647996837111231</v>
      </c>
      <c r="AA674" s="6">
        <v>0</v>
      </c>
      <c r="AB674" s="6">
        <v>0</v>
      </c>
      <c r="AC674" s="6">
        <v>0</v>
      </c>
      <c r="AD674" s="6">
        <v>0</v>
      </c>
      <c r="AE674" s="6">
        <v>0</v>
      </c>
      <c r="AF674" s="6">
        <v>0</v>
      </c>
      <c r="AG674" s="6">
        <v>0</v>
      </c>
      <c r="AH674" s="1">
        <v>365620</v>
      </c>
      <c r="AI674">
        <v>5</v>
      </c>
    </row>
    <row r="675" spans="1:35" x14ac:dyDescent="0.25">
      <c r="A675" t="s">
        <v>964</v>
      </c>
      <c r="B675" t="s">
        <v>878</v>
      </c>
      <c r="C675" t="s">
        <v>1128</v>
      </c>
      <c r="D675" t="s">
        <v>1026</v>
      </c>
      <c r="E675" s="6">
        <v>55.097826086956523</v>
      </c>
      <c r="F675" s="6">
        <v>5.2608695652173916</v>
      </c>
      <c r="G675" s="6">
        <v>0.65217391304347827</v>
      </c>
      <c r="H675" s="6">
        <v>0</v>
      </c>
      <c r="I675" s="6">
        <v>5.7173913043478262</v>
      </c>
      <c r="J675" s="6">
        <v>0</v>
      </c>
      <c r="K675" s="6">
        <v>0</v>
      </c>
      <c r="L675" s="6">
        <v>4.9010869565217403</v>
      </c>
      <c r="M675" s="6">
        <v>10.392282608695654</v>
      </c>
      <c r="N675" s="6">
        <v>0</v>
      </c>
      <c r="O675" s="6">
        <f>SUM(NonNurse[[#This Row],[Qualified Social Work Staff Hours]],NonNurse[[#This Row],[Other Social Work Staff Hours]])/NonNurse[[#This Row],[MDS Census]]</f>
        <v>0.1886151114618268</v>
      </c>
      <c r="P675" s="6">
        <v>0</v>
      </c>
      <c r="Q675" s="6">
        <v>5.1768478260869539</v>
      </c>
      <c r="R675" s="6">
        <f>SUM(NonNurse[[#This Row],[Qualified Activities Professional Hours]],NonNurse[[#This Row],[Other Activities Professional Hours]])/NonNurse[[#This Row],[MDS Census]]</f>
        <v>9.3957388044979231E-2</v>
      </c>
      <c r="S675" s="6">
        <v>8.6136956521739165</v>
      </c>
      <c r="T675" s="6">
        <v>8.3940217391304355</v>
      </c>
      <c r="U675" s="6">
        <v>0</v>
      </c>
      <c r="V675" s="6">
        <f>SUM(NonNurse[[#This Row],[Occupational Therapist Hours]],NonNurse[[#This Row],[OT Assistant Hours]],NonNurse[[#This Row],[OT Aide Hours]])/NonNurse[[#This Row],[MDS Census]]</f>
        <v>0.30868218583547058</v>
      </c>
      <c r="W675" s="6">
        <v>5.5716304347826062</v>
      </c>
      <c r="X675" s="6">
        <v>8.3640217391304343</v>
      </c>
      <c r="Y675" s="6">
        <v>0</v>
      </c>
      <c r="Z675" s="6">
        <f>SUM(NonNurse[[#This Row],[Physical Therapist (PT) Hours]],NonNurse[[#This Row],[PT Assistant Hours]],NonNurse[[#This Row],[PT Aide Hours]])/NonNurse[[#This Row],[MDS Census]]</f>
        <v>0.25292562635628324</v>
      </c>
      <c r="AA675" s="6">
        <v>0</v>
      </c>
      <c r="AB675" s="6">
        <v>0</v>
      </c>
      <c r="AC675" s="6">
        <v>0</v>
      </c>
      <c r="AD675" s="6">
        <v>0</v>
      </c>
      <c r="AE675" s="6">
        <v>0</v>
      </c>
      <c r="AF675" s="6">
        <v>0</v>
      </c>
      <c r="AG675" s="6">
        <v>0</v>
      </c>
      <c r="AH675" s="1">
        <v>366436</v>
      </c>
      <c r="AI675">
        <v>5</v>
      </c>
    </row>
    <row r="676" spans="1:35" x14ac:dyDescent="0.25">
      <c r="A676" t="s">
        <v>964</v>
      </c>
      <c r="B676" t="s">
        <v>862</v>
      </c>
      <c r="C676" t="s">
        <v>1406</v>
      </c>
      <c r="D676" t="s">
        <v>1034</v>
      </c>
      <c r="E676" s="6">
        <v>88.804347826086953</v>
      </c>
      <c r="F676" s="6">
        <v>5.2173913043478262</v>
      </c>
      <c r="G676" s="6">
        <v>8.6956521739130432E-2</v>
      </c>
      <c r="H676" s="6">
        <v>0</v>
      </c>
      <c r="I676" s="6">
        <v>4.7934782608695654</v>
      </c>
      <c r="J676" s="6">
        <v>0</v>
      </c>
      <c r="K676" s="6">
        <v>0</v>
      </c>
      <c r="L676" s="6">
        <v>13.646521739130433</v>
      </c>
      <c r="M676" s="6">
        <v>4.9565217391304346</v>
      </c>
      <c r="N676" s="6">
        <v>4.1238043478260868</v>
      </c>
      <c r="O676" s="6">
        <f>SUM(NonNurse[[#This Row],[Qualified Social Work Staff Hours]],NonNurse[[#This Row],[Other Social Work Staff Hours]])/NonNurse[[#This Row],[MDS Census]]</f>
        <v>0.10225091799265607</v>
      </c>
      <c r="P676" s="6">
        <v>7.2489130434782618</v>
      </c>
      <c r="Q676" s="6">
        <v>3.1245652173913054</v>
      </c>
      <c r="R676" s="6">
        <f>SUM(NonNurse[[#This Row],[Qualified Activities Professional Hours]],NonNurse[[#This Row],[Other Activities Professional Hours]])/NonNurse[[#This Row],[MDS Census]]</f>
        <v>0.11681272949816406</v>
      </c>
      <c r="S676" s="6">
        <v>7.7761956521739162</v>
      </c>
      <c r="T676" s="6">
        <v>6.9399999999999986</v>
      </c>
      <c r="U676" s="6">
        <v>0</v>
      </c>
      <c r="V676" s="6">
        <f>SUM(NonNurse[[#This Row],[Occupational Therapist Hours]],NonNurse[[#This Row],[OT Assistant Hours]],NonNurse[[#This Row],[OT Aide Hours]])/NonNurse[[#This Row],[MDS Census]]</f>
        <v>0.16571481028151777</v>
      </c>
      <c r="W676" s="6">
        <v>10.207500000000001</v>
      </c>
      <c r="X676" s="6">
        <v>10.321413043478261</v>
      </c>
      <c r="Y676" s="6">
        <v>0</v>
      </c>
      <c r="Z676" s="6">
        <f>SUM(NonNurse[[#This Row],[Physical Therapist (PT) Hours]],NonNurse[[#This Row],[PT Assistant Hours]],NonNurse[[#This Row],[PT Aide Hours]])/NonNurse[[#This Row],[MDS Census]]</f>
        <v>0.23117013463892291</v>
      </c>
      <c r="AA676" s="6">
        <v>0</v>
      </c>
      <c r="AB676" s="6">
        <v>0</v>
      </c>
      <c r="AC676" s="6">
        <v>0</v>
      </c>
      <c r="AD676" s="6">
        <v>0</v>
      </c>
      <c r="AE676" s="6">
        <v>0</v>
      </c>
      <c r="AF676" s="6">
        <v>0</v>
      </c>
      <c r="AG676" s="6">
        <v>0</v>
      </c>
      <c r="AH676" s="1">
        <v>366419</v>
      </c>
      <c r="AI676">
        <v>5</v>
      </c>
    </row>
    <row r="677" spans="1:35" x14ac:dyDescent="0.25">
      <c r="A677" t="s">
        <v>964</v>
      </c>
      <c r="B677" t="s">
        <v>296</v>
      </c>
      <c r="C677" t="s">
        <v>1266</v>
      </c>
      <c r="D677" t="s">
        <v>980</v>
      </c>
      <c r="E677" s="6">
        <v>87.543478260869563</v>
      </c>
      <c r="F677" s="6">
        <v>5.2173913043478262</v>
      </c>
      <c r="G677" s="6">
        <v>0.41304347826086957</v>
      </c>
      <c r="H677" s="6">
        <v>0</v>
      </c>
      <c r="I677" s="6">
        <v>3.847826086956522</v>
      </c>
      <c r="J677" s="6">
        <v>0</v>
      </c>
      <c r="K677" s="6">
        <v>0</v>
      </c>
      <c r="L677" s="6">
        <v>12.085543478260874</v>
      </c>
      <c r="M677" s="6">
        <v>5.4782608695652177</v>
      </c>
      <c r="N677" s="6">
        <v>4.3840217391304348</v>
      </c>
      <c r="O677" s="6">
        <f>SUM(NonNurse[[#This Row],[Qualified Social Work Staff Hours]],NonNurse[[#This Row],[Other Social Work Staff Hours]])/NonNurse[[#This Row],[MDS Census]]</f>
        <v>0.11265582319344426</v>
      </c>
      <c r="P677" s="6">
        <v>0</v>
      </c>
      <c r="Q677" s="6">
        <v>22.415543478260869</v>
      </c>
      <c r="R677" s="6">
        <f>SUM(NonNurse[[#This Row],[Qualified Activities Professional Hours]],NonNurse[[#This Row],[Other Activities Professional Hours]])/NonNurse[[#This Row],[MDS Census]]</f>
        <v>0.25605040973429349</v>
      </c>
      <c r="S677" s="6">
        <v>16.854456521739131</v>
      </c>
      <c r="T677" s="6">
        <v>7.6248913043478277</v>
      </c>
      <c r="U677" s="6">
        <v>0</v>
      </c>
      <c r="V677" s="6">
        <f>SUM(NonNurse[[#This Row],[Occupational Therapist Hours]],NonNurse[[#This Row],[OT Assistant Hours]],NonNurse[[#This Row],[OT Aide Hours]])/NonNurse[[#This Row],[MDS Census]]</f>
        <v>0.27962503104047681</v>
      </c>
      <c r="W677" s="6">
        <v>14.616195652173909</v>
      </c>
      <c r="X677" s="6">
        <v>8.7425000000000015</v>
      </c>
      <c r="Y677" s="6">
        <v>0</v>
      </c>
      <c r="Z677" s="6">
        <f>SUM(NonNurse[[#This Row],[Physical Therapist (PT) Hours]],NonNurse[[#This Row],[PT Assistant Hours]],NonNurse[[#This Row],[PT Aide Hours]])/NonNurse[[#This Row],[MDS Census]]</f>
        <v>0.26682393841569402</v>
      </c>
      <c r="AA677" s="6">
        <v>0</v>
      </c>
      <c r="AB677" s="6">
        <v>0</v>
      </c>
      <c r="AC677" s="6">
        <v>0</v>
      </c>
      <c r="AD677" s="6">
        <v>0</v>
      </c>
      <c r="AE677" s="6">
        <v>0</v>
      </c>
      <c r="AF677" s="6">
        <v>0</v>
      </c>
      <c r="AG677" s="6">
        <v>0</v>
      </c>
      <c r="AH677" s="1">
        <v>365611</v>
      </c>
      <c r="AI677">
        <v>5</v>
      </c>
    </row>
    <row r="678" spans="1:35" x14ac:dyDescent="0.25">
      <c r="A678" t="s">
        <v>964</v>
      </c>
      <c r="B678" t="s">
        <v>104</v>
      </c>
      <c r="C678" t="s">
        <v>1243</v>
      </c>
      <c r="D678" t="s">
        <v>1003</v>
      </c>
      <c r="E678" s="6">
        <v>97.271739130434781</v>
      </c>
      <c r="F678" s="6">
        <v>5.0434782608695654</v>
      </c>
      <c r="G678" s="6">
        <v>0.27173913043478259</v>
      </c>
      <c r="H678" s="6">
        <v>0</v>
      </c>
      <c r="I678" s="6">
        <v>5.1304347826086953</v>
      </c>
      <c r="J678" s="6">
        <v>0</v>
      </c>
      <c r="K678" s="6">
        <v>0</v>
      </c>
      <c r="L678" s="6">
        <v>4.5976086956521733</v>
      </c>
      <c r="M678" s="6">
        <v>4.8695652173913047</v>
      </c>
      <c r="N678" s="6">
        <v>3.7542391304347831</v>
      </c>
      <c r="O678" s="6">
        <f>SUM(NonNurse[[#This Row],[Qualified Social Work Staff Hours]],NonNurse[[#This Row],[Other Social Work Staff Hours]])/NonNurse[[#This Row],[MDS Census]]</f>
        <v>8.8656833165716847E-2</v>
      </c>
      <c r="P678" s="6">
        <v>0</v>
      </c>
      <c r="Q678" s="6">
        <v>11.452717391304347</v>
      </c>
      <c r="R678" s="6">
        <f>SUM(NonNurse[[#This Row],[Qualified Activities Professional Hours]],NonNurse[[#This Row],[Other Activities Professional Hours]])/NonNurse[[#This Row],[MDS Census]]</f>
        <v>0.11773941222482959</v>
      </c>
      <c r="S678" s="6">
        <v>10.000760869565216</v>
      </c>
      <c r="T678" s="6">
        <v>5.299130434782608</v>
      </c>
      <c r="U678" s="6">
        <v>0</v>
      </c>
      <c r="V678" s="6">
        <f>SUM(NonNurse[[#This Row],[Occupational Therapist Hours]],NonNurse[[#This Row],[OT Assistant Hours]],NonNurse[[#This Row],[OT Aide Hours]])/NonNurse[[#This Row],[MDS Census]]</f>
        <v>0.15729020002234884</v>
      </c>
      <c r="W678" s="6">
        <v>6.6876086956521723</v>
      </c>
      <c r="X678" s="6">
        <v>6.1066304347826081</v>
      </c>
      <c r="Y678" s="6">
        <v>0</v>
      </c>
      <c r="Z678" s="6">
        <f>SUM(NonNurse[[#This Row],[Physical Therapist (PT) Hours]],NonNurse[[#This Row],[PT Assistant Hours]],NonNurse[[#This Row],[PT Aide Hours]])/NonNurse[[#This Row],[MDS Census]]</f>
        <v>0.13153089730696166</v>
      </c>
      <c r="AA678" s="6">
        <v>0</v>
      </c>
      <c r="AB678" s="6">
        <v>0</v>
      </c>
      <c r="AC678" s="6">
        <v>0</v>
      </c>
      <c r="AD678" s="6">
        <v>0</v>
      </c>
      <c r="AE678" s="6">
        <v>0</v>
      </c>
      <c r="AF678" s="6">
        <v>0</v>
      </c>
      <c r="AG678" s="6">
        <v>0</v>
      </c>
      <c r="AH678" s="1">
        <v>365305</v>
      </c>
      <c r="AI678">
        <v>5</v>
      </c>
    </row>
    <row r="679" spans="1:35" x14ac:dyDescent="0.25">
      <c r="A679" t="s">
        <v>964</v>
      </c>
      <c r="B679" t="s">
        <v>350</v>
      </c>
      <c r="C679" t="s">
        <v>1318</v>
      </c>
      <c r="D679" t="s">
        <v>1003</v>
      </c>
      <c r="E679" s="6">
        <v>89.869565217391298</v>
      </c>
      <c r="F679" s="6">
        <v>4.8695652173913047</v>
      </c>
      <c r="G679" s="6">
        <v>0.32608695652173914</v>
      </c>
      <c r="H679" s="6">
        <v>0</v>
      </c>
      <c r="I679" s="6">
        <v>4.8043478260869561</v>
      </c>
      <c r="J679" s="6">
        <v>0</v>
      </c>
      <c r="K679" s="6">
        <v>0</v>
      </c>
      <c r="L679" s="6">
        <v>15.012717391304344</v>
      </c>
      <c r="M679" s="6">
        <v>4.8859782608695648</v>
      </c>
      <c r="N679" s="6">
        <v>5.1715217391304344</v>
      </c>
      <c r="O679" s="6">
        <f>SUM(NonNurse[[#This Row],[Qualified Social Work Staff Hours]],NonNurse[[#This Row],[Other Social Work Staff Hours]])/NonNurse[[#This Row],[MDS Census]]</f>
        <v>0.1119121915820029</v>
      </c>
      <c r="P679" s="6">
        <v>4.8508695652173914</v>
      </c>
      <c r="Q679" s="6">
        <v>5.7961956521739122</v>
      </c>
      <c r="R679" s="6">
        <f>SUM(NonNurse[[#This Row],[Qualified Activities Professional Hours]],NonNurse[[#This Row],[Other Activities Professional Hours]])/NonNurse[[#This Row],[MDS Census]]</f>
        <v>0.1184724238026125</v>
      </c>
      <c r="S679" s="6">
        <v>4.6324999999999985</v>
      </c>
      <c r="T679" s="6">
        <v>7.3852173913043471</v>
      </c>
      <c r="U679" s="6">
        <v>0</v>
      </c>
      <c r="V679" s="6">
        <f>SUM(NonNurse[[#This Row],[Occupational Therapist Hours]],NonNurse[[#This Row],[OT Assistant Hours]],NonNurse[[#This Row],[OT Aide Hours]])/NonNurse[[#This Row],[MDS Census]]</f>
        <v>0.13372399612965649</v>
      </c>
      <c r="W679" s="6">
        <v>5.5672826086956517</v>
      </c>
      <c r="X679" s="6">
        <v>8.2709782608695654</v>
      </c>
      <c r="Y679" s="6">
        <v>0</v>
      </c>
      <c r="Z679" s="6">
        <f>SUM(NonNurse[[#This Row],[Physical Therapist (PT) Hours]],NonNurse[[#This Row],[PT Assistant Hours]],NonNurse[[#This Row],[PT Aide Hours]])/NonNurse[[#This Row],[MDS Census]]</f>
        <v>0.15398161586840833</v>
      </c>
      <c r="AA679" s="6">
        <v>0</v>
      </c>
      <c r="AB679" s="6">
        <v>0</v>
      </c>
      <c r="AC679" s="6">
        <v>0</v>
      </c>
      <c r="AD679" s="6">
        <v>0</v>
      </c>
      <c r="AE679" s="6">
        <v>0</v>
      </c>
      <c r="AF679" s="6">
        <v>0</v>
      </c>
      <c r="AG679" s="6">
        <v>0</v>
      </c>
      <c r="AH679" s="1">
        <v>365691</v>
      </c>
      <c r="AI679">
        <v>5</v>
      </c>
    </row>
    <row r="680" spans="1:35" x14ac:dyDescent="0.25">
      <c r="A680" t="s">
        <v>964</v>
      </c>
      <c r="B680" t="s">
        <v>797</v>
      </c>
      <c r="C680" t="s">
        <v>1219</v>
      </c>
      <c r="D680" t="s">
        <v>1032</v>
      </c>
      <c r="E680" s="6">
        <v>78.043478260869563</v>
      </c>
      <c r="F680" s="6">
        <v>5.3478260869565215</v>
      </c>
      <c r="G680" s="6">
        <v>0.2608695652173913</v>
      </c>
      <c r="H680" s="6">
        <v>0</v>
      </c>
      <c r="I680" s="6">
        <v>3.9456521739130435</v>
      </c>
      <c r="J680" s="6">
        <v>0</v>
      </c>
      <c r="K680" s="6">
        <v>0</v>
      </c>
      <c r="L680" s="6">
        <v>5.0486956521739135</v>
      </c>
      <c r="M680" s="6">
        <v>5.1304347826086953</v>
      </c>
      <c r="N680" s="6">
        <v>0.78195652173913044</v>
      </c>
      <c r="O680" s="6">
        <f>SUM(NonNurse[[#This Row],[Qualified Social Work Staff Hours]],NonNurse[[#This Row],[Other Social Work Staff Hours]])/NonNurse[[#This Row],[MDS Census]]</f>
        <v>7.5757660167130911E-2</v>
      </c>
      <c r="P680" s="6">
        <v>8.6956521739130432E-2</v>
      </c>
      <c r="Q680" s="6">
        <v>15.719239130434781</v>
      </c>
      <c r="R680" s="6">
        <f>SUM(NonNurse[[#This Row],[Qualified Activities Professional Hours]],NonNurse[[#This Row],[Other Activities Professional Hours]])/NonNurse[[#This Row],[MDS Census]]</f>
        <v>0.20253064066852366</v>
      </c>
      <c r="S680" s="6">
        <v>6.3314130434782623</v>
      </c>
      <c r="T680" s="6">
        <v>1.8097826086956526</v>
      </c>
      <c r="U680" s="6">
        <v>0</v>
      </c>
      <c r="V680" s="6">
        <f>SUM(NonNurse[[#This Row],[Occupational Therapist Hours]],NonNurse[[#This Row],[OT Assistant Hours]],NonNurse[[#This Row],[OT Aide Hours]])/NonNurse[[#This Row],[MDS Census]]</f>
        <v>0.10431615598885796</v>
      </c>
      <c r="W680" s="6">
        <v>8.197499999999998</v>
      </c>
      <c r="X680" s="6">
        <v>4.2390217391304335</v>
      </c>
      <c r="Y680" s="6">
        <v>0</v>
      </c>
      <c r="Z680" s="6">
        <f>SUM(NonNurse[[#This Row],[Physical Therapist (PT) Hours]],NonNurse[[#This Row],[PT Assistant Hours]],NonNurse[[#This Row],[PT Aide Hours]])/NonNurse[[#This Row],[MDS Census]]</f>
        <v>0.15935376044568239</v>
      </c>
      <c r="AA680" s="6">
        <v>0</v>
      </c>
      <c r="AB680" s="6">
        <v>0</v>
      </c>
      <c r="AC680" s="6">
        <v>0</v>
      </c>
      <c r="AD680" s="6">
        <v>0</v>
      </c>
      <c r="AE680" s="6">
        <v>0</v>
      </c>
      <c r="AF680" s="6">
        <v>0</v>
      </c>
      <c r="AG680" s="6">
        <v>0</v>
      </c>
      <c r="AH680" s="1">
        <v>366343</v>
      </c>
      <c r="AI680">
        <v>5</v>
      </c>
    </row>
    <row r="681" spans="1:35" x14ac:dyDescent="0.25">
      <c r="A681" t="s">
        <v>964</v>
      </c>
      <c r="B681" t="s">
        <v>144</v>
      </c>
      <c r="C681" t="s">
        <v>1131</v>
      </c>
      <c r="D681" t="s">
        <v>982</v>
      </c>
      <c r="E681" s="6">
        <v>71.673913043478265</v>
      </c>
      <c r="F681" s="6">
        <v>5.4782608695652177</v>
      </c>
      <c r="G681" s="6">
        <v>0.94565217391304346</v>
      </c>
      <c r="H681" s="6">
        <v>0</v>
      </c>
      <c r="I681" s="6">
        <v>0</v>
      </c>
      <c r="J681" s="6">
        <v>0</v>
      </c>
      <c r="K681" s="6">
        <v>0</v>
      </c>
      <c r="L681" s="6">
        <v>3.2083695652173909</v>
      </c>
      <c r="M681" s="6">
        <v>5.2173913043478262</v>
      </c>
      <c r="N681" s="6">
        <v>3.6529347826086944</v>
      </c>
      <c r="O681" s="6">
        <f>SUM(NonNurse[[#This Row],[Qualified Social Work Staff Hours]],NonNurse[[#This Row],[Other Social Work Staff Hours]])/NonNurse[[#This Row],[MDS Census]]</f>
        <v>0.12375947831361842</v>
      </c>
      <c r="P681" s="6">
        <v>4.5390217391304342</v>
      </c>
      <c r="Q681" s="6">
        <v>3.0545652173913047</v>
      </c>
      <c r="R681" s="6">
        <f>SUM(NonNurse[[#This Row],[Qualified Activities Professional Hours]],NonNurse[[#This Row],[Other Activities Professional Hours]])/NonNurse[[#This Row],[MDS Census]]</f>
        <v>0.10594631483166514</v>
      </c>
      <c r="S681" s="6">
        <v>6.441086956521743</v>
      </c>
      <c r="T681" s="6">
        <v>5.7971739130434772</v>
      </c>
      <c r="U681" s="6">
        <v>4.0217391304347823</v>
      </c>
      <c r="V681" s="6">
        <f>SUM(NonNurse[[#This Row],[Occupational Therapist Hours]],NonNurse[[#This Row],[OT Assistant Hours]],NonNurse[[#This Row],[OT Aide Hours]])/NonNurse[[#This Row],[MDS Census]]</f>
        <v>0.22686078252957234</v>
      </c>
      <c r="W681" s="6">
        <v>7.1469565217391287</v>
      </c>
      <c r="X681" s="6">
        <v>9.087065217391304</v>
      </c>
      <c r="Y681" s="6">
        <v>0</v>
      </c>
      <c r="Z681" s="6">
        <f>SUM(NonNurse[[#This Row],[Physical Therapist (PT) Hours]],NonNurse[[#This Row],[PT Assistant Hours]],NonNurse[[#This Row],[PT Aide Hours]])/NonNurse[[#This Row],[MDS Census]]</f>
        <v>0.22649833181680312</v>
      </c>
      <c r="AA681" s="6">
        <v>0</v>
      </c>
      <c r="AB681" s="6">
        <v>0</v>
      </c>
      <c r="AC681" s="6">
        <v>0</v>
      </c>
      <c r="AD681" s="6">
        <v>0</v>
      </c>
      <c r="AE681" s="6">
        <v>0</v>
      </c>
      <c r="AF681" s="6">
        <v>0</v>
      </c>
      <c r="AG681" s="6">
        <v>0</v>
      </c>
      <c r="AH681" s="1">
        <v>365374</v>
      </c>
      <c r="AI681">
        <v>5</v>
      </c>
    </row>
    <row r="682" spans="1:35" x14ac:dyDescent="0.25">
      <c r="A682" t="s">
        <v>964</v>
      </c>
      <c r="B682" t="s">
        <v>317</v>
      </c>
      <c r="C682" t="s">
        <v>1312</v>
      </c>
      <c r="D682" t="s">
        <v>982</v>
      </c>
      <c r="E682" s="6">
        <v>73.260869565217391</v>
      </c>
      <c r="F682" s="6">
        <v>5.5652173913043477</v>
      </c>
      <c r="G682" s="6">
        <v>1.0597826086956521</v>
      </c>
      <c r="H682" s="6">
        <v>0</v>
      </c>
      <c r="I682" s="6">
        <v>2.9347826086956523</v>
      </c>
      <c r="J682" s="6">
        <v>0</v>
      </c>
      <c r="K682" s="6">
        <v>0</v>
      </c>
      <c r="L682" s="6">
        <v>4.9910869565217393</v>
      </c>
      <c r="M682" s="6">
        <v>3.5652173913043477</v>
      </c>
      <c r="N682" s="6">
        <v>0</v>
      </c>
      <c r="O682" s="6">
        <f>SUM(NonNurse[[#This Row],[Qualified Social Work Staff Hours]],NonNurse[[#This Row],[Other Social Work Staff Hours]])/NonNurse[[#This Row],[MDS Census]]</f>
        <v>4.86646884272997E-2</v>
      </c>
      <c r="P682" s="6">
        <v>0</v>
      </c>
      <c r="Q682" s="6">
        <v>12.583369565217392</v>
      </c>
      <c r="R682" s="6">
        <f>SUM(NonNurse[[#This Row],[Qualified Activities Professional Hours]],NonNurse[[#This Row],[Other Activities Professional Hours]])/NonNurse[[#This Row],[MDS Census]]</f>
        <v>0.17176112759643919</v>
      </c>
      <c r="S682" s="6">
        <v>6.0316304347826097</v>
      </c>
      <c r="T682" s="6">
        <v>7.9319565217391332</v>
      </c>
      <c r="U682" s="6">
        <v>0</v>
      </c>
      <c r="V682" s="6">
        <f>SUM(NonNurse[[#This Row],[Occupational Therapist Hours]],NonNurse[[#This Row],[OT Assistant Hours]],NonNurse[[#This Row],[OT Aide Hours]])/NonNurse[[#This Row],[MDS Census]]</f>
        <v>0.1906008902077152</v>
      </c>
      <c r="W682" s="6">
        <v>10.015652173913042</v>
      </c>
      <c r="X682" s="6">
        <v>9.7463043478260882</v>
      </c>
      <c r="Y682" s="6">
        <v>0</v>
      </c>
      <c r="Z682" s="6">
        <f>SUM(NonNurse[[#This Row],[Physical Therapist (PT) Hours]],NonNurse[[#This Row],[PT Assistant Hours]],NonNurse[[#This Row],[PT Aide Hours]])/NonNurse[[#This Row],[MDS Census]]</f>
        <v>0.26974777448071213</v>
      </c>
      <c r="AA682" s="6">
        <v>0</v>
      </c>
      <c r="AB682" s="6">
        <v>0</v>
      </c>
      <c r="AC682" s="6">
        <v>0</v>
      </c>
      <c r="AD682" s="6">
        <v>0</v>
      </c>
      <c r="AE682" s="6">
        <v>0</v>
      </c>
      <c r="AF682" s="6">
        <v>0</v>
      </c>
      <c r="AG682" s="6">
        <v>0</v>
      </c>
      <c r="AH682" s="1">
        <v>365640</v>
      </c>
      <c r="AI682">
        <v>5</v>
      </c>
    </row>
    <row r="683" spans="1:35" x14ac:dyDescent="0.25">
      <c r="A683" t="s">
        <v>964</v>
      </c>
      <c r="B683" t="s">
        <v>532</v>
      </c>
      <c r="C683" t="s">
        <v>1189</v>
      </c>
      <c r="D683" t="s">
        <v>1029</v>
      </c>
      <c r="E683" s="6">
        <v>106.41304347826087</v>
      </c>
      <c r="F683" s="6">
        <v>0</v>
      </c>
      <c r="G683" s="6">
        <v>2.6086956521739131</v>
      </c>
      <c r="H683" s="6">
        <v>0.6470652173913044</v>
      </c>
      <c r="I683" s="6">
        <v>1.7282608695652173</v>
      </c>
      <c r="J683" s="6">
        <v>0</v>
      </c>
      <c r="K683" s="6">
        <v>0</v>
      </c>
      <c r="L683" s="6">
        <v>1.556304347826087</v>
      </c>
      <c r="M683" s="6">
        <v>4.6086956521739131</v>
      </c>
      <c r="N683" s="6">
        <v>5.1983695652173916</v>
      </c>
      <c r="O683" s="6">
        <f>SUM(NonNurse[[#This Row],[Qualified Social Work Staff Hours]],NonNurse[[#This Row],[Other Social Work Staff Hours]])/NonNurse[[#This Row],[MDS Census]]</f>
        <v>9.2160367722165473E-2</v>
      </c>
      <c r="P683" s="6">
        <v>4.3478260869565215</v>
      </c>
      <c r="Q683" s="6">
        <v>11.369565217391305</v>
      </c>
      <c r="R683" s="6">
        <f>SUM(NonNurse[[#This Row],[Qualified Activities Professional Hours]],NonNurse[[#This Row],[Other Activities Professional Hours]])/NonNurse[[#This Row],[MDS Census]]</f>
        <v>0.14770173646578141</v>
      </c>
      <c r="S683" s="6">
        <v>2.897934782608695</v>
      </c>
      <c r="T683" s="6">
        <v>6.9191304347826073</v>
      </c>
      <c r="U683" s="6">
        <v>0</v>
      </c>
      <c r="V683" s="6">
        <f>SUM(NonNurse[[#This Row],[Occupational Therapist Hours]],NonNurse[[#This Row],[OT Assistant Hours]],NonNurse[[#This Row],[OT Aide Hours]])/NonNurse[[#This Row],[MDS Census]]</f>
        <v>9.225434116445351E-2</v>
      </c>
      <c r="W683" s="6">
        <v>3.0668478260869576</v>
      </c>
      <c r="X683" s="6">
        <v>5.9998913043478277</v>
      </c>
      <c r="Y683" s="6">
        <v>0</v>
      </c>
      <c r="Z683" s="6">
        <f>SUM(NonNurse[[#This Row],[Physical Therapist (PT) Hours]],NonNurse[[#This Row],[PT Assistant Hours]],NonNurse[[#This Row],[PT Aide Hours]])/NonNurse[[#This Row],[MDS Census]]</f>
        <v>8.5203268641470903E-2</v>
      </c>
      <c r="AA683" s="6">
        <v>0</v>
      </c>
      <c r="AB683" s="6">
        <v>0</v>
      </c>
      <c r="AC683" s="6">
        <v>0</v>
      </c>
      <c r="AD683" s="6">
        <v>0</v>
      </c>
      <c r="AE683" s="6">
        <v>0</v>
      </c>
      <c r="AF683" s="6">
        <v>0</v>
      </c>
      <c r="AG683" s="6">
        <v>0</v>
      </c>
      <c r="AH683" s="1">
        <v>365976</v>
      </c>
      <c r="AI683">
        <v>5</v>
      </c>
    </row>
    <row r="684" spans="1:35" x14ac:dyDescent="0.25">
      <c r="A684" t="s">
        <v>964</v>
      </c>
      <c r="B684" t="s">
        <v>530</v>
      </c>
      <c r="C684" t="s">
        <v>1196</v>
      </c>
      <c r="D684" t="s">
        <v>1010</v>
      </c>
      <c r="E684" s="6">
        <v>64.152173913043484</v>
      </c>
      <c r="F684" s="6">
        <v>5.0434782608695654</v>
      </c>
      <c r="G684" s="6">
        <v>2.4760869565217392</v>
      </c>
      <c r="H684" s="6">
        <v>0.46195652173913043</v>
      </c>
      <c r="I684" s="6">
        <v>2.9130434782608696</v>
      </c>
      <c r="J684" s="6">
        <v>0</v>
      </c>
      <c r="K684" s="6">
        <v>0</v>
      </c>
      <c r="L684" s="6">
        <v>1.1760869565217391</v>
      </c>
      <c r="M684" s="6">
        <v>0</v>
      </c>
      <c r="N684" s="6">
        <v>0</v>
      </c>
      <c r="O684" s="6">
        <f>SUM(NonNurse[[#This Row],[Qualified Social Work Staff Hours]],NonNurse[[#This Row],[Other Social Work Staff Hours]])/NonNurse[[#This Row],[MDS Census]]</f>
        <v>0</v>
      </c>
      <c r="P684" s="6">
        <v>1.3478260869565217</v>
      </c>
      <c r="Q684" s="6">
        <v>0</v>
      </c>
      <c r="R684" s="6">
        <f>SUM(NonNurse[[#This Row],[Qualified Activities Professional Hours]],NonNurse[[#This Row],[Other Activities Professional Hours]])/NonNurse[[#This Row],[MDS Census]]</f>
        <v>2.1009827177228057E-2</v>
      </c>
      <c r="S684" s="6">
        <v>0.94304347826086943</v>
      </c>
      <c r="T684" s="6">
        <v>3.3598913043478267</v>
      </c>
      <c r="U684" s="6">
        <v>0</v>
      </c>
      <c r="V684" s="6">
        <f>SUM(NonNurse[[#This Row],[Occupational Therapist Hours]],NonNurse[[#This Row],[OT Assistant Hours]],NonNurse[[#This Row],[OT Aide Hours]])/NonNurse[[#This Row],[MDS Census]]</f>
        <v>6.7073873263300582E-2</v>
      </c>
      <c r="W684" s="6">
        <v>4.0126086956521752</v>
      </c>
      <c r="X684" s="6">
        <v>2.5350000000000001</v>
      </c>
      <c r="Y684" s="6">
        <v>0</v>
      </c>
      <c r="Z684" s="6">
        <f>SUM(NonNurse[[#This Row],[Physical Therapist (PT) Hours]],NonNurse[[#This Row],[PT Assistant Hours]],NonNurse[[#This Row],[PT Aide Hours]])/NonNurse[[#This Row],[MDS Census]]</f>
        <v>0.10206370721789225</v>
      </c>
      <c r="AA684" s="6">
        <v>0</v>
      </c>
      <c r="AB684" s="6">
        <v>0</v>
      </c>
      <c r="AC684" s="6">
        <v>0</v>
      </c>
      <c r="AD684" s="6">
        <v>0</v>
      </c>
      <c r="AE684" s="6">
        <v>0</v>
      </c>
      <c r="AF684" s="6">
        <v>0</v>
      </c>
      <c r="AG684" s="6">
        <v>0</v>
      </c>
      <c r="AH684" s="1">
        <v>365974</v>
      </c>
      <c r="AI684">
        <v>5</v>
      </c>
    </row>
    <row r="685" spans="1:35" x14ac:dyDescent="0.25">
      <c r="A685" t="s">
        <v>964</v>
      </c>
      <c r="B685" t="s">
        <v>582</v>
      </c>
      <c r="C685" t="s">
        <v>1072</v>
      </c>
      <c r="D685" t="s">
        <v>1045</v>
      </c>
      <c r="E685" s="6">
        <v>63.010869565217391</v>
      </c>
      <c r="F685" s="6">
        <v>8</v>
      </c>
      <c r="G685" s="6">
        <v>0.13043478260869565</v>
      </c>
      <c r="H685" s="6">
        <v>0</v>
      </c>
      <c r="I685" s="6">
        <v>1.6630434782608696</v>
      </c>
      <c r="J685" s="6">
        <v>0</v>
      </c>
      <c r="K685" s="6">
        <v>0</v>
      </c>
      <c r="L685" s="6">
        <v>0.68858695652173918</v>
      </c>
      <c r="M685" s="6">
        <v>0</v>
      </c>
      <c r="N685" s="6">
        <v>4.5516304347826084</v>
      </c>
      <c r="O685" s="6">
        <f>SUM(NonNurse[[#This Row],[Qualified Social Work Staff Hours]],NonNurse[[#This Row],[Other Social Work Staff Hours]])/NonNurse[[#This Row],[MDS Census]]</f>
        <v>7.2235639123684664E-2</v>
      </c>
      <c r="P685" s="6">
        <v>5.0434782608695654</v>
      </c>
      <c r="Q685" s="6">
        <v>7.2880434782608692</v>
      </c>
      <c r="R685" s="6">
        <f>SUM(NonNurse[[#This Row],[Qualified Activities Professional Hours]],NonNurse[[#This Row],[Other Activities Professional Hours]])/NonNurse[[#This Row],[MDS Census]]</f>
        <v>0.19570467483180953</v>
      </c>
      <c r="S685" s="6">
        <v>6.1385869565217392</v>
      </c>
      <c r="T685" s="6">
        <v>0.51358695652173914</v>
      </c>
      <c r="U685" s="6">
        <v>0</v>
      </c>
      <c r="V685" s="6">
        <f>SUM(NonNurse[[#This Row],[Occupational Therapist Hours]],NonNurse[[#This Row],[OT Assistant Hours]],NonNurse[[#This Row],[OT Aide Hours]])/NonNurse[[#This Row],[MDS Census]]</f>
        <v>0.10557184750733138</v>
      </c>
      <c r="W685" s="6">
        <v>0.39858695652173914</v>
      </c>
      <c r="X685" s="6">
        <v>3.9190217391304349</v>
      </c>
      <c r="Y685" s="6">
        <v>0</v>
      </c>
      <c r="Z685" s="6">
        <f>SUM(NonNurse[[#This Row],[Physical Therapist (PT) Hours]],NonNurse[[#This Row],[PT Assistant Hours]],NonNurse[[#This Row],[PT Aide Hours]])/NonNurse[[#This Row],[MDS Census]]</f>
        <v>6.852164912885976E-2</v>
      </c>
      <c r="AA685" s="6">
        <v>0</v>
      </c>
      <c r="AB685" s="6">
        <v>0</v>
      </c>
      <c r="AC685" s="6">
        <v>0</v>
      </c>
      <c r="AD685" s="6">
        <v>0</v>
      </c>
      <c r="AE685" s="6">
        <v>0</v>
      </c>
      <c r="AF685" s="6">
        <v>0</v>
      </c>
      <c r="AG685" s="6">
        <v>0</v>
      </c>
      <c r="AH685" s="1">
        <v>366047</v>
      </c>
      <c r="AI685">
        <v>5</v>
      </c>
    </row>
    <row r="686" spans="1:35" x14ac:dyDescent="0.25">
      <c r="A686" t="s">
        <v>964</v>
      </c>
      <c r="B686" t="s">
        <v>458</v>
      </c>
      <c r="C686" t="s">
        <v>1214</v>
      </c>
      <c r="D686" t="s">
        <v>1032</v>
      </c>
      <c r="E686" s="6">
        <v>57.521739130434781</v>
      </c>
      <c r="F686" s="6">
        <v>5.7391304347826084</v>
      </c>
      <c r="G686" s="6">
        <v>0</v>
      </c>
      <c r="H686" s="6">
        <v>0</v>
      </c>
      <c r="I686" s="6">
        <v>3.1956521739130435</v>
      </c>
      <c r="J686" s="6">
        <v>0</v>
      </c>
      <c r="K686" s="6">
        <v>0</v>
      </c>
      <c r="L686" s="6">
        <v>0</v>
      </c>
      <c r="M686" s="6">
        <v>4.2445652173913047</v>
      </c>
      <c r="N686" s="6">
        <v>4.4701086956521738</v>
      </c>
      <c r="O686" s="6">
        <f>SUM(NonNurse[[#This Row],[Qualified Social Work Staff Hours]],NonNurse[[#This Row],[Other Social Work Staff Hours]])/NonNurse[[#This Row],[MDS Census]]</f>
        <v>0.15150226757369614</v>
      </c>
      <c r="P686" s="6">
        <v>3.0298913043478262</v>
      </c>
      <c r="Q686" s="6">
        <v>7.1956521739130439</v>
      </c>
      <c r="R686" s="6">
        <f>SUM(NonNurse[[#This Row],[Qualified Activities Professional Hours]],NonNurse[[#This Row],[Other Activities Professional Hours]])/NonNurse[[#This Row],[MDS Census]]</f>
        <v>0.17776832955404387</v>
      </c>
      <c r="S686" s="6">
        <v>2.1375000000000002</v>
      </c>
      <c r="T686" s="6">
        <v>0.71554347826086939</v>
      </c>
      <c r="U686" s="6">
        <v>0</v>
      </c>
      <c r="V686" s="6">
        <f>SUM(NonNurse[[#This Row],[Occupational Therapist Hours]],NonNurse[[#This Row],[OT Assistant Hours]],NonNurse[[#This Row],[OT Aide Hours]])/NonNurse[[#This Row],[MDS Census]]</f>
        <v>4.959939531368103E-2</v>
      </c>
      <c r="W686" s="6">
        <v>3.2768478260869567</v>
      </c>
      <c r="X686" s="6">
        <v>0.71271739130434775</v>
      </c>
      <c r="Y686" s="6">
        <v>0</v>
      </c>
      <c r="Z686" s="6">
        <f>SUM(NonNurse[[#This Row],[Physical Therapist (PT) Hours]],NonNurse[[#This Row],[PT Assistant Hours]],NonNurse[[#This Row],[PT Aide Hours]])/NonNurse[[#This Row],[MDS Census]]</f>
        <v>6.9357520786092211E-2</v>
      </c>
      <c r="AA686" s="6">
        <v>0</v>
      </c>
      <c r="AB686" s="6">
        <v>0</v>
      </c>
      <c r="AC686" s="6">
        <v>0</v>
      </c>
      <c r="AD686" s="6">
        <v>0</v>
      </c>
      <c r="AE686" s="6">
        <v>0</v>
      </c>
      <c r="AF686" s="6">
        <v>0</v>
      </c>
      <c r="AG686" s="6">
        <v>0</v>
      </c>
      <c r="AH686" s="1">
        <v>365845</v>
      </c>
      <c r="AI686">
        <v>5</v>
      </c>
    </row>
    <row r="687" spans="1:35" x14ac:dyDescent="0.25">
      <c r="A687" t="s">
        <v>964</v>
      </c>
      <c r="B687" t="s">
        <v>44</v>
      </c>
      <c r="C687" t="s">
        <v>1214</v>
      </c>
      <c r="D687" t="s">
        <v>1032</v>
      </c>
      <c r="E687" s="6">
        <v>64.652173913043484</v>
      </c>
      <c r="F687" s="6">
        <v>0</v>
      </c>
      <c r="G687" s="6">
        <v>0</v>
      </c>
      <c r="H687" s="6">
        <v>0</v>
      </c>
      <c r="I687" s="6">
        <v>3.9891304347826089</v>
      </c>
      <c r="J687" s="6">
        <v>0</v>
      </c>
      <c r="K687" s="6">
        <v>0</v>
      </c>
      <c r="L687" s="6">
        <v>0</v>
      </c>
      <c r="M687" s="6">
        <v>4.5461956521739131</v>
      </c>
      <c r="N687" s="6">
        <v>4.8396739130434785</v>
      </c>
      <c r="O687" s="6">
        <f>SUM(NonNurse[[#This Row],[Qualified Social Work Staff Hours]],NonNurse[[#This Row],[Other Social Work Staff Hours]])/NonNurse[[#This Row],[MDS Census]]</f>
        <v>0.14517484868863481</v>
      </c>
      <c r="P687" s="6">
        <v>2.9972826086956523</v>
      </c>
      <c r="Q687" s="6">
        <v>2.9157608695652173</v>
      </c>
      <c r="R687" s="6">
        <f>SUM(NonNurse[[#This Row],[Qualified Activities Professional Hours]],NonNurse[[#This Row],[Other Activities Professional Hours]])/NonNurse[[#This Row],[MDS Census]]</f>
        <v>9.1459314055144569E-2</v>
      </c>
      <c r="S687" s="6">
        <v>1.4926086956521738</v>
      </c>
      <c r="T687" s="6">
        <v>2.6198913043478256</v>
      </c>
      <c r="U687" s="6">
        <v>0</v>
      </c>
      <c r="V687" s="6">
        <f>SUM(NonNurse[[#This Row],[Occupational Therapist Hours]],NonNurse[[#This Row],[OT Assistant Hours]],NonNurse[[#This Row],[OT Aide Hours]])/NonNurse[[#This Row],[MDS Census]]</f>
        <v>6.3609616677874889E-2</v>
      </c>
      <c r="W687" s="6">
        <v>2.4127173913043483</v>
      </c>
      <c r="X687" s="6">
        <v>2.6991304347826088</v>
      </c>
      <c r="Y687" s="6">
        <v>0</v>
      </c>
      <c r="Z687" s="6">
        <f>SUM(NonNurse[[#This Row],[Physical Therapist (PT) Hours]],NonNurse[[#This Row],[PT Assistant Hours]],NonNurse[[#This Row],[PT Aide Hours]])/NonNurse[[#This Row],[MDS Census]]</f>
        <v>7.9066913248150641E-2</v>
      </c>
      <c r="AA687" s="6">
        <v>0</v>
      </c>
      <c r="AB687" s="6">
        <v>0</v>
      </c>
      <c r="AC687" s="6">
        <v>0</v>
      </c>
      <c r="AD687" s="6">
        <v>0</v>
      </c>
      <c r="AE687" s="6">
        <v>0</v>
      </c>
      <c r="AF687" s="6">
        <v>0</v>
      </c>
      <c r="AG687" s="6">
        <v>0</v>
      </c>
      <c r="AH687" s="1">
        <v>365115</v>
      </c>
      <c r="AI687">
        <v>5</v>
      </c>
    </row>
    <row r="688" spans="1:35" x14ac:dyDescent="0.25">
      <c r="A688" t="s">
        <v>964</v>
      </c>
      <c r="B688" t="s">
        <v>112</v>
      </c>
      <c r="C688" t="s">
        <v>1096</v>
      </c>
      <c r="D688" t="s">
        <v>1034</v>
      </c>
      <c r="E688" s="6">
        <v>42.760869565217391</v>
      </c>
      <c r="F688" s="6">
        <v>6.5168478260869573</v>
      </c>
      <c r="G688" s="6">
        <v>0.73913043478260865</v>
      </c>
      <c r="H688" s="6">
        <v>0</v>
      </c>
      <c r="I688" s="6">
        <v>0.17391304347826086</v>
      </c>
      <c r="J688" s="6">
        <v>0</v>
      </c>
      <c r="K688" s="6">
        <v>0</v>
      </c>
      <c r="L688" s="6">
        <v>0.4891304347826087</v>
      </c>
      <c r="M688" s="6">
        <v>2.9791304347826091</v>
      </c>
      <c r="N688" s="6">
        <v>2.6067391304347836</v>
      </c>
      <c r="O688" s="6">
        <f>SUM(NonNurse[[#This Row],[Qualified Social Work Staff Hours]],NonNurse[[#This Row],[Other Social Work Staff Hours]])/NonNurse[[#This Row],[MDS Census]]</f>
        <v>0.13063040162684295</v>
      </c>
      <c r="P688" s="6">
        <v>0</v>
      </c>
      <c r="Q688" s="6">
        <v>2.6067391304347836</v>
      </c>
      <c r="R688" s="6">
        <f>SUM(NonNurse[[#This Row],[Qualified Activities Professional Hours]],NonNurse[[#This Row],[Other Activities Professional Hours]])/NonNurse[[#This Row],[MDS Census]]</f>
        <v>6.096085409252671E-2</v>
      </c>
      <c r="S688" s="6">
        <v>10.036086956521748</v>
      </c>
      <c r="T688" s="6">
        <v>0</v>
      </c>
      <c r="U688" s="6">
        <v>0</v>
      </c>
      <c r="V688" s="6">
        <f>SUM(NonNurse[[#This Row],[Occupational Therapist Hours]],NonNurse[[#This Row],[OT Assistant Hours]],NonNurse[[#This Row],[OT Aide Hours]])/NonNurse[[#This Row],[MDS Census]]</f>
        <v>0.23470259278088482</v>
      </c>
      <c r="W688" s="6">
        <v>4.4836956521739131</v>
      </c>
      <c r="X688" s="6">
        <v>0</v>
      </c>
      <c r="Y688" s="6">
        <v>0</v>
      </c>
      <c r="Z688" s="6">
        <f>SUM(NonNurse[[#This Row],[Physical Therapist (PT) Hours]],NonNurse[[#This Row],[PT Assistant Hours]],NonNurse[[#This Row],[PT Aide Hours]])/NonNurse[[#This Row],[MDS Census]]</f>
        <v>0.10485510930350789</v>
      </c>
      <c r="AA688" s="6">
        <v>0</v>
      </c>
      <c r="AB688" s="6">
        <v>0</v>
      </c>
      <c r="AC688" s="6">
        <v>0</v>
      </c>
      <c r="AD688" s="6">
        <v>31.94369565217394</v>
      </c>
      <c r="AE688" s="6">
        <v>6.7826086956521738</v>
      </c>
      <c r="AF688" s="6">
        <v>0</v>
      </c>
      <c r="AG688" s="6">
        <v>0</v>
      </c>
      <c r="AH688" s="1">
        <v>365320</v>
      </c>
      <c r="AI688">
        <v>5</v>
      </c>
    </row>
    <row r="689" spans="1:35" x14ac:dyDescent="0.25">
      <c r="A689" t="s">
        <v>964</v>
      </c>
      <c r="B689" t="s">
        <v>808</v>
      </c>
      <c r="C689" t="s">
        <v>1129</v>
      </c>
      <c r="D689" t="s">
        <v>1032</v>
      </c>
      <c r="E689" s="6">
        <v>67.282608695652172</v>
      </c>
      <c r="F689" s="6">
        <v>5.856739130434776</v>
      </c>
      <c r="G689" s="6">
        <v>0.56521739130434778</v>
      </c>
      <c r="H689" s="6">
        <v>0</v>
      </c>
      <c r="I689" s="6">
        <v>1.3804347826086956</v>
      </c>
      <c r="J689" s="6">
        <v>0</v>
      </c>
      <c r="K689" s="6">
        <v>0</v>
      </c>
      <c r="L689" s="6">
        <v>4.7853260869565215</v>
      </c>
      <c r="M689" s="6">
        <v>5.7100000000000009</v>
      </c>
      <c r="N689" s="6">
        <v>11.420000000000002</v>
      </c>
      <c r="O689" s="6">
        <f>SUM(NonNurse[[#This Row],[Qualified Social Work Staff Hours]],NonNurse[[#This Row],[Other Social Work Staff Hours]])/NonNurse[[#This Row],[MDS Census]]</f>
        <v>0.2545977382875606</v>
      </c>
      <c r="P689" s="6">
        <v>0</v>
      </c>
      <c r="Q689" s="6">
        <v>8.7282608695652169</v>
      </c>
      <c r="R689" s="6">
        <f>SUM(NonNurse[[#This Row],[Qualified Activities Professional Hours]],NonNurse[[#This Row],[Other Activities Professional Hours]])/NonNurse[[#This Row],[MDS Census]]</f>
        <v>0.1297253634894992</v>
      </c>
      <c r="S689" s="6">
        <v>13.620326086956538</v>
      </c>
      <c r="T689" s="6">
        <v>0</v>
      </c>
      <c r="U689" s="6">
        <v>0</v>
      </c>
      <c r="V689" s="6">
        <f>SUM(NonNurse[[#This Row],[Occupational Therapist Hours]],NonNurse[[#This Row],[OT Assistant Hours]],NonNurse[[#This Row],[OT Aide Hours]])/NonNurse[[#This Row],[MDS Census]]</f>
        <v>0.20243457189014566</v>
      </c>
      <c r="W689" s="6">
        <v>12.192934782608695</v>
      </c>
      <c r="X689" s="6">
        <v>0</v>
      </c>
      <c r="Y689" s="6">
        <v>0</v>
      </c>
      <c r="Z689" s="6">
        <f>SUM(NonNurse[[#This Row],[Physical Therapist (PT) Hours]],NonNurse[[#This Row],[PT Assistant Hours]],NonNurse[[#This Row],[PT Aide Hours]])/NonNurse[[#This Row],[MDS Census]]</f>
        <v>0.18121970920840064</v>
      </c>
      <c r="AA689" s="6">
        <v>0</v>
      </c>
      <c r="AB689" s="6">
        <v>0</v>
      </c>
      <c r="AC689" s="6">
        <v>0</v>
      </c>
      <c r="AD689" s="6">
        <v>75.421956521739162</v>
      </c>
      <c r="AE689" s="6">
        <v>28.282608695652176</v>
      </c>
      <c r="AF689" s="6">
        <v>0</v>
      </c>
      <c r="AG689" s="6">
        <v>0</v>
      </c>
      <c r="AH689" s="1">
        <v>366359</v>
      </c>
      <c r="AI689">
        <v>5</v>
      </c>
    </row>
    <row r="690" spans="1:35" x14ac:dyDescent="0.25">
      <c r="A690" t="s">
        <v>964</v>
      </c>
      <c r="B690" t="s">
        <v>504</v>
      </c>
      <c r="C690" t="s">
        <v>1255</v>
      </c>
      <c r="D690" t="s">
        <v>1034</v>
      </c>
      <c r="E690" s="6">
        <v>80.891304347826093</v>
      </c>
      <c r="F690" s="6">
        <v>4.3478260869565215</v>
      </c>
      <c r="G690" s="6">
        <v>0.97826086956521741</v>
      </c>
      <c r="H690" s="6">
        <v>0</v>
      </c>
      <c r="I690" s="6">
        <v>2.4347826086956523</v>
      </c>
      <c r="J690" s="6">
        <v>0</v>
      </c>
      <c r="K690" s="6">
        <v>0.65217391304347827</v>
      </c>
      <c r="L690" s="6">
        <v>4.2065217391304352E-2</v>
      </c>
      <c r="M690" s="6">
        <v>5</v>
      </c>
      <c r="N690" s="6">
        <v>0</v>
      </c>
      <c r="O690" s="6">
        <f>SUM(NonNurse[[#This Row],[Qualified Social Work Staff Hours]],NonNurse[[#This Row],[Other Social Work Staff Hours]])/NonNurse[[#This Row],[MDS Census]]</f>
        <v>6.1811341037355548E-2</v>
      </c>
      <c r="P690" s="6">
        <v>4.4782608695652177</v>
      </c>
      <c r="Q690" s="6">
        <v>12.997608695652174</v>
      </c>
      <c r="R690" s="6">
        <f>SUM(NonNurse[[#This Row],[Qualified Activities Professional Hours]],NonNurse[[#This Row],[Other Activities Professional Hours]])/NonNurse[[#This Row],[MDS Census]]</f>
        <v>0.21604138672399889</v>
      </c>
      <c r="S690" s="6">
        <v>4.4722826086956529</v>
      </c>
      <c r="T690" s="6">
        <v>5.1898913043478254</v>
      </c>
      <c r="U690" s="6">
        <v>0</v>
      </c>
      <c r="V690" s="6">
        <f>SUM(NonNurse[[#This Row],[Occupational Therapist Hours]],NonNurse[[#This Row],[OT Assistant Hours]],NonNurse[[#This Row],[OT Aide Hours]])/NonNurse[[#This Row],[MDS Census]]</f>
        <v>0.11944638538027411</v>
      </c>
      <c r="W690" s="6">
        <v>4.531630434782608</v>
      </c>
      <c r="X690" s="6">
        <v>5.5202173913043477</v>
      </c>
      <c r="Y690" s="6">
        <v>0</v>
      </c>
      <c r="Z690" s="6">
        <f>SUM(NonNurse[[#This Row],[Physical Therapist (PT) Hours]],NonNurse[[#This Row],[PT Assistant Hours]],NonNurse[[#This Row],[PT Aide Hours]])/NonNurse[[#This Row],[MDS Census]]</f>
        <v>0.12426363880677235</v>
      </c>
      <c r="AA690" s="6">
        <v>0</v>
      </c>
      <c r="AB690" s="6">
        <v>0</v>
      </c>
      <c r="AC690" s="6">
        <v>0</v>
      </c>
      <c r="AD690" s="6">
        <v>0</v>
      </c>
      <c r="AE690" s="6">
        <v>0</v>
      </c>
      <c r="AF690" s="6">
        <v>0</v>
      </c>
      <c r="AG690" s="6">
        <v>0</v>
      </c>
      <c r="AH690" s="1">
        <v>365927</v>
      </c>
      <c r="AI690">
        <v>5</v>
      </c>
    </row>
    <row r="691" spans="1:35" x14ac:dyDescent="0.25">
      <c r="A691" t="s">
        <v>964</v>
      </c>
      <c r="B691" t="s">
        <v>827</v>
      </c>
      <c r="C691" t="s">
        <v>1396</v>
      </c>
      <c r="D691" t="s">
        <v>1063</v>
      </c>
      <c r="E691" s="6">
        <v>19.91549295774648</v>
      </c>
      <c r="F691" s="6">
        <v>5.626760563380282</v>
      </c>
      <c r="G691" s="6">
        <v>0.57183098591549286</v>
      </c>
      <c r="H691" s="6">
        <v>0</v>
      </c>
      <c r="I691" s="6">
        <v>3.3380281690140845</v>
      </c>
      <c r="J691" s="6">
        <v>0</v>
      </c>
      <c r="K691" s="6">
        <v>0</v>
      </c>
      <c r="L691" s="6">
        <v>5.799295774647887</v>
      </c>
      <c r="M691" s="6">
        <v>5.813380281690141</v>
      </c>
      <c r="N691" s="6">
        <v>0</v>
      </c>
      <c r="O691" s="6">
        <f>SUM(NonNurse[[#This Row],[Qualified Social Work Staff Hours]],NonNurse[[#This Row],[Other Social Work Staff Hours]])/NonNurse[[#This Row],[MDS Census]]</f>
        <v>0.29190240452616689</v>
      </c>
      <c r="P691" s="6">
        <v>0</v>
      </c>
      <c r="Q691" s="6">
        <v>7.623239436619718</v>
      </c>
      <c r="R691" s="6">
        <f>SUM(NonNurse[[#This Row],[Qualified Activities Professional Hours]],NonNurse[[#This Row],[Other Activities Professional Hours]])/NonNurse[[#This Row],[MDS Census]]</f>
        <v>0.38277934936350777</v>
      </c>
      <c r="S691" s="6">
        <v>11.841549295774648</v>
      </c>
      <c r="T691" s="6">
        <v>5.908450704225352</v>
      </c>
      <c r="U691" s="6">
        <v>0</v>
      </c>
      <c r="V691" s="6">
        <f>SUM(NonNurse[[#This Row],[Occupational Therapist Hours]],NonNurse[[#This Row],[OT Assistant Hours]],NonNurse[[#This Row],[OT Aide Hours]])/NonNurse[[#This Row],[MDS Census]]</f>
        <v>0.89126591230551622</v>
      </c>
      <c r="W691" s="6">
        <v>8.830985915492958</v>
      </c>
      <c r="X691" s="6">
        <v>9.929577464788732</v>
      </c>
      <c r="Y691" s="6">
        <v>0</v>
      </c>
      <c r="Z691" s="6">
        <f>SUM(NonNurse[[#This Row],[Physical Therapist (PT) Hours]],NonNurse[[#This Row],[PT Assistant Hours]],NonNurse[[#This Row],[PT Aide Hours]])/NonNurse[[#This Row],[MDS Census]]</f>
        <v>0.94200848656294189</v>
      </c>
      <c r="AA691" s="6">
        <v>0</v>
      </c>
      <c r="AB691" s="6">
        <v>0</v>
      </c>
      <c r="AC691" s="6">
        <v>0</v>
      </c>
      <c r="AD691" s="6">
        <v>0</v>
      </c>
      <c r="AE691" s="6">
        <v>0</v>
      </c>
      <c r="AF691" s="6">
        <v>0</v>
      </c>
      <c r="AG691" s="6">
        <v>0</v>
      </c>
      <c r="AH691" s="1">
        <v>366379</v>
      </c>
      <c r="AI691">
        <v>5</v>
      </c>
    </row>
    <row r="692" spans="1:35" x14ac:dyDescent="0.25">
      <c r="A692" t="s">
        <v>964</v>
      </c>
      <c r="B692" t="s">
        <v>695</v>
      </c>
      <c r="C692" t="s">
        <v>1073</v>
      </c>
      <c r="D692" t="s">
        <v>991</v>
      </c>
      <c r="E692" s="6">
        <v>76.869565217391298</v>
      </c>
      <c r="F692" s="6">
        <v>5.4782608695652177</v>
      </c>
      <c r="G692" s="6">
        <v>0</v>
      </c>
      <c r="H692" s="6">
        <v>0.31521739130434784</v>
      </c>
      <c r="I692" s="6">
        <v>2.7391304347826089</v>
      </c>
      <c r="J692" s="6">
        <v>0</v>
      </c>
      <c r="K692" s="6">
        <v>0</v>
      </c>
      <c r="L692" s="6">
        <v>4.7481521739130441</v>
      </c>
      <c r="M692" s="6">
        <v>0</v>
      </c>
      <c r="N692" s="6">
        <v>0.4483695652173913</v>
      </c>
      <c r="O692" s="6">
        <f>SUM(NonNurse[[#This Row],[Qualified Social Work Staff Hours]],NonNurse[[#This Row],[Other Social Work Staff Hours]])/NonNurse[[#This Row],[MDS Census]]</f>
        <v>5.8328619909502263E-3</v>
      </c>
      <c r="P692" s="6">
        <v>5.0461956521739131</v>
      </c>
      <c r="Q692" s="6">
        <v>10.923913043478262</v>
      </c>
      <c r="R692" s="6">
        <f>SUM(NonNurse[[#This Row],[Qualified Activities Professional Hours]],NonNurse[[#This Row],[Other Activities Professional Hours]])/NonNurse[[#This Row],[MDS Census]]</f>
        <v>0.20775593891402719</v>
      </c>
      <c r="S692" s="6">
        <v>5.3163043478260867</v>
      </c>
      <c r="T692" s="6">
        <v>5.2110869565217399</v>
      </c>
      <c r="U692" s="6">
        <v>0</v>
      </c>
      <c r="V692" s="6">
        <f>SUM(NonNurse[[#This Row],[Occupational Therapist Hours]],NonNurse[[#This Row],[OT Assistant Hours]],NonNurse[[#This Row],[OT Aide Hours]])/NonNurse[[#This Row],[MDS Census]]</f>
        <v>0.13695135746606338</v>
      </c>
      <c r="W692" s="6">
        <v>3.9592391304347809</v>
      </c>
      <c r="X692" s="6">
        <v>3.4026086956521748</v>
      </c>
      <c r="Y692" s="6">
        <v>0</v>
      </c>
      <c r="Z692" s="6">
        <f>SUM(NonNurse[[#This Row],[Physical Therapist (PT) Hours]],NonNurse[[#This Row],[PT Assistant Hours]],NonNurse[[#This Row],[PT Aide Hours]])/NonNurse[[#This Row],[MDS Census]]</f>
        <v>9.5770644796380089E-2</v>
      </c>
      <c r="AA692" s="6">
        <v>0</v>
      </c>
      <c r="AB692" s="6">
        <v>0</v>
      </c>
      <c r="AC692" s="6">
        <v>0</v>
      </c>
      <c r="AD692" s="6">
        <v>0</v>
      </c>
      <c r="AE692" s="6">
        <v>0</v>
      </c>
      <c r="AF692" s="6">
        <v>0</v>
      </c>
      <c r="AG692" s="6">
        <v>0</v>
      </c>
      <c r="AH692" s="1">
        <v>366208</v>
      </c>
      <c r="AI692">
        <v>5</v>
      </c>
    </row>
    <row r="693" spans="1:35" x14ac:dyDescent="0.25">
      <c r="A693" t="s">
        <v>964</v>
      </c>
      <c r="B693" t="s">
        <v>212</v>
      </c>
      <c r="C693" t="s">
        <v>1213</v>
      </c>
      <c r="D693" t="s">
        <v>1008</v>
      </c>
      <c r="E693" s="6">
        <v>89.239130434782609</v>
      </c>
      <c r="F693" s="6">
        <v>5.2173913043478262</v>
      </c>
      <c r="G693" s="6">
        <v>0.13043478260869565</v>
      </c>
      <c r="H693" s="6">
        <v>0.34239130434782611</v>
      </c>
      <c r="I693" s="6">
        <v>2.3913043478260869</v>
      </c>
      <c r="J693" s="6">
        <v>0</v>
      </c>
      <c r="K693" s="6">
        <v>0.81521739130434778</v>
      </c>
      <c r="L693" s="6">
        <v>3.7682608695652164</v>
      </c>
      <c r="M693" s="6">
        <v>1.3913043478260869</v>
      </c>
      <c r="N693" s="6">
        <v>0</v>
      </c>
      <c r="O693" s="6">
        <f>SUM(NonNurse[[#This Row],[Qualified Social Work Staff Hours]],NonNurse[[#This Row],[Other Social Work Staff Hours]])/NonNurse[[#This Row],[MDS Census]]</f>
        <v>1.5590742996345918E-2</v>
      </c>
      <c r="P693" s="6">
        <v>5.2391304347826084</v>
      </c>
      <c r="Q693" s="6">
        <v>3.5951086956521738</v>
      </c>
      <c r="R693" s="6">
        <f>SUM(NonNurse[[#This Row],[Qualified Activities Professional Hours]],NonNurse[[#This Row],[Other Activities Professional Hours]])/NonNurse[[#This Row],[MDS Census]]</f>
        <v>9.8995127892813631E-2</v>
      </c>
      <c r="S693" s="6">
        <v>1.3091304347826087</v>
      </c>
      <c r="T693" s="6">
        <v>3.3972826086956518</v>
      </c>
      <c r="U693" s="6">
        <v>0</v>
      </c>
      <c r="V693" s="6">
        <f>SUM(NonNurse[[#This Row],[Occupational Therapist Hours]],NonNurse[[#This Row],[OT Assistant Hours]],NonNurse[[#This Row],[OT Aide Hours]])/NonNurse[[#This Row],[MDS Census]]</f>
        <v>5.2739342265529836E-2</v>
      </c>
      <c r="W693" s="6">
        <v>2.5489130434782612</v>
      </c>
      <c r="X693" s="6">
        <v>5.3367391304347818</v>
      </c>
      <c r="Y693" s="6">
        <v>0</v>
      </c>
      <c r="Z693" s="6">
        <f>SUM(NonNurse[[#This Row],[Physical Therapist (PT) Hours]],NonNurse[[#This Row],[PT Assistant Hours]],NonNurse[[#This Row],[PT Aide Hours]])/NonNurse[[#This Row],[MDS Census]]</f>
        <v>8.8365408038976842E-2</v>
      </c>
      <c r="AA693" s="6">
        <v>0</v>
      </c>
      <c r="AB693" s="6">
        <v>0</v>
      </c>
      <c r="AC693" s="6">
        <v>0</v>
      </c>
      <c r="AD693" s="6">
        <v>0</v>
      </c>
      <c r="AE693" s="6">
        <v>0</v>
      </c>
      <c r="AF693" s="6">
        <v>0</v>
      </c>
      <c r="AG693" s="6">
        <v>8.6956521739130432E-2</v>
      </c>
      <c r="AH693" s="1">
        <v>365480</v>
      </c>
      <c r="AI693">
        <v>5</v>
      </c>
    </row>
    <row r="694" spans="1:35" x14ac:dyDescent="0.25">
      <c r="A694" t="s">
        <v>964</v>
      </c>
      <c r="B694" t="s">
        <v>235</v>
      </c>
      <c r="C694" t="s">
        <v>1283</v>
      </c>
      <c r="D694" t="s">
        <v>982</v>
      </c>
      <c r="E694" s="6">
        <v>77.076086956521735</v>
      </c>
      <c r="F694" s="6">
        <v>5.3913043478260869</v>
      </c>
      <c r="G694" s="6">
        <v>0.28260869565217389</v>
      </c>
      <c r="H694" s="6">
        <v>0.28804347826086957</v>
      </c>
      <c r="I694" s="6">
        <v>3.3043478260869565</v>
      </c>
      <c r="J694" s="6">
        <v>0</v>
      </c>
      <c r="K694" s="6">
        <v>0</v>
      </c>
      <c r="L694" s="6">
        <v>0.49032608695652163</v>
      </c>
      <c r="M694" s="6">
        <v>0</v>
      </c>
      <c r="N694" s="6">
        <v>4.6440217391304346</v>
      </c>
      <c r="O694" s="6">
        <f>SUM(NonNurse[[#This Row],[Qualified Social Work Staff Hours]],NonNurse[[#This Row],[Other Social Work Staff Hours]])/NonNurse[[#This Row],[MDS Census]]</f>
        <v>6.025243266111973E-2</v>
      </c>
      <c r="P694" s="6">
        <v>5.7690217391304346</v>
      </c>
      <c r="Q694" s="6">
        <v>8.5788043478260878</v>
      </c>
      <c r="R694" s="6">
        <f>SUM(NonNurse[[#This Row],[Qualified Activities Professional Hours]],NonNurse[[#This Row],[Other Activities Professional Hours]])/NonNurse[[#This Row],[MDS Census]]</f>
        <v>0.18615145959667187</v>
      </c>
      <c r="S694" s="6">
        <v>0.91032608695652184</v>
      </c>
      <c r="T694" s="6">
        <v>2.8990217391304345</v>
      </c>
      <c r="U694" s="6">
        <v>0</v>
      </c>
      <c r="V694" s="6">
        <f>SUM(NonNurse[[#This Row],[Occupational Therapist Hours]],NonNurse[[#This Row],[OT Assistant Hours]],NonNurse[[#This Row],[OT Aide Hours]])/NonNurse[[#This Row],[MDS Census]]</f>
        <v>4.9423212522916378E-2</v>
      </c>
      <c r="W694" s="6">
        <v>1.1063043478260868</v>
      </c>
      <c r="X694" s="6">
        <v>7.3345652173913036</v>
      </c>
      <c r="Y694" s="6">
        <v>0</v>
      </c>
      <c r="Z694" s="6">
        <f>SUM(NonNurse[[#This Row],[Physical Therapist (PT) Hours]],NonNurse[[#This Row],[PT Assistant Hours]],NonNurse[[#This Row],[PT Aide Hours]])/NonNurse[[#This Row],[MDS Census]]</f>
        <v>0.10951346777605414</v>
      </c>
      <c r="AA694" s="6">
        <v>8.6956521739130432E-2</v>
      </c>
      <c r="AB694" s="6">
        <v>0</v>
      </c>
      <c r="AC694" s="6">
        <v>0</v>
      </c>
      <c r="AD694" s="6">
        <v>0</v>
      </c>
      <c r="AE694" s="6">
        <v>45.880434782608695</v>
      </c>
      <c r="AF694" s="6">
        <v>0</v>
      </c>
      <c r="AG694" s="6">
        <v>0</v>
      </c>
      <c r="AH694" s="1">
        <v>365515</v>
      </c>
      <c r="AI694">
        <v>5</v>
      </c>
    </row>
    <row r="695" spans="1:35" x14ac:dyDescent="0.25">
      <c r="A695" t="s">
        <v>964</v>
      </c>
      <c r="B695" t="s">
        <v>621</v>
      </c>
      <c r="C695" t="s">
        <v>1376</v>
      </c>
      <c r="D695" t="s">
        <v>1048</v>
      </c>
      <c r="E695" s="6">
        <v>15.489130434782609</v>
      </c>
      <c r="F695" s="6">
        <v>3.0434782608695654</v>
      </c>
      <c r="G695" s="6">
        <v>0</v>
      </c>
      <c r="H695" s="6">
        <v>0</v>
      </c>
      <c r="I695" s="6">
        <v>0</v>
      </c>
      <c r="J695" s="6">
        <v>0</v>
      </c>
      <c r="K695" s="6">
        <v>0</v>
      </c>
      <c r="L695" s="6">
        <v>0</v>
      </c>
      <c r="M695" s="6">
        <v>0</v>
      </c>
      <c r="N695" s="6">
        <v>5.8216304347826089</v>
      </c>
      <c r="O695" s="6">
        <f>SUM(NonNurse[[#This Row],[Qualified Social Work Staff Hours]],NonNurse[[#This Row],[Other Social Work Staff Hours]])/NonNurse[[#This Row],[MDS Census]]</f>
        <v>0.37585263157894738</v>
      </c>
      <c r="P695" s="6">
        <v>0</v>
      </c>
      <c r="Q695" s="6">
        <v>0</v>
      </c>
      <c r="R695" s="6">
        <f>SUM(NonNurse[[#This Row],[Qualified Activities Professional Hours]],NonNurse[[#This Row],[Other Activities Professional Hours]])/NonNurse[[#This Row],[MDS Census]]</f>
        <v>0</v>
      </c>
      <c r="S695" s="6">
        <v>0.33695652173913043</v>
      </c>
      <c r="T695" s="6">
        <v>5.6998913043478261</v>
      </c>
      <c r="U695" s="6">
        <v>0</v>
      </c>
      <c r="V695" s="6">
        <f>SUM(NonNurse[[#This Row],[Occupational Therapist Hours]],NonNurse[[#This Row],[OT Assistant Hours]],NonNurse[[#This Row],[OT Aide Hours]])/NonNurse[[#This Row],[MDS Census]]</f>
        <v>0.38974736842105262</v>
      </c>
      <c r="W695" s="6">
        <v>0.20652173913043478</v>
      </c>
      <c r="X695" s="6">
        <v>4.3610869565217403</v>
      </c>
      <c r="Y695" s="6">
        <v>0</v>
      </c>
      <c r="Z695" s="6">
        <f>SUM(NonNurse[[#This Row],[Physical Therapist (PT) Hours]],NonNurse[[#This Row],[PT Assistant Hours]],NonNurse[[#This Row],[PT Aide Hours]])/NonNurse[[#This Row],[MDS Census]]</f>
        <v>0.29489122807017548</v>
      </c>
      <c r="AA695" s="6">
        <v>0</v>
      </c>
      <c r="AB695" s="6">
        <v>0</v>
      </c>
      <c r="AC695" s="6">
        <v>0</v>
      </c>
      <c r="AD695" s="6">
        <v>0</v>
      </c>
      <c r="AE695" s="6">
        <v>0</v>
      </c>
      <c r="AF695" s="6">
        <v>0</v>
      </c>
      <c r="AG695" s="6">
        <v>0</v>
      </c>
      <c r="AH695" s="1">
        <v>366107</v>
      </c>
      <c r="AI695">
        <v>5</v>
      </c>
    </row>
    <row r="696" spans="1:35" x14ac:dyDescent="0.25">
      <c r="A696" t="s">
        <v>964</v>
      </c>
      <c r="B696" t="s">
        <v>194</v>
      </c>
      <c r="C696" t="s">
        <v>1075</v>
      </c>
      <c r="D696" t="s">
        <v>1033</v>
      </c>
      <c r="E696" s="6">
        <v>50.086956521739133</v>
      </c>
      <c r="F696" s="6">
        <v>5.7391304347826084</v>
      </c>
      <c r="G696" s="6">
        <v>0.44565217391304346</v>
      </c>
      <c r="H696" s="6">
        <v>0.21195652173913043</v>
      </c>
      <c r="I696" s="6">
        <v>0.72826086956521741</v>
      </c>
      <c r="J696" s="6">
        <v>2.097826086956522</v>
      </c>
      <c r="K696" s="6">
        <v>0</v>
      </c>
      <c r="L696" s="6">
        <v>4.9126086956521746</v>
      </c>
      <c r="M696" s="6">
        <v>0</v>
      </c>
      <c r="N696" s="6">
        <v>5.7969565217391299</v>
      </c>
      <c r="O696" s="6">
        <f>SUM(NonNurse[[#This Row],[Qualified Social Work Staff Hours]],NonNurse[[#This Row],[Other Social Work Staff Hours]])/NonNurse[[#This Row],[MDS Census]]</f>
        <v>0.1157378472222222</v>
      </c>
      <c r="P696" s="6">
        <v>4.778586956521738</v>
      </c>
      <c r="Q696" s="6">
        <v>5.4317391304347833</v>
      </c>
      <c r="R696" s="6">
        <f>SUM(NonNurse[[#This Row],[Qualified Activities Professional Hours]],NonNurse[[#This Row],[Other Activities Professional Hours]])/NonNurse[[#This Row],[MDS Census]]</f>
        <v>0.20385199652777775</v>
      </c>
      <c r="S696" s="6">
        <v>8.4784782608695668</v>
      </c>
      <c r="T696" s="6">
        <v>2.959673913043479</v>
      </c>
      <c r="U696" s="6">
        <v>0</v>
      </c>
      <c r="V696" s="6">
        <f>SUM(NonNurse[[#This Row],[Occupational Therapist Hours]],NonNurse[[#This Row],[OT Assistant Hours]],NonNurse[[#This Row],[OT Aide Hours]])/NonNurse[[#This Row],[MDS Census]]</f>
        <v>0.22836588541666672</v>
      </c>
      <c r="W696" s="6">
        <v>2.4873913043478253</v>
      </c>
      <c r="X696" s="6">
        <v>3.7440217391304351</v>
      </c>
      <c r="Y696" s="6">
        <v>4.0869565217391308</v>
      </c>
      <c r="Z696" s="6">
        <f>SUM(NonNurse[[#This Row],[Physical Therapist (PT) Hours]],NonNurse[[#This Row],[PT Assistant Hours]],NonNurse[[#This Row],[PT Aide Hours]])/NonNurse[[#This Row],[MDS Census]]</f>
        <v>0.20600911458333332</v>
      </c>
      <c r="AA696" s="6">
        <v>0.13043478260869565</v>
      </c>
      <c r="AB696" s="6">
        <v>0</v>
      </c>
      <c r="AC696" s="6">
        <v>0</v>
      </c>
      <c r="AD696" s="6">
        <v>0</v>
      </c>
      <c r="AE696" s="6">
        <v>0</v>
      </c>
      <c r="AF696" s="6">
        <v>0</v>
      </c>
      <c r="AG696" s="6">
        <v>0</v>
      </c>
      <c r="AH696" s="1">
        <v>365448</v>
      </c>
      <c r="AI696">
        <v>5</v>
      </c>
    </row>
    <row r="697" spans="1:35" x14ac:dyDescent="0.25">
      <c r="A697" t="s">
        <v>964</v>
      </c>
      <c r="B697" t="s">
        <v>825</v>
      </c>
      <c r="C697" t="s">
        <v>1361</v>
      </c>
      <c r="D697" t="s">
        <v>1032</v>
      </c>
      <c r="E697" s="6">
        <v>45.358695652173914</v>
      </c>
      <c r="F697" s="6">
        <v>5.5141304347826017</v>
      </c>
      <c r="G697" s="6">
        <v>0.34239130434782611</v>
      </c>
      <c r="H697" s="6">
        <v>0.34434782608695658</v>
      </c>
      <c r="I697" s="6">
        <v>0.27173913043478259</v>
      </c>
      <c r="J697" s="6">
        <v>0</v>
      </c>
      <c r="K697" s="6">
        <v>0</v>
      </c>
      <c r="L697" s="6">
        <v>3.7091304347826082</v>
      </c>
      <c r="M697" s="6">
        <v>0</v>
      </c>
      <c r="N697" s="6">
        <v>4.5190217391304346</v>
      </c>
      <c r="O697" s="6">
        <f>SUM(NonNurse[[#This Row],[Qualified Social Work Staff Hours]],NonNurse[[#This Row],[Other Social Work Staff Hours]])/NonNurse[[#This Row],[MDS Census]]</f>
        <v>9.962856458183561E-2</v>
      </c>
      <c r="P697" s="6">
        <v>0</v>
      </c>
      <c r="Q697" s="6">
        <v>19.709239130434781</v>
      </c>
      <c r="R697" s="6">
        <f>SUM(NonNurse[[#This Row],[Qualified Activities Professional Hours]],NonNurse[[#This Row],[Other Activities Professional Hours]])/NonNurse[[#This Row],[MDS Census]]</f>
        <v>0.43451953031392282</v>
      </c>
      <c r="S697" s="6">
        <v>5.1057608695652155</v>
      </c>
      <c r="T697" s="6">
        <v>6.0023913043478254</v>
      </c>
      <c r="U697" s="6">
        <v>0</v>
      </c>
      <c r="V697" s="6">
        <f>SUM(NonNurse[[#This Row],[Occupational Therapist Hours]],NonNurse[[#This Row],[OT Assistant Hours]],NonNurse[[#This Row],[OT Aide Hours]])/NonNurse[[#This Row],[MDS Census]]</f>
        <v>0.24489575844716024</v>
      </c>
      <c r="W697" s="6">
        <v>5.3089130434782605</v>
      </c>
      <c r="X697" s="6">
        <v>6.2463043478260856</v>
      </c>
      <c r="Y697" s="6">
        <v>0</v>
      </c>
      <c r="Z697" s="6">
        <f>SUM(NonNurse[[#This Row],[Physical Therapist (PT) Hours]],NonNurse[[#This Row],[PT Assistant Hours]],NonNurse[[#This Row],[PT Aide Hours]])/NonNurse[[#This Row],[MDS Census]]</f>
        <v>0.2547519769949676</v>
      </c>
      <c r="AA697" s="6">
        <v>0</v>
      </c>
      <c r="AB697" s="6">
        <v>0</v>
      </c>
      <c r="AC697" s="6">
        <v>0</v>
      </c>
      <c r="AD697" s="6">
        <v>0</v>
      </c>
      <c r="AE697" s="6">
        <v>0</v>
      </c>
      <c r="AF697" s="6">
        <v>0</v>
      </c>
      <c r="AG697" s="6">
        <v>0</v>
      </c>
      <c r="AH697" s="1">
        <v>366377</v>
      </c>
      <c r="AI697">
        <v>5</v>
      </c>
    </row>
    <row r="698" spans="1:35" x14ac:dyDescent="0.25">
      <c r="A698" t="s">
        <v>964</v>
      </c>
      <c r="B698" t="s">
        <v>520</v>
      </c>
      <c r="C698" t="s">
        <v>1356</v>
      </c>
      <c r="D698" t="s">
        <v>1026</v>
      </c>
      <c r="E698" s="6">
        <v>49.163043478260867</v>
      </c>
      <c r="F698" s="6">
        <v>4.6521739130434785</v>
      </c>
      <c r="G698" s="6">
        <v>0.52173913043478259</v>
      </c>
      <c r="H698" s="6">
        <v>0</v>
      </c>
      <c r="I698" s="6">
        <v>1.2173913043478262</v>
      </c>
      <c r="J698" s="6">
        <v>0</v>
      </c>
      <c r="K698" s="6">
        <v>0</v>
      </c>
      <c r="L698" s="6">
        <v>2.439021739130435</v>
      </c>
      <c r="M698" s="6">
        <v>5.6521739130434785</v>
      </c>
      <c r="N698" s="6">
        <v>0</v>
      </c>
      <c r="O698" s="6">
        <f>SUM(NonNurse[[#This Row],[Qualified Social Work Staff Hours]],NonNurse[[#This Row],[Other Social Work Staff Hours]])/NonNurse[[#This Row],[MDS Census]]</f>
        <v>0.11496794163166041</v>
      </c>
      <c r="P698" s="6">
        <v>4.7826086956521738</v>
      </c>
      <c r="Q698" s="6">
        <v>7.9565217391304346</v>
      </c>
      <c r="R698" s="6">
        <f>SUM(NonNurse[[#This Row],[Qualified Activities Professional Hours]],NonNurse[[#This Row],[Other Activities Professional Hours]])/NonNurse[[#This Row],[MDS Census]]</f>
        <v>0.25912005306212693</v>
      </c>
      <c r="S698" s="6">
        <v>2.6361956521739129</v>
      </c>
      <c r="T698" s="6">
        <v>7.0478260869565217</v>
      </c>
      <c r="U698" s="6">
        <v>0</v>
      </c>
      <c r="V698" s="6">
        <f>SUM(NonNurse[[#This Row],[Occupational Therapist Hours]],NonNurse[[#This Row],[OT Assistant Hours]],NonNurse[[#This Row],[OT Aide Hours]])/NonNurse[[#This Row],[MDS Census]]</f>
        <v>0.19697766968826</v>
      </c>
      <c r="W698" s="6">
        <v>1.3097826086956521</v>
      </c>
      <c r="X698" s="6">
        <v>13.152065217391305</v>
      </c>
      <c r="Y698" s="6">
        <v>0</v>
      </c>
      <c r="Z698" s="6">
        <f>SUM(NonNurse[[#This Row],[Physical Therapist (PT) Hours]],NonNurse[[#This Row],[PT Assistant Hours]],NonNurse[[#This Row],[PT Aide Hours]])/NonNurse[[#This Row],[MDS Census]]</f>
        <v>0.29416095511828438</v>
      </c>
      <c r="AA698" s="6">
        <v>0</v>
      </c>
      <c r="AB698" s="6">
        <v>0</v>
      </c>
      <c r="AC698" s="6">
        <v>0</v>
      </c>
      <c r="AD698" s="6">
        <v>0</v>
      </c>
      <c r="AE698" s="6">
        <v>0</v>
      </c>
      <c r="AF698" s="6">
        <v>0</v>
      </c>
      <c r="AG698" s="6">
        <v>0</v>
      </c>
      <c r="AH698" s="1">
        <v>365952</v>
      </c>
      <c r="AI698">
        <v>5</v>
      </c>
    </row>
    <row r="699" spans="1:35" x14ac:dyDescent="0.25">
      <c r="A699" t="s">
        <v>964</v>
      </c>
      <c r="B699" t="s">
        <v>639</v>
      </c>
      <c r="C699" t="s">
        <v>1223</v>
      </c>
      <c r="D699" t="s">
        <v>983</v>
      </c>
      <c r="E699" s="6">
        <v>29.934782608695652</v>
      </c>
      <c r="F699" s="6">
        <v>3.5054347826086958</v>
      </c>
      <c r="G699" s="6">
        <v>0</v>
      </c>
      <c r="H699" s="6">
        <v>0</v>
      </c>
      <c r="I699" s="6">
        <v>0</v>
      </c>
      <c r="J699" s="6">
        <v>0</v>
      </c>
      <c r="K699" s="6">
        <v>0</v>
      </c>
      <c r="L699" s="6">
        <v>0.12999999999999998</v>
      </c>
      <c r="M699" s="6">
        <v>0</v>
      </c>
      <c r="N699" s="6">
        <v>0</v>
      </c>
      <c r="O699" s="6">
        <f>SUM(NonNurse[[#This Row],[Qualified Social Work Staff Hours]],NonNurse[[#This Row],[Other Social Work Staff Hours]])/NonNurse[[#This Row],[MDS Census]]</f>
        <v>0</v>
      </c>
      <c r="P699" s="6">
        <v>5.6528260869565212</v>
      </c>
      <c r="Q699" s="6">
        <v>3.0020652173913045</v>
      </c>
      <c r="R699" s="6">
        <f>SUM(NonNurse[[#This Row],[Qualified Activities Professional Hours]],NonNurse[[#This Row],[Other Activities Professional Hours]])/NonNurse[[#This Row],[MDS Census]]</f>
        <v>0.28912490922294842</v>
      </c>
      <c r="S699" s="6">
        <v>0.68239130434782613</v>
      </c>
      <c r="T699" s="6">
        <v>3.3305434782608687</v>
      </c>
      <c r="U699" s="6">
        <v>0</v>
      </c>
      <c r="V699" s="6">
        <f>SUM(NonNurse[[#This Row],[Occupational Therapist Hours]],NonNurse[[#This Row],[OT Assistant Hours]],NonNurse[[#This Row],[OT Aide Hours]])/NonNurse[[#This Row],[MDS Census]]</f>
        <v>0.13405591866376176</v>
      </c>
      <c r="W699" s="6">
        <v>0.33717391304347821</v>
      </c>
      <c r="X699" s="6">
        <v>3.488260869565218</v>
      </c>
      <c r="Y699" s="6">
        <v>0</v>
      </c>
      <c r="Z699" s="6">
        <f>SUM(NonNurse[[#This Row],[Physical Therapist (PT) Hours]],NonNurse[[#This Row],[PT Assistant Hours]],NonNurse[[#This Row],[PT Aide Hours]])/NonNurse[[#This Row],[MDS Census]]</f>
        <v>0.1277923021060276</v>
      </c>
      <c r="AA699" s="6">
        <v>0</v>
      </c>
      <c r="AB699" s="6">
        <v>0</v>
      </c>
      <c r="AC699" s="6">
        <v>0</v>
      </c>
      <c r="AD699" s="6">
        <v>0</v>
      </c>
      <c r="AE699" s="6">
        <v>0</v>
      </c>
      <c r="AF699" s="6">
        <v>0</v>
      </c>
      <c r="AG699" s="6">
        <v>0</v>
      </c>
      <c r="AH699" s="1">
        <v>366130</v>
      </c>
      <c r="AI699">
        <v>5</v>
      </c>
    </row>
    <row r="700" spans="1:35" x14ac:dyDescent="0.25">
      <c r="A700" t="s">
        <v>964</v>
      </c>
      <c r="B700" t="s">
        <v>179</v>
      </c>
      <c r="C700" t="s">
        <v>1268</v>
      </c>
      <c r="D700" t="s">
        <v>1040</v>
      </c>
      <c r="E700" s="6">
        <v>60.097826086956523</v>
      </c>
      <c r="F700" s="6">
        <v>4.4782608695652177</v>
      </c>
      <c r="G700" s="6">
        <v>0.12771739130434784</v>
      </c>
      <c r="H700" s="6">
        <v>0.21195652173913043</v>
      </c>
      <c r="I700" s="6">
        <v>0.21739130434782608</v>
      </c>
      <c r="J700" s="6">
        <v>0</v>
      </c>
      <c r="K700" s="6">
        <v>2.9891304347826088E-2</v>
      </c>
      <c r="L700" s="6">
        <v>1.4347826086956521</v>
      </c>
      <c r="M700" s="6">
        <v>2.1114130434782608</v>
      </c>
      <c r="N700" s="6">
        <v>0</v>
      </c>
      <c r="O700" s="6">
        <f>SUM(NonNurse[[#This Row],[Qualified Social Work Staff Hours]],NonNurse[[#This Row],[Other Social Work Staff Hours]])/NonNurse[[#This Row],[MDS Census]]</f>
        <v>3.5132935431361909E-2</v>
      </c>
      <c r="P700" s="6">
        <v>6.6059782608695654</v>
      </c>
      <c r="Q700" s="6">
        <v>5.5298913043478262</v>
      </c>
      <c r="R700" s="6">
        <f>SUM(NonNurse[[#This Row],[Qualified Activities Professional Hours]],NonNurse[[#This Row],[Other Activities Professional Hours]])/NonNurse[[#This Row],[MDS Census]]</f>
        <v>0.20193525049737746</v>
      </c>
      <c r="S700" s="6">
        <v>0.73206521739130426</v>
      </c>
      <c r="T700" s="6">
        <v>4.7445652173913047</v>
      </c>
      <c r="U700" s="6">
        <v>0</v>
      </c>
      <c r="V700" s="6">
        <f>SUM(NonNurse[[#This Row],[Occupational Therapist Hours]],NonNurse[[#This Row],[OT Assistant Hours]],NonNurse[[#This Row],[OT Aide Hours]])/NonNurse[[#This Row],[MDS Census]]</f>
        <v>9.1128594682582748E-2</v>
      </c>
      <c r="W700" s="6">
        <v>0.5755434782608696</v>
      </c>
      <c r="X700" s="6">
        <v>8.0081521739130448</v>
      </c>
      <c r="Y700" s="6">
        <v>0</v>
      </c>
      <c r="Z700" s="6">
        <f>SUM(NonNurse[[#This Row],[Physical Therapist (PT) Hours]],NonNurse[[#This Row],[PT Assistant Hours]],NonNurse[[#This Row],[PT Aide Hours]])/NonNurse[[#This Row],[MDS Census]]</f>
        <v>0.14282872128775548</v>
      </c>
      <c r="AA700" s="6">
        <v>0</v>
      </c>
      <c r="AB700" s="6">
        <v>0</v>
      </c>
      <c r="AC700" s="6">
        <v>0</v>
      </c>
      <c r="AD700" s="6">
        <v>0</v>
      </c>
      <c r="AE700" s="6">
        <v>0</v>
      </c>
      <c r="AF700" s="6">
        <v>0</v>
      </c>
      <c r="AG700" s="6">
        <v>5.434782608695652E-2</v>
      </c>
      <c r="AH700" s="1">
        <v>365429</v>
      </c>
      <c r="AI700">
        <v>5</v>
      </c>
    </row>
    <row r="701" spans="1:35" x14ac:dyDescent="0.25">
      <c r="A701" t="s">
        <v>964</v>
      </c>
      <c r="B701" t="s">
        <v>15</v>
      </c>
      <c r="C701" t="s">
        <v>1131</v>
      </c>
      <c r="D701" t="s">
        <v>982</v>
      </c>
      <c r="E701" s="6">
        <v>171.56521739130434</v>
      </c>
      <c r="F701" s="6">
        <v>5.5652173913043477</v>
      </c>
      <c r="G701" s="6">
        <v>0.84782608695652173</v>
      </c>
      <c r="H701" s="6">
        <v>0.78260869565217395</v>
      </c>
      <c r="I701" s="6">
        <v>5.6739130434782608</v>
      </c>
      <c r="J701" s="6">
        <v>0</v>
      </c>
      <c r="K701" s="6">
        <v>0</v>
      </c>
      <c r="L701" s="6">
        <v>6.6232608695652173</v>
      </c>
      <c r="M701" s="6">
        <v>0</v>
      </c>
      <c r="N701" s="6">
        <v>0</v>
      </c>
      <c r="O701" s="6">
        <f>SUM(NonNurse[[#This Row],[Qualified Social Work Staff Hours]],NonNurse[[#This Row],[Other Social Work Staff Hours]])/NonNurse[[#This Row],[MDS Census]]</f>
        <v>0</v>
      </c>
      <c r="P701" s="6">
        <v>5.3913043478260869</v>
      </c>
      <c r="Q701" s="6">
        <v>30.105978260869566</v>
      </c>
      <c r="R701" s="6">
        <f>SUM(NonNurse[[#This Row],[Qualified Activities Professional Hours]],NonNurse[[#This Row],[Other Activities Professional Hours]])/NonNurse[[#This Row],[MDS Census]]</f>
        <v>0.20690255955397874</v>
      </c>
      <c r="S701" s="6">
        <v>4.7576086956521744</v>
      </c>
      <c r="T701" s="6">
        <v>14.423369565217392</v>
      </c>
      <c r="U701" s="6">
        <v>0</v>
      </c>
      <c r="V701" s="6">
        <f>SUM(NonNurse[[#This Row],[Occupational Therapist Hours]],NonNurse[[#This Row],[OT Assistant Hours]],NonNurse[[#This Row],[OT Aide Hours]])/NonNurse[[#This Row],[MDS Census]]</f>
        <v>0.1117999239736442</v>
      </c>
      <c r="W701" s="6">
        <v>4.6604347826086965</v>
      </c>
      <c r="X701" s="6">
        <v>11.034021739130434</v>
      </c>
      <c r="Y701" s="6">
        <v>0</v>
      </c>
      <c r="Z701" s="6">
        <f>SUM(NonNurse[[#This Row],[Physical Therapist (PT) Hours]],NonNurse[[#This Row],[PT Assistant Hours]],NonNurse[[#This Row],[PT Aide Hours]])/NonNurse[[#This Row],[MDS Census]]</f>
        <v>9.147807906741004E-2</v>
      </c>
      <c r="AA701" s="6">
        <v>0</v>
      </c>
      <c r="AB701" s="6">
        <v>0</v>
      </c>
      <c r="AC701" s="6">
        <v>0</v>
      </c>
      <c r="AD701" s="6">
        <v>0</v>
      </c>
      <c r="AE701" s="6">
        <v>0</v>
      </c>
      <c r="AF701" s="6">
        <v>0</v>
      </c>
      <c r="AG701" s="6">
        <v>0</v>
      </c>
      <c r="AH701" s="1">
        <v>365877</v>
      </c>
      <c r="AI701">
        <v>5</v>
      </c>
    </row>
    <row r="702" spans="1:35" x14ac:dyDescent="0.25">
      <c r="A702" t="s">
        <v>964</v>
      </c>
      <c r="B702" t="s">
        <v>671</v>
      </c>
      <c r="C702" t="s">
        <v>1383</v>
      </c>
      <c r="D702" t="s">
        <v>1032</v>
      </c>
      <c r="E702" s="6">
        <v>120.56521739130434</v>
      </c>
      <c r="F702" s="6">
        <v>4.3478260869565215</v>
      </c>
      <c r="G702" s="6">
        <v>0.32608695652173914</v>
      </c>
      <c r="H702" s="6">
        <v>0.61956521739130432</v>
      </c>
      <c r="I702" s="6">
        <v>4.7826086956521738</v>
      </c>
      <c r="J702" s="6">
        <v>0</v>
      </c>
      <c r="K702" s="6">
        <v>0</v>
      </c>
      <c r="L702" s="6">
        <v>6.3042391304347811</v>
      </c>
      <c r="M702" s="6">
        <v>3.0434782608695654</v>
      </c>
      <c r="N702" s="6">
        <v>7.2173913043478262</v>
      </c>
      <c r="O702" s="6">
        <f>SUM(NonNurse[[#This Row],[Qualified Social Work Staff Hours]],NonNurse[[#This Row],[Other Social Work Staff Hours]])/NonNurse[[#This Row],[MDS Census]]</f>
        <v>8.5106382978723402E-2</v>
      </c>
      <c r="P702" s="6">
        <v>5.4782608695652177</v>
      </c>
      <c r="Q702" s="6">
        <v>10.065217391304348</v>
      </c>
      <c r="R702" s="6">
        <f>SUM(NonNurse[[#This Row],[Qualified Activities Professional Hours]],NonNurse[[#This Row],[Other Activities Professional Hours]])/NonNurse[[#This Row],[MDS Census]]</f>
        <v>0.12892174540209161</v>
      </c>
      <c r="S702" s="6">
        <v>6.6192391304347815</v>
      </c>
      <c r="T702" s="6">
        <v>9.625108695652175</v>
      </c>
      <c r="U702" s="6">
        <v>0</v>
      </c>
      <c r="V702" s="6">
        <f>SUM(NonNurse[[#This Row],[Occupational Therapist Hours]],NonNurse[[#This Row],[OT Assistant Hours]],NonNurse[[#This Row],[OT Aide Hours]])/NonNurse[[#This Row],[MDS Census]]</f>
        <v>0.13473494410385867</v>
      </c>
      <c r="W702" s="6">
        <v>3.89445652173913</v>
      </c>
      <c r="X702" s="6">
        <v>20.290543478260872</v>
      </c>
      <c r="Y702" s="6">
        <v>0</v>
      </c>
      <c r="Z702" s="6">
        <f>SUM(NonNurse[[#This Row],[Physical Therapist (PT) Hours]],NonNurse[[#This Row],[PT Assistant Hours]],NonNurse[[#This Row],[PT Aide Hours]])/NonNurse[[#This Row],[MDS Census]]</f>
        <v>0.20059682654165167</v>
      </c>
      <c r="AA702" s="6">
        <v>0</v>
      </c>
      <c r="AB702" s="6">
        <v>0</v>
      </c>
      <c r="AC702" s="6">
        <v>0</v>
      </c>
      <c r="AD702" s="6">
        <v>0</v>
      </c>
      <c r="AE702" s="6">
        <v>0</v>
      </c>
      <c r="AF702" s="6">
        <v>0</v>
      </c>
      <c r="AG702" s="6">
        <v>0</v>
      </c>
      <c r="AH702" s="1">
        <v>366180</v>
      </c>
      <c r="AI702">
        <v>5</v>
      </c>
    </row>
    <row r="703" spans="1:35" x14ac:dyDescent="0.25">
      <c r="A703" t="s">
        <v>964</v>
      </c>
      <c r="B703" t="s">
        <v>855</v>
      </c>
      <c r="C703" t="s">
        <v>1415</v>
      </c>
      <c r="D703" t="s">
        <v>980</v>
      </c>
      <c r="E703" s="6">
        <v>19.173913043478262</v>
      </c>
      <c r="F703" s="6">
        <v>5.2809782608695652</v>
      </c>
      <c r="G703" s="6">
        <v>0.14673913043478262</v>
      </c>
      <c r="H703" s="6">
        <v>0</v>
      </c>
      <c r="I703" s="6">
        <v>0</v>
      </c>
      <c r="J703" s="6">
        <v>0</v>
      </c>
      <c r="K703" s="6">
        <v>0</v>
      </c>
      <c r="L703" s="6">
        <v>1.1691304347826088</v>
      </c>
      <c r="M703" s="6">
        <v>5.4804347826086959</v>
      </c>
      <c r="N703" s="6">
        <v>3.3179347826086958</v>
      </c>
      <c r="O703" s="6">
        <f>SUM(NonNurse[[#This Row],[Qualified Social Work Staff Hours]],NonNurse[[#This Row],[Other Social Work Staff Hours]])/NonNurse[[#This Row],[MDS Census]]</f>
        <v>0.4588718820861678</v>
      </c>
      <c r="P703" s="6">
        <v>5.1239130434782583</v>
      </c>
      <c r="Q703" s="6">
        <v>0</v>
      </c>
      <c r="R703" s="6">
        <f>SUM(NonNurse[[#This Row],[Qualified Activities Professional Hours]],NonNurse[[#This Row],[Other Activities Professional Hours]])/NonNurse[[#This Row],[MDS Census]]</f>
        <v>0.26723356009070282</v>
      </c>
      <c r="S703" s="6">
        <v>0.76119565217391272</v>
      </c>
      <c r="T703" s="6">
        <v>2.8789130434782604</v>
      </c>
      <c r="U703" s="6">
        <v>0</v>
      </c>
      <c r="V703" s="6">
        <f>SUM(NonNurse[[#This Row],[Occupational Therapist Hours]],NonNurse[[#This Row],[OT Assistant Hours]],NonNurse[[#This Row],[OT Aide Hours]])/NonNurse[[#This Row],[MDS Census]]</f>
        <v>0.18984693877551015</v>
      </c>
      <c r="W703" s="6">
        <v>3.7640217391304338</v>
      </c>
      <c r="X703" s="6">
        <v>3.9059782608695666</v>
      </c>
      <c r="Y703" s="6">
        <v>0</v>
      </c>
      <c r="Z703" s="6">
        <f>SUM(NonNurse[[#This Row],[Physical Therapist (PT) Hours]],NonNurse[[#This Row],[PT Assistant Hours]],NonNurse[[#This Row],[PT Aide Hours]])/NonNurse[[#This Row],[MDS Census]]</f>
        <v>0.40002267573696143</v>
      </c>
      <c r="AA703" s="6">
        <v>0</v>
      </c>
      <c r="AB703" s="6">
        <v>0</v>
      </c>
      <c r="AC703" s="6">
        <v>0</v>
      </c>
      <c r="AD703" s="6">
        <v>0</v>
      </c>
      <c r="AE703" s="6">
        <v>0</v>
      </c>
      <c r="AF703" s="6">
        <v>0</v>
      </c>
      <c r="AG703" s="6">
        <v>6.5217391304347824E-2</v>
      </c>
      <c r="AH703" s="1">
        <v>366411</v>
      </c>
      <c r="AI703">
        <v>5</v>
      </c>
    </row>
    <row r="704" spans="1:35" x14ac:dyDescent="0.25">
      <c r="A704" t="s">
        <v>964</v>
      </c>
      <c r="B704" t="s">
        <v>926</v>
      </c>
      <c r="C704" t="s">
        <v>1420</v>
      </c>
      <c r="D704" t="s">
        <v>986</v>
      </c>
      <c r="E704" s="6">
        <v>36.380434782608695</v>
      </c>
      <c r="F704" s="6">
        <v>5.7826086956521738</v>
      </c>
      <c r="G704" s="6">
        <v>0.2608695652173913</v>
      </c>
      <c r="H704" s="6">
        <v>0.23369565217391305</v>
      </c>
      <c r="I704" s="6">
        <v>6.3478260869565215</v>
      </c>
      <c r="J704" s="6">
        <v>0</v>
      </c>
      <c r="K704" s="6">
        <v>0</v>
      </c>
      <c r="L704" s="6">
        <v>0.97826086956521741</v>
      </c>
      <c r="M704" s="6">
        <v>0</v>
      </c>
      <c r="N704" s="6">
        <v>5.625</v>
      </c>
      <c r="O704" s="6">
        <f>SUM(NonNurse[[#This Row],[Qualified Social Work Staff Hours]],NonNurse[[#This Row],[Other Social Work Staff Hours]])/NonNurse[[#This Row],[MDS Census]]</f>
        <v>0.15461607409620556</v>
      </c>
      <c r="P704" s="6">
        <v>0.4891304347826087</v>
      </c>
      <c r="Q704" s="6">
        <v>3.5244565217391304</v>
      </c>
      <c r="R704" s="6">
        <f>SUM(NonNurse[[#This Row],[Qualified Activities Professional Hours]],NonNurse[[#This Row],[Other Activities Professional Hours]])/NonNurse[[#This Row],[MDS Census]]</f>
        <v>0.11032267702420077</v>
      </c>
      <c r="S704" s="6">
        <v>3.3179347826086958</v>
      </c>
      <c r="T704" s="6">
        <v>0.12228260869565218</v>
      </c>
      <c r="U704" s="6">
        <v>0</v>
      </c>
      <c r="V704" s="6">
        <f>SUM(NonNurse[[#This Row],[Occupational Therapist Hours]],NonNurse[[#This Row],[OT Assistant Hours]],NonNurse[[#This Row],[OT Aide Hours]])/NonNurse[[#This Row],[MDS Census]]</f>
        <v>9.4562294592172108E-2</v>
      </c>
      <c r="W704" s="6">
        <v>0.99728260869565222</v>
      </c>
      <c r="X704" s="6">
        <v>14.836956521739131</v>
      </c>
      <c r="Y704" s="6">
        <v>0</v>
      </c>
      <c r="Z704" s="6">
        <f>SUM(NonNurse[[#This Row],[Physical Therapist (PT) Hours]],NonNurse[[#This Row],[PT Assistant Hours]],NonNurse[[#This Row],[PT Aide Hours]])/NonNurse[[#This Row],[MDS Census]]</f>
        <v>0.43524051389303858</v>
      </c>
      <c r="AA704" s="6">
        <v>0</v>
      </c>
      <c r="AB704" s="6">
        <v>0</v>
      </c>
      <c r="AC704" s="6">
        <v>0</v>
      </c>
      <c r="AD704" s="6">
        <v>0</v>
      </c>
      <c r="AE704" s="6">
        <v>0</v>
      </c>
      <c r="AF704" s="6">
        <v>0</v>
      </c>
      <c r="AG704" s="6">
        <v>0</v>
      </c>
      <c r="AH704" s="1">
        <v>366486</v>
      </c>
      <c r="AI704">
        <v>5</v>
      </c>
    </row>
    <row r="705" spans="1:35" x14ac:dyDescent="0.25">
      <c r="A705" t="s">
        <v>964</v>
      </c>
      <c r="B705" t="s">
        <v>155</v>
      </c>
      <c r="C705" t="s">
        <v>1129</v>
      </c>
      <c r="D705" t="s">
        <v>1032</v>
      </c>
      <c r="E705" s="6">
        <v>99.804347826086953</v>
      </c>
      <c r="F705" s="6">
        <v>5.2554347826086953</v>
      </c>
      <c r="G705" s="6">
        <v>0</v>
      </c>
      <c r="H705" s="6">
        <v>0.33695652173913043</v>
      </c>
      <c r="I705" s="6">
        <v>2.0760869565217392</v>
      </c>
      <c r="J705" s="6">
        <v>0</v>
      </c>
      <c r="K705" s="6">
        <v>0</v>
      </c>
      <c r="L705" s="6">
        <v>7.2771739130434785</v>
      </c>
      <c r="M705" s="6">
        <v>4.6086956521739131</v>
      </c>
      <c r="N705" s="6">
        <v>0</v>
      </c>
      <c r="O705" s="6">
        <f>SUM(NonNurse[[#This Row],[Qualified Social Work Staff Hours]],NonNurse[[#This Row],[Other Social Work Staff Hours]])/NonNurse[[#This Row],[MDS Census]]</f>
        <v>4.6177303419734264E-2</v>
      </c>
      <c r="P705" s="6">
        <v>1.451086956521739</v>
      </c>
      <c r="Q705" s="6">
        <v>13.717391304347826</v>
      </c>
      <c r="R705" s="6">
        <f>SUM(NonNurse[[#This Row],[Qualified Activities Professional Hours]],NonNurse[[#This Row],[Other Activities Professional Hours]])/NonNurse[[#This Row],[MDS Census]]</f>
        <v>0.1519821389675452</v>
      </c>
      <c r="S705" s="6">
        <v>6.1331521739130439</v>
      </c>
      <c r="T705" s="6">
        <v>0</v>
      </c>
      <c r="U705" s="6">
        <v>17.445652173913043</v>
      </c>
      <c r="V705" s="6">
        <f>SUM(NonNurse[[#This Row],[Occupational Therapist Hours]],NonNurse[[#This Row],[OT Assistant Hours]],NonNurse[[#This Row],[OT Aide Hours]])/NonNurse[[#This Row],[MDS Census]]</f>
        <v>0.2362502722718362</v>
      </c>
      <c r="W705" s="6">
        <v>6.0679347826086953</v>
      </c>
      <c r="X705" s="6">
        <v>0</v>
      </c>
      <c r="Y705" s="6">
        <v>14.608695652173912</v>
      </c>
      <c r="Z705" s="6">
        <f>SUM(NonNurse[[#This Row],[Physical Therapist (PT) Hours]],NonNurse[[#This Row],[PT Assistant Hours]],NonNurse[[#This Row],[PT Aide Hours]])/NonNurse[[#This Row],[MDS Census]]</f>
        <v>0.20717164016554129</v>
      </c>
      <c r="AA705" s="6">
        <v>0</v>
      </c>
      <c r="AB705" s="6">
        <v>0</v>
      </c>
      <c r="AC705" s="6">
        <v>0</v>
      </c>
      <c r="AD705" s="6">
        <v>0</v>
      </c>
      <c r="AE705" s="6">
        <v>0.2608695652173913</v>
      </c>
      <c r="AF705" s="6">
        <v>0</v>
      </c>
      <c r="AG705" s="6">
        <v>0</v>
      </c>
      <c r="AH705" s="1">
        <v>365392</v>
      </c>
      <c r="AI705">
        <v>5</v>
      </c>
    </row>
    <row r="706" spans="1:35" x14ac:dyDescent="0.25">
      <c r="A706" t="s">
        <v>964</v>
      </c>
      <c r="B706" t="s">
        <v>589</v>
      </c>
      <c r="C706" t="s">
        <v>1129</v>
      </c>
      <c r="D706" t="s">
        <v>1032</v>
      </c>
      <c r="E706" s="6">
        <v>42.195652173913047</v>
      </c>
      <c r="F706" s="6">
        <v>6.3152173913043477</v>
      </c>
      <c r="G706" s="6">
        <v>0</v>
      </c>
      <c r="H706" s="6">
        <v>0</v>
      </c>
      <c r="I706" s="6">
        <v>0</v>
      </c>
      <c r="J706" s="6">
        <v>0</v>
      </c>
      <c r="K706" s="6">
        <v>0</v>
      </c>
      <c r="L706" s="6">
        <v>2.6672826086956523</v>
      </c>
      <c r="M706" s="6">
        <v>2.5217391304347827</v>
      </c>
      <c r="N706" s="6">
        <v>0</v>
      </c>
      <c r="O706" s="6">
        <f>SUM(NonNurse[[#This Row],[Qualified Social Work Staff Hours]],NonNurse[[#This Row],[Other Social Work Staff Hours]])/NonNurse[[#This Row],[MDS Census]]</f>
        <v>5.9763008758371969E-2</v>
      </c>
      <c r="P706" s="6">
        <v>1.5338043478260868</v>
      </c>
      <c r="Q706" s="6">
        <v>5.8930434782608705</v>
      </c>
      <c r="R706" s="6">
        <f>SUM(NonNurse[[#This Row],[Qualified Activities Professional Hours]],NonNurse[[#This Row],[Other Activities Professional Hours]])/NonNurse[[#This Row],[MDS Census]]</f>
        <v>0.17600978876867596</v>
      </c>
      <c r="S706" s="6">
        <v>1.3609782608695653</v>
      </c>
      <c r="T706" s="6">
        <v>5.4196739130434768</v>
      </c>
      <c r="U706" s="6">
        <v>0</v>
      </c>
      <c r="V706" s="6">
        <f>SUM(NonNurse[[#This Row],[Occupational Therapist Hours]],NonNurse[[#This Row],[OT Assistant Hours]],NonNurse[[#This Row],[OT Aide Hours]])/NonNurse[[#This Row],[MDS Census]]</f>
        <v>0.16069551777434307</v>
      </c>
      <c r="W706" s="6">
        <v>1.5383695652173912</v>
      </c>
      <c r="X706" s="6">
        <v>6.8231521739130452</v>
      </c>
      <c r="Y706" s="6">
        <v>0</v>
      </c>
      <c r="Z706" s="6">
        <f>SUM(NonNurse[[#This Row],[Physical Therapist (PT) Hours]],NonNurse[[#This Row],[PT Assistant Hours]],NonNurse[[#This Row],[PT Aide Hours]])/NonNurse[[#This Row],[MDS Census]]</f>
        <v>0.19816074188562599</v>
      </c>
      <c r="AA706" s="6">
        <v>0</v>
      </c>
      <c r="AB706" s="6">
        <v>0</v>
      </c>
      <c r="AC706" s="6">
        <v>0</v>
      </c>
      <c r="AD706" s="6">
        <v>0</v>
      </c>
      <c r="AE706" s="6">
        <v>0</v>
      </c>
      <c r="AF706" s="6">
        <v>0</v>
      </c>
      <c r="AG706" s="6">
        <v>0</v>
      </c>
      <c r="AH706" s="1">
        <v>366058</v>
      </c>
      <c r="AI706">
        <v>5</v>
      </c>
    </row>
    <row r="707" spans="1:35" x14ac:dyDescent="0.25">
      <c r="A707" t="s">
        <v>964</v>
      </c>
      <c r="B707" t="s">
        <v>259</v>
      </c>
      <c r="C707" t="s">
        <v>1104</v>
      </c>
      <c r="D707" t="s">
        <v>1060</v>
      </c>
      <c r="E707" s="6">
        <v>40.021739130434781</v>
      </c>
      <c r="F707" s="6">
        <v>2.6956521739130435</v>
      </c>
      <c r="G707" s="6">
        <v>0</v>
      </c>
      <c r="H707" s="6">
        <v>0</v>
      </c>
      <c r="I707" s="6">
        <v>0.39130434782608697</v>
      </c>
      <c r="J707" s="6">
        <v>0</v>
      </c>
      <c r="K707" s="6">
        <v>0</v>
      </c>
      <c r="L707" s="6">
        <v>2.5988043478260865</v>
      </c>
      <c r="M707" s="6">
        <v>5.3940217391304346</v>
      </c>
      <c r="N707" s="6">
        <v>0</v>
      </c>
      <c r="O707" s="6">
        <f>SUM(NonNurse[[#This Row],[Qualified Social Work Staff Hours]],NonNurse[[#This Row],[Other Social Work Staff Hours]])/NonNurse[[#This Row],[MDS Census]]</f>
        <v>0.1347772949483976</v>
      </c>
      <c r="P707" s="6">
        <v>5.0190217391304346</v>
      </c>
      <c r="Q707" s="6">
        <v>4.2092391304347823</v>
      </c>
      <c r="R707" s="6">
        <f>SUM(NonNurse[[#This Row],[Qualified Activities Professional Hours]],NonNurse[[#This Row],[Other Activities Professional Hours]])/NonNurse[[#This Row],[MDS Census]]</f>
        <v>0.23058120586637695</v>
      </c>
      <c r="S707" s="6">
        <v>5.2228260869565215</v>
      </c>
      <c r="T707" s="6">
        <v>3.4954347826086947</v>
      </c>
      <c r="U707" s="6">
        <v>0</v>
      </c>
      <c r="V707" s="6">
        <f>SUM(NonNurse[[#This Row],[Occupational Therapist Hours]],NonNurse[[#This Row],[OT Assistant Hours]],NonNurse[[#This Row],[OT Aide Hours]])/NonNurse[[#This Row],[MDS Census]]</f>
        <v>0.21783813145029876</v>
      </c>
      <c r="W707" s="6">
        <v>4.7064130434782614</v>
      </c>
      <c r="X707" s="6">
        <v>0.51652173913043475</v>
      </c>
      <c r="Y707" s="6">
        <v>0</v>
      </c>
      <c r="Z707" s="6">
        <f>SUM(NonNurse[[#This Row],[Physical Therapist (PT) Hours]],NonNurse[[#This Row],[PT Assistant Hours]],NonNurse[[#This Row],[PT Aide Hours]])/NonNurse[[#This Row],[MDS Census]]</f>
        <v>0.13050244432373712</v>
      </c>
      <c r="AA707" s="6">
        <v>0</v>
      </c>
      <c r="AB707" s="6">
        <v>0</v>
      </c>
      <c r="AC707" s="6">
        <v>0</v>
      </c>
      <c r="AD707" s="6">
        <v>0</v>
      </c>
      <c r="AE707" s="6">
        <v>0</v>
      </c>
      <c r="AF707" s="6">
        <v>0</v>
      </c>
      <c r="AG707" s="6">
        <v>0</v>
      </c>
      <c r="AH707" s="1">
        <v>365559</v>
      </c>
      <c r="AI707">
        <v>5</v>
      </c>
    </row>
    <row r="708" spans="1:35" x14ac:dyDescent="0.25">
      <c r="A708" t="s">
        <v>964</v>
      </c>
      <c r="B708" t="s">
        <v>749</v>
      </c>
      <c r="C708" t="s">
        <v>1128</v>
      </c>
      <c r="D708" t="s">
        <v>1026</v>
      </c>
      <c r="E708" s="6">
        <v>69.967391304347828</v>
      </c>
      <c r="F708" s="6">
        <v>12.508152173913043</v>
      </c>
      <c r="G708" s="6">
        <v>0</v>
      </c>
      <c r="H708" s="6">
        <v>0.28695652173913044</v>
      </c>
      <c r="I708" s="6">
        <v>1.1304347826086956</v>
      </c>
      <c r="J708" s="6">
        <v>0</v>
      </c>
      <c r="K708" s="6">
        <v>0</v>
      </c>
      <c r="L708" s="6">
        <v>2.48195652173913</v>
      </c>
      <c r="M708" s="6">
        <v>4.9565217391304346</v>
      </c>
      <c r="N708" s="6">
        <v>0</v>
      </c>
      <c r="O708" s="6">
        <f>SUM(NonNurse[[#This Row],[Qualified Social Work Staff Hours]],NonNurse[[#This Row],[Other Social Work Staff Hours]])/NonNurse[[#This Row],[MDS Census]]</f>
        <v>7.0840453627466202E-2</v>
      </c>
      <c r="P708" s="6">
        <v>19.570652173913043</v>
      </c>
      <c r="Q708" s="6">
        <v>0</v>
      </c>
      <c r="R708" s="6">
        <f>SUM(NonNurse[[#This Row],[Qualified Activities Professional Hours]],NonNurse[[#This Row],[Other Activities Professional Hours]])/NonNurse[[#This Row],[MDS Census]]</f>
        <v>0.2797110455180985</v>
      </c>
      <c r="S708" s="6">
        <v>4.4621739130434781</v>
      </c>
      <c r="T708" s="6">
        <v>5.3176086956521713</v>
      </c>
      <c r="U708" s="6">
        <v>0</v>
      </c>
      <c r="V708" s="6">
        <f>SUM(NonNurse[[#This Row],[Occupational Therapist Hours]],NonNurse[[#This Row],[OT Assistant Hours]],NonNurse[[#This Row],[OT Aide Hours]])/NonNurse[[#This Row],[MDS Census]]</f>
        <v>0.13977629330433428</v>
      </c>
      <c r="W708" s="6">
        <v>3.9507608695652165</v>
      </c>
      <c r="X708" s="6">
        <v>9.7364130434782545</v>
      </c>
      <c r="Y708" s="6">
        <v>0</v>
      </c>
      <c r="Z708" s="6">
        <f>SUM(NonNurse[[#This Row],[Physical Therapist (PT) Hours]],NonNurse[[#This Row],[PT Assistant Hours]],NonNurse[[#This Row],[PT Aide Hours]])/NonNurse[[#This Row],[MDS Census]]</f>
        <v>0.19562218424732009</v>
      </c>
      <c r="AA708" s="6">
        <v>0</v>
      </c>
      <c r="AB708" s="6">
        <v>0</v>
      </c>
      <c r="AC708" s="6">
        <v>0</v>
      </c>
      <c r="AD708" s="6">
        <v>0</v>
      </c>
      <c r="AE708" s="6">
        <v>0</v>
      </c>
      <c r="AF708" s="6">
        <v>0</v>
      </c>
      <c r="AG708" s="6">
        <v>0</v>
      </c>
      <c r="AH708" s="1">
        <v>366279</v>
      </c>
      <c r="AI708">
        <v>5</v>
      </c>
    </row>
    <row r="709" spans="1:35" x14ac:dyDescent="0.25">
      <c r="A709" t="s">
        <v>964</v>
      </c>
      <c r="B709" t="s">
        <v>93</v>
      </c>
      <c r="C709" t="s">
        <v>1238</v>
      </c>
      <c r="D709" t="s">
        <v>1017</v>
      </c>
      <c r="E709" s="6">
        <v>139.5</v>
      </c>
      <c r="F709" s="6">
        <v>5.7391304347826084</v>
      </c>
      <c r="G709" s="6">
        <v>0.32608695652173914</v>
      </c>
      <c r="H709" s="6">
        <v>0</v>
      </c>
      <c r="I709" s="6">
        <v>0</v>
      </c>
      <c r="J709" s="6">
        <v>0</v>
      </c>
      <c r="K709" s="6">
        <v>0</v>
      </c>
      <c r="L709" s="6">
        <v>3.9301086956521742</v>
      </c>
      <c r="M709" s="6">
        <v>5.7391304347826084</v>
      </c>
      <c r="N709" s="6">
        <v>4.6086956521739131</v>
      </c>
      <c r="O709" s="6">
        <f>SUM(NonNurse[[#This Row],[Qualified Social Work Staff Hours]],NonNurse[[#This Row],[Other Social Work Staff Hours]])/NonNurse[[#This Row],[MDS Census]]</f>
        <v>7.4177964781050335E-2</v>
      </c>
      <c r="P709" s="6">
        <v>0.17391304347826086</v>
      </c>
      <c r="Q709" s="6">
        <v>8.904565217391303</v>
      </c>
      <c r="R709" s="6">
        <f>SUM(NonNurse[[#This Row],[Qualified Activities Professional Hours]],NonNurse[[#This Row],[Other Activities Professional Hours]])/NonNurse[[#This Row],[MDS Census]]</f>
        <v>6.5078697210534511E-2</v>
      </c>
      <c r="S709" s="6">
        <v>15.837282608695647</v>
      </c>
      <c r="T709" s="6">
        <v>6.0893478260869554</v>
      </c>
      <c r="U709" s="6">
        <v>6.0869565217391308</v>
      </c>
      <c r="V709" s="6">
        <f>SUM(NonNurse[[#This Row],[Occupational Therapist Hours]],NonNurse[[#This Row],[OT Assistant Hours]],NonNurse[[#This Row],[OT Aide Hours]])/NonNurse[[#This Row],[MDS Census]]</f>
        <v>0.20081424341592641</v>
      </c>
      <c r="W709" s="6">
        <v>6.1444565217391309</v>
      </c>
      <c r="X709" s="6">
        <v>0</v>
      </c>
      <c r="Y709" s="6">
        <v>0</v>
      </c>
      <c r="Z709" s="6">
        <f>SUM(NonNurse[[#This Row],[Physical Therapist (PT) Hours]],NonNurse[[#This Row],[PT Assistant Hours]],NonNurse[[#This Row],[PT Aide Hours]])/NonNurse[[#This Row],[MDS Census]]</f>
        <v>4.4046283309957926E-2</v>
      </c>
      <c r="AA709" s="6">
        <v>0</v>
      </c>
      <c r="AB709" s="6">
        <v>0</v>
      </c>
      <c r="AC709" s="6">
        <v>0</v>
      </c>
      <c r="AD709" s="6">
        <v>0</v>
      </c>
      <c r="AE709" s="6">
        <v>0</v>
      </c>
      <c r="AF709" s="6">
        <v>0</v>
      </c>
      <c r="AG709" s="6">
        <v>0</v>
      </c>
      <c r="AH709" s="1">
        <v>365289</v>
      </c>
      <c r="AI709">
        <v>5</v>
      </c>
    </row>
    <row r="710" spans="1:35" x14ac:dyDescent="0.25">
      <c r="A710" t="s">
        <v>964</v>
      </c>
      <c r="B710" t="s">
        <v>709</v>
      </c>
      <c r="C710" t="s">
        <v>1203</v>
      </c>
      <c r="D710" t="s">
        <v>1017</v>
      </c>
      <c r="E710" s="6">
        <v>41.184782608695649</v>
      </c>
      <c r="F710" s="6">
        <v>2.8695652173913042</v>
      </c>
      <c r="G710" s="6">
        <v>0</v>
      </c>
      <c r="H710" s="6">
        <v>0</v>
      </c>
      <c r="I710" s="6">
        <v>0</v>
      </c>
      <c r="J710" s="6">
        <v>0</v>
      </c>
      <c r="K710" s="6">
        <v>0</v>
      </c>
      <c r="L710" s="6">
        <v>0.71576086956521734</v>
      </c>
      <c r="M710" s="6">
        <v>0</v>
      </c>
      <c r="N710" s="6">
        <v>5.3913043478260869</v>
      </c>
      <c r="O710" s="6">
        <f>SUM(NonNurse[[#This Row],[Qualified Social Work Staff Hours]],NonNurse[[#This Row],[Other Social Work Staff Hours]])/NonNurse[[#This Row],[MDS Census]]</f>
        <v>0.13090525204539458</v>
      </c>
      <c r="P710" s="6">
        <v>0</v>
      </c>
      <c r="Q710" s="6">
        <v>6.4429347826086971</v>
      </c>
      <c r="R710" s="6">
        <f>SUM(NonNurse[[#This Row],[Qualified Activities Professional Hours]],NonNurse[[#This Row],[Other Activities Professional Hours]])/NonNurse[[#This Row],[MDS Census]]</f>
        <v>0.15643969385062026</v>
      </c>
      <c r="S710" s="6">
        <v>0.89728260869565235</v>
      </c>
      <c r="T710" s="6">
        <v>3.816086956521739</v>
      </c>
      <c r="U710" s="6">
        <v>0</v>
      </c>
      <c r="V710" s="6">
        <f>SUM(NonNurse[[#This Row],[Occupational Therapist Hours]],NonNurse[[#This Row],[OT Assistant Hours]],NonNurse[[#This Row],[OT Aide Hours]])/NonNurse[[#This Row],[MDS Census]]</f>
        <v>0.11444444444444445</v>
      </c>
      <c r="W710" s="6">
        <v>0.82</v>
      </c>
      <c r="X710" s="6">
        <v>4.5854347826086972</v>
      </c>
      <c r="Y710" s="6">
        <v>0</v>
      </c>
      <c r="Z710" s="6">
        <f>SUM(NonNurse[[#This Row],[Physical Therapist (PT) Hours]],NonNurse[[#This Row],[PT Assistant Hours]],NonNurse[[#This Row],[PT Aide Hours]])/NonNurse[[#This Row],[MDS Census]]</f>
        <v>0.13124835048825553</v>
      </c>
      <c r="AA710" s="6">
        <v>0</v>
      </c>
      <c r="AB710" s="6">
        <v>0</v>
      </c>
      <c r="AC710" s="6">
        <v>0</v>
      </c>
      <c r="AD710" s="6">
        <v>0</v>
      </c>
      <c r="AE710" s="6">
        <v>0</v>
      </c>
      <c r="AF710" s="6">
        <v>0</v>
      </c>
      <c r="AG710" s="6">
        <v>0</v>
      </c>
      <c r="AH710" s="1">
        <v>366231</v>
      </c>
      <c r="AI710">
        <v>5</v>
      </c>
    </row>
    <row r="711" spans="1:35" x14ac:dyDescent="0.25">
      <c r="A711" t="s">
        <v>964</v>
      </c>
      <c r="B711" t="s">
        <v>389</v>
      </c>
      <c r="C711" t="s">
        <v>1331</v>
      </c>
      <c r="D711" t="s">
        <v>1023</v>
      </c>
      <c r="E711" s="6">
        <v>39.197183098591552</v>
      </c>
      <c r="F711" s="6">
        <v>5.6338028169014081</v>
      </c>
      <c r="G711" s="6">
        <v>0.10915492957746478</v>
      </c>
      <c r="H711" s="6">
        <v>0.43309859154929575</v>
      </c>
      <c r="I711" s="6">
        <v>1</v>
      </c>
      <c r="J711" s="6">
        <v>0</v>
      </c>
      <c r="K711" s="6">
        <v>0</v>
      </c>
      <c r="L711" s="6">
        <v>2.8995774647887322</v>
      </c>
      <c r="M711" s="6">
        <v>4.957746478873239</v>
      </c>
      <c r="N711" s="6">
        <v>0</v>
      </c>
      <c r="O711" s="6">
        <f>SUM(NonNurse[[#This Row],[Qualified Social Work Staff Hours]],NonNurse[[#This Row],[Other Social Work Staff Hours]])/NonNurse[[#This Row],[MDS Census]]</f>
        <v>0.12648221343873517</v>
      </c>
      <c r="P711" s="6">
        <v>2.816901408450704</v>
      </c>
      <c r="Q711" s="6">
        <v>0.74225352112676057</v>
      </c>
      <c r="R711" s="6">
        <f>SUM(NonNurse[[#This Row],[Qualified Activities Professional Hours]],NonNurse[[#This Row],[Other Activities Professional Hours]])/NonNurse[[#This Row],[MDS Census]]</f>
        <v>9.0801293568091981E-2</v>
      </c>
      <c r="S711" s="6">
        <v>1.9547887323943665</v>
      </c>
      <c r="T711" s="6">
        <v>7.6188732394366188</v>
      </c>
      <c r="U711" s="6">
        <v>0</v>
      </c>
      <c r="V711" s="6">
        <f>SUM(NonNurse[[#This Row],[Occupational Therapist Hours]],NonNurse[[#This Row],[OT Assistant Hours]],NonNurse[[#This Row],[OT Aide Hours]])/NonNurse[[#This Row],[MDS Census]]</f>
        <v>0.24424362199065752</v>
      </c>
      <c r="W711" s="6">
        <v>0.18619718309859157</v>
      </c>
      <c r="X711" s="6">
        <v>7.5688732394366207</v>
      </c>
      <c r="Y711" s="6">
        <v>0</v>
      </c>
      <c r="Z711" s="6">
        <f>SUM(NonNurse[[#This Row],[Physical Therapist (PT) Hours]],NonNurse[[#This Row],[PT Assistant Hours]],NonNurse[[#This Row],[PT Aide Hours]])/NonNurse[[#This Row],[MDS Census]]</f>
        <v>0.19784764642472152</v>
      </c>
      <c r="AA711" s="6">
        <v>0</v>
      </c>
      <c r="AB711" s="6">
        <v>0</v>
      </c>
      <c r="AC711" s="6">
        <v>0</v>
      </c>
      <c r="AD711" s="6">
        <v>0</v>
      </c>
      <c r="AE711" s="6">
        <v>0</v>
      </c>
      <c r="AF711" s="6">
        <v>0</v>
      </c>
      <c r="AG711" s="6">
        <v>0</v>
      </c>
      <c r="AH711" s="1">
        <v>365744</v>
      </c>
      <c r="AI711">
        <v>5</v>
      </c>
    </row>
    <row r="712" spans="1:35" x14ac:dyDescent="0.25">
      <c r="A712" t="s">
        <v>964</v>
      </c>
      <c r="B712" t="s">
        <v>395</v>
      </c>
      <c r="C712" t="s">
        <v>1321</v>
      </c>
      <c r="D712" t="s">
        <v>1032</v>
      </c>
      <c r="E712" s="6">
        <v>81.706521739130437</v>
      </c>
      <c r="F712" s="6">
        <v>5.7391304347826084</v>
      </c>
      <c r="G712" s="6">
        <v>0.32608695652173914</v>
      </c>
      <c r="H712" s="6">
        <v>0.39130434782608697</v>
      </c>
      <c r="I712" s="6">
        <v>9.0434782608695645</v>
      </c>
      <c r="J712" s="6">
        <v>0</v>
      </c>
      <c r="K712" s="6">
        <v>0</v>
      </c>
      <c r="L712" s="6">
        <v>6.5203260869565209</v>
      </c>
      <c r="M712" s="6">
        <v>2.375</v>
      </c>
      <c r="N712" s="6">
        <v>0</v>
      </c>
      <c r="O712" s="6">
        <f>SUM(NonNurse[[#This Row],[Qualified Social Work Staff Hours]],NonNurse[[#This Row],[Other Social Work Staff Hours]])/NonNurse[[#This Row],[MDS Census]]</f>
        <v>2.9067447119861645E-2</v>
      </c>
      <c r="P712" s="6">
        <v>5.7391304347826084</v>
      </c>
      <c r="Q712" s="6">
        <v>5.2255434782608692</v>
      </c>
      <c r="R712" s="6">
        <f>SUM(NonNurse[[#This Row],[Qualified Activities Professional Hours]],NonNurse[[#This Row],[Other Activities Professional Hours]])/NonNurse[[#This Row],[MDS Census]]</f>
        <v>0.13419582280164957</v>
      </c>
      <c r="S712" s="6">
        <v>5.0417391304347827</v>
      </c>
      <c r="T712" s="6">
        <v>8.5693478260869558</v>
      </c>
      <c r="U712" s="6">
        <v>0</v>
      </c>
      <c r="V712" s="6">
        <f>SUM(NonNurse[[#This Row],[Occupational Therapist Hours]],NonNurse[[#This Row],[OT Assistant Hours]],NonNurse[[#This Row],[OT Aide Hours]])/NonNurse[[#This Row],[MDS Census]]</f>
        <v>0.16658507383264598</v>
      </c>
      <c r="W712" s="6">
        <v>3.345326086956522</v>
      </c>
      <c r="X712" s="6">
        <v>9.9836956521739122</v>
      </c>
      <c r="Y712" s="6">
        <v>0</v>
      </c>
      <c r="Z712" s="6">
        <f>SUM(NonNurse[[#This Row],[Physical Therapist (PT) Hours]],NonNurse[[#This Row],[PT Assistant Hours]],NonNurse[[#This Row],[PT Aide Hours]])/NonNurse[[#This Row],[MDS Census]]</f>
        <v>0.16313289876280429</v>
      </c>
      <c r="AA712" s="6">
        <v>0</v>
      </c>
      <c r="AB712" s="6">
        <v>0</v>
      </c>
      <c r="AC712" s="6">
        <v>0</v>
      </c>
      <c r="AD712" s="6">
        <v>0</v>
      </c>
      <c r="AE712" s="6">
        <v>0</v>
      </c>
      <c r="AF712" s="6">
        <v>0</v>
      </c>
      <c r="AG712" s="6">
        <v>0.2608695652173913</v>
      </c>
      <c r="AH712" s="1">
        <v>365753</v>
      </c>
      <c r="AI712">
        <v>5</v>
      </c>
    </row>
    <row r="713" spans="1:35" x14ac:dyDescent="0.25">
      <c r="A713" t="s">
        <v>964</v>
      </c>
      <c r="B713" t="s">
        <v>310</v>
      </c>
      <c r="C713" t="s">
        <v>1099</v>
      </c>
      <c r="D713" t="s">
        <v>1056</v>
      </c>
      <c r="E713" s="6">
        <v>87.315217391304344</v>
      </c>
      <c r="F713" s="6">
        <v>0</v>
      </c>
      <c r="G713" s="6">
        <v>0.2608695652173913</v>
      </c>
      <c r="H713" s="6">
        <v>0</v>
      </c>
      <c r="I713" s="6">
        <v>0.64130434782608692</v>
      </c>
      <c r="J713" s="6">
        <v>0</v>
      </c>
      <c r="K713" s="6">
        <v>0</v>
      </c>
      <c r="L713" s="6">
        <v>10.426630434782608</v>
      </c>
      <c r="M713" s="6">
        <v>5.9864130434782608</v>
      </c>
      <c r="N713" s="6">
        <v>0</v>
      </c>
      <c r="O713" s="6">
        <f>SUM(NonNurse[[#This Row],[Qualified Social Work Staff Hours]],NonNurse[[#This Row],[Other Social Work Staff Hours]])/NonNurse[[#This Row],[MDS Census]]</f>
        <v>6.8560936138428979E-2</v>
      </c>
      <c r="P713" s="6">
        <v>0</v>
      </c>
      <c r="Q713" s="6">
        <v>16.160326086956523</v>
      </c>
      <c r="R713" s="6">
        <f>SUM(NonNurse[[#This Row],[Qualified Activities Professional Hours]],NonNurse[[#This Row],[Other Activities Professional Hours]])/NonNurse[[#This Row],[MDS Census]]</f>
        <v>0.18508029378812402</v>
      </c>
      <c r="S713" s="6">
        <v>7.7119565217391308</v>
      </c>
      <c r="T713" s="6">
        <v>0</v>
      </c>
      <c r="U713" s="6">
        <v>4.7826086956521738</v>
      </c>
      <c r="V713" s="6">
        <f>SUM(NonNurse[[#This Row],[Occupational Therapist Hours]],NonNurse[[#This Row],[OT Assistant Hours]],NonNurse[[#This Row],[OT Aide Hours]])/NonNurse[[#This Row],[MDS Census]]</f>
        <v>0.14309722395120131</v>
      </c>
      <c r="W713" s="6">
        <v>10.464673913043478</v>
      </c>
      <c r="X713" s="6">
        <v>1.8586956521739131</v>
      </c>
      <c r="Y713" s="6">
        <v>0</v>
      </c>
      <c r="Z713" s="6">
        <f>SUM(NonNurse[[#This Row],[Physical Therapist (PT) Hours]],NonNurse[[#This Row],[PT Assistant Hours]],NonNurse[[#This Row],[PT Aide Hours]])/NonNurse[[#This Row],[MDS Census]]</f>
        <v>0.14113656168305738</v>
      </c>
      <c r="AA713" s="6">
        <v>0</v>
      </c>
      <c r="AB713" s="6">
        <v>0</v>
      </c>
      <c r="AC713" s="6">
        <v>0</v>
      </c>
      <c r="AD713" s="6">
        <v>0</v>
      </c>
      <c r="AE713" s="6">
        <v>0</v>
      </c>
      <c r="AF713" s="6">
        <v>0</v>
      </c>
      <c r="AG713" s="6">
        <v>0</v>
      </c>
      <c r="AH713" s="1">
        <v>365628</v>
      </c>
      <c r="AI713">
        <v>5</v>
      </c>
    </row>
    <row r="714" spans="1:35" x14ac:dyDescent="0.25">
      <c r="A714" t="s">
        <v>964</v>
      </c>
      <c r="B714" t="s">
        <v>495</v>
      </c>
      <c r="C714" t="s">
        <v>1097</v>
      </c>
      <c r="D714" t="s">
        <v>1017</v>
      </c>
      <c r="E714" s="6">
        <v>44.989130434782609</v>
      </c>
      <c r="F714" s="6">
        <v>5.2173913043478262</v>
      </c>
      <c r="G714" s="6">
        <v>2.1739130434782608E-2</v>
      </c>
      <c r="H714" s="6">
        <v>0.25</v>
      </c>
      <c r="I714" s="6">
        <v>2.25</v>
      </c>
      <c r="J714" s="6">
        <v>0</v>
      </c>
      <c r="K714" s="6">
        <v>0</v>
      </c>
      <c r="L714" s="6">
        <v>3.0891304347826085</v>
      </c>
      <c r="M714" s="6">
        <v>0</v>
      </c>
      <c r="N714" s="6">
        <v>0</v>
      </c>
      <c r="O714" s="6">
        <f>SUM(NonNurse[[#This Row],[Qualified Social Work Staff Hours]],NonNurse[[#This Row],[Other Social Work Staff Hours]])/NonNurse[[#This Row],[MDS Census]]</f>
        <v>0</v>
      </c>
      <c r="P714" s="6">
        <v>0</v>
      </c>
      <c r="Q714" s="6">
        <v>8.4592391304347814</v>
      </c>
      <c r="R714" s="6">
        <f>SUM(NonNurse[[#This Row],[Qualified Activities Professional Hours]],NonNurse[[#This Row],[Other Activities Professional Hours]])/NonNurse[[#This Row],[MDS Census]]</f>
        <v>0.18802850930176368</v>
      </c>
      <c r="S714" s="6">
        <v>1.4403260869565215</v>
      </c>
      <c r="T714" s="6">
        <v>9.3669565217391284</v>
      </c>
      <c r="U714" s="6">
        <v>0</v>
      </c>
      <c r="V714" s="6">
        <f>SUM(NonNurse[[#This Row],[Occupational Therapist Hours]],NonNurse[[#This Row],[OT Assistant Hours]],NonNurse[[#This Row],[OT Aide Hours]])/NonNurse[[#This Row],[MDS Census]]</f>
        <v>0.24021985986953365</v>
      </c>
      <c r="W714" s="6">
        <v>3.3673913043478274</v>
      </c>
      <c r="X714" s="6">
        <v>2.7549999999999999</v>
      </c>
      <c r="Y714" s="6">
        <v>0</v>
      </c>
      <c r="Z714" s="6">
        <f>SUM(NonNurse[[#This Row],[Physical Therapist (PT) Hours]],NonNurse[[#This Row],[PT Assistant Hours]],NonNurse[[#This Row],[PT Aide Hours]])/NonNurse[[#This Row],[MDS Census]]</f>
        <v>0.13608601111379562</v>
      </c>
      <c r="AA714" s="6">
        <v>0</v>
      </c>
      <c r="AB714" s="6">
        <v>0</v>
      </c>
      <c r="AC714" s="6">
        <v>0</v>
      </c>
      <c r="AD714" s="6">
        <v>0</v>
      </c>
      <c r="AE714" s="6">
        <v>0</v>
      </c>
      <c r="AF714" s="6">
        <v>0</v>
      </c>
      <c r="AG714" s="6">
        <v>0</v>
      </c>
      <c r="AH714" s="1">
        <v>365904</v>
      </c>
      <c r="AI714">
        <v>5</v>
      </c>
    </row>
    <row r="715" spans="1:35" x14ac:dyDescent="0.25">
      <c r="A715" t="s">
        <v>964</v>
      </c>
      <c r="B715" t="s">
        <v>238</v>
      </c>
      <c r="C715" t="s">
        <v>1284</v>
      </c>
      <c r="D715" t="s">
        <v>1017</v>
      </c>
      <c r="E715" s="6">
        <v>100.21739130434783</v>
      </c>
      <c r="F715" s="6">
        <v>5.3913043478260869</v>
      </c>
      <c r="G715" s="6">
        <v>0</v>
      </c>
      <c r="H715" s="6">
        <v>0.35326086956521741</v>
      </c>
      <c r="I715" s="6">
        <v>5.3043478260869561</v>
      </c>
      <c r="J715" s="6">
        <v>0</v>
      </c>
      <c r="K715" s="6">
        <v>0</v>
      </c>
      <c r="L715" s="6">
        <v>2.7673913043478264</v>
      </c>
      <c r="M715" s="6">
        <v>0</v>
      </c>
      <c r="N715" s="6">
        <v>4.9565217391304346</v>
      </c>
      <c r="O715" s="6">
        <f>SUM(NonNurse[[#This Row],[Qualified Social Work Staff Hours]],NonNurse[[#This Row],[Other Social Work Staff Hours]])/NonNurse[[#This Row],[MDS Census]]</f>
        <v>4.9457700650759218E-2</v>
      </c>
      <c r="P715" s="6">
        <v>0</v>
      </c>
      <c r="Q715" s="6">
        <v>25.548913043478262</v>
      </c>
      <c r="R715" s="6">
        <f>SUM(NonNurse[[#This Row],[Qualified Activities Professional Hours]],NonNurse[[#This Row],[Other Activities Professional Hours]])/NonNurse[[#This Row],[MDS Census]]</f>
        <v>0.2549349240780911</v>
      </c>
      <c r="S715" s="6">
        <v>4.2895652173913046</v>
      </c>
      <c r="T715" s="6">
        <v>9.2833695652173915</v>
      </c>
      <c r="U715" s="6">
        <v>0</v>
      </c>
      <c r="V715" s="6">
        <f>SUM(NonNurse[[#This Row],[Occupational Therapist Hours]],NonNurse[[#This Row],[OT Assistant Hours]],NonNurse[[#This Row],[OT Aide Hours]])/NonNurse[[#This Row],[MDS Census]]</f>
        <v>0.1354349240780911</v>
      </c>
      <c r="W715" s="6">
        <v>4.0133695652173929</v>
      </c>
      <c r="X715" s="6">
        <v>12.566956521739129</v>
      </c>
      <c r="Y715" s="6">
        <v>0</v>
      </c>
      <c r="Z715" s="6">
        <f>SUM(NonNurse[[#This Row],[Physical Therapist (PT) Hours]],NonNurse[[#This Row],[PT Assistant Hours]],NonNurse[[#This Row],[PT Aide Hours]])/NonNurse[[#This Row],[MDS Census]]</f>
        <v>0.16544360086767895</v>
      </c>
      <c r="AA715" s="6">
        <v>0</v>
      </c>
      <c r="AB715" s="6">
        <v>0</v>
      </c>
      <c r="AC715" s="6">
        <v>0</v>
      </c>
      <c r="AD715" s="6">
        <v>0</v>
      </c>
      <c r="AE715" s="6">
        <v>0</v>
      </c>
      <c r="AF715" s="6">
        <v>0</v>
      </c>
      <c r="AG715" s="6">
        <v>0</v>
      </c>
      <c r="AH715" s="1">
        <v>365521</v>
      </c>
      <c r="AI715">
        <v>5</v>
      </c>
    </row>
    <row r="716" spans="1:35" x14ac:dyDescent="0.25">
      <c r="A716" t="s">
        <v>964</v>
      </c>
      <c r="B716" t="s">
        <v>619</v>
      </c>
      <c r="C716" t="s">
        <v>1081</v>
      </c>
      <c r="D716" t="s">
        <v>1064</v>
      </c>
      <c r="E716" s="6">
        <v>68.847826086956516</v>
      </c>
      <c r="F716" s="6">
        <v>5.1304347826086953</v>
      </c>
      <c r="G716" s="6">
        <v>0.49456521739130432</v>
      </c>
      <c r="H716" s="6">
        <v>0.34782608695652173</v>
      </c>
      <c r="I716" s="6">
        <v>0.83695652173913049</v>
      </c>
      <c r="J716" s="6">
        <v>0</v>
      </c>
      <c r="K716" s="6">
        <v>0</v>
      </c>
      <c r="L716" s="6">
        <v>3.478478260869565</v>
      </c>
      <c r="M716" s="6">
        <v>0.1875</v>
      </c>
      <c r="N716" s="6">
        <v>0</v>
      </c>
      <c r="O716" s="6">
        <f>SUM(NonNurse[[#This Row],[Qualified Social Work Staff Hours]],NonNurse[[#This Row],[Other Social Work Staff Hours]])/NonNurse[[#This Row],[MDS Census]]</f>
        <v>2.723397537101358E-3</v>
      </c>
      <c r="P716" s="6">
        <v>7.0652173913043473E-2</v>
      </c>
      <c r="Q716" s="6">
        <v>7.4985869565217405</v>
      </c>
      <c r="R716" s="6">
        <f>SUM(NonNurse[[#This Row],[Qualified Activities Professional Hours]],NonNurse[[#This Row],[Other Activities Professional Hours]])/NonNurse[[#This Row],[MDS Census]]</f>
        <v>0.10994158509630568</v>
      </c>
      <c r="S716" s="6">
        <v>2.745869565217391</v>
      </c>
      <c r="T716" s="6">
        <v>8.7239130434782606</v>
      </c>
      <c r="U716" s="6">
        <v>0</v>
      </c>
      <c r="V716" s="6">
        <f>SUM(NonNurse[[#This Row],[Occupational Therapist Hours]],NonNurse[[#This Row],[OT Assistant Hours]],NonNurse[[#This Row],[OT Aide Hours]])/NonNurse[[#This Row],[MDS Census]]</f>
        <v>0.16659614777391854</v>
      </c>
      <c r="W716" s="6">
        <v>3.0190217391304355</v>
      </c>
      <c r="X716" s="6">
        <v>10.814347826086957</v>
      </c>
      <c r="Y716" s="6">
        <v>0</v>
      </c>
      <c r="Z716" s="6">
        <f>SUM(NonNurse[[#This Row],[Physical Therapist (PT) Hours]],NonNurse[[#This Row],[PT Assistant Hours]],NonNurse[[#This Row],[PT Aide Hours]])/NonNurse[[#This Row],[MDS Census]]</f>
        <v>0.20092674455320494</v>
      </c>
      <c r="AA716" s="6">
        <v>0</v>
      </c>
      <c r="AB716" s="6">
        <v>0</v>
      </c>
      <c r="AC716" s="6">
        <v>0</v>
      </c>
      <c r="AD716" s="6">
        <v>0</v>
      </c>
      <c r="AE716" s="6">
        <v>0</v>
      </c>
      <c r="AF716" s="6">
        <v>0</v>
      </c>
      <c r="AG716" s="6">
        <v>0</v>
      </c>
      <c r="AH716" s="1">
        <v>366104</v>
      </c>
      <c r="AI716">
        <v>5</v>
      </c>
    </row>
    <row r="717" spans="1:35" x14ac:dyDescent="0.25">
      <c r="A717" t="s">
        <v>964</v>
      </c>
      <c r="B717" t="s">
        <v>611</v>
      </c>
      <c r="C717" t="s">
        <v>1081</v>
      </c>
      <c r="D717" t="s">
        <v>1064</v>
      </c>
      <c r="E717" s="6">
        <v>58.815217391304351</v>
      </c>
      <c r="F717" s="6">
        <v>0</v>
      </c>
      <c r="G717" s="6">
        <v>0.49456521739130432</v>
      </c>
      <c r="H717" s="6">
        <v>0.34782608695652173</v>
      </c>
      <c r="I717" s="6">
        <v>4.2282608695652177</v>
      </c>
      <c r="J717" s="6">
        <v>0</v>
      </c>
      <c r="K717" s="6">
        <v>0</v>
      </c>
      <c r="L717" s="6">
        <v>2.1306521739130426</v>
      </c>
      <c r="M717" s="6">
        <v>3.4130434782608696</v>
      </c>
      <c r="N717" s="6">
        <v>0</v>
      </c>
      <c r="O717" s="6">
        <f>SUM(NonNurse[[#This Row],[Qualified Social Work Staff Hours]],NonNurse[[#This Row],[Other Social Work Staff Hours]])/NonNurse[[#This Row],[MDS Census]]</f>
        <v>5.8029939013121416E-2</v>
      </c>
      <c r="P717" s="6">
        <v>5.2744565217391308</v>
      </c>
      <c r="Q717" s="6">
        <v>6.9005434782608699</v>
      </c>
      <c r="R717" s="6">
        <f>SUM(NonNurse[[#This Row],[Qualified Activities Professional Hours]],NonNurse[[#This Row],[Other Activities Professional Hours]])/NonNurse[[#This Row],[MDS Census]]</f>
        <v>0.20700425060062835</v>
      </c>
      <c r="S717" s="6">
        <v>2.2989130434782608</v>
      </c>
      <c r="T717" s="6">
        <v>7.315543478260869</v>
      </c>
      <c r="U717" s="6">
        <v>0</v>
      </c>
      <c r="V717" s="6">
        <f>SUM(NonNurse[[#This Row],[Occupational Therapist Hours]],NonNurse[[#This Row],[OT Assistant Hours]],NonNurse[[#This Row],[OT Aide Hours]])/NonNurse[[#This Row],[MDS Census]]</f>
        <v>0.16346885973017922</v>
      </c>
      <c r="W717" s="6">
        <v>2.4606521739130436</v>
      </c>
      <c r="X717" s="6">
        <v>7.7852173913043483</v>
      </c>
      <c r="Y717" s="6">
        <v>0</v>
      </c>
      <c r="Z717" s="6">
        <f>SUM(NonNurse[[#This Row],[Physical Therapist (PT) Hours]],NonNurse[[#This Row],[PT Assistant Hours]],NonNurse[[#This Row],[PT Aide Hours]])/NonNurse[[#This Row],[MDS Census]]</f>
        <v>0.17420439844760674</v>
      </c>
      <c r="AA717" s="6">
        <v>0</v>
      </c>
      <c r="AB717" s="6">
        <v>0</v>
      </c>
      <c r="AC717" s="6">
        <v>0</v>
      </c>
      <c r="AD717" s="6">
        <v>0</v>
      </c>
      <c r="AE717" s="6">
        <v>0</v>
      </c>
      <c r="AF717" s="6">
        <v>0</v>
      </c>
      <c r="AG717" s="6">
        <v>0</v>
      </c>
      <c r="AH717" s="1">
        <v>366096</v>
      </c>
      <c r="AI717">
        <v>5</v>
      </c>
    </row>
    <row r="718" spans="1:35" x14ac:dyDescent="0.25">
      <c r="A718" t="s">
        <v>964</v>
      </c>
      <c r="B718" t="s">
        <v>437</v>
      </c>
      <c r="C718" t="s">
        <v>1210</v>
      </c>
      <c r="D718" t="s">
        <v>1036</v>
      </c>
      <c r="E718" s="6">
        <v>29.347826086956523</v>
      </c>
      <c r="F718" s="6">
        <v>32.543260869565231</v>
      </c>
      <c r="G718" s="6">
        <v>0</v>
      </c>
      <c r="H718" s="6">
        <v>0</v>
      </c>
      <c r="I718" s="6">
        <v>0</v>
      </c>
      <c r="J718" s="6">
        <v>0</v>
      </c>
      <c r="K718" s="6">
        <v>0.56521739130434778</v>
      </c>
      <c r="L718" s="6">
        <v>0</v>
      </c>
      <c r="M718" s="6">
        <v>0</v>
      </c>
      <c r="N718" s="6">
        <v>0</v>
      </c>
      <c r="O718" s="6">
        <f>SUM(NonNurse[[#This Row],[Qualified Social Work Staff Hours]],NonNurse[[#This Row],[Other Social Work Staff Hours]])/NonNurse[[#This Row],[MDS Census]]</f>
        <v>0</v>
      </c>
      <c r="P718" s="6">
        <v>0</v>
      </c>
      <c r="Q718" s="6">
        <v>0.46249999999999997</v>
      </c>
      <c r="R718" s="6">
        <f>SUM(NonNurse[[#This Row],[Qualified Activities Professional Hours]],NonNurse[[#This Row],[Other Activities Professional Hours]])/NonNurse[[#This Row],[MDS Census]]</f>
        <v>1.5759259259259258E-2</v>
      </c>
      <c r="S718" s="6">
        <v>0</v>
      </c>
      <c r="T718" s="6">
        <v>0</v>
      </c>
      <c r="U718" s="6">
        <v>0</v>
      </c>
      <c r="V718" s="6">
        <f>SUM(NonNurse[[#This Row],[Occupational Therapist Hours]],NonNurse[[#This Row],[OT Assistant Hours]],NonNurse[[#This Row],[OT Aide Hours]])/NonNurse[[#This Row],[MDS Census]]</f>
        <v>0</v>
      </c>
      <c r="W718" s="6">
        <v>0</v>
      </c>
      <c r="X718" s="6">
        <v>0</v>
      </c>
      <c r="Y718" s="6">
        <v>0</v>
      </c>
      <c r="Z718" s="6">
        <f>SUM(NonNurse[[#This Row],[Physical Therapist (PT) Hours]],NonNurse[[#This Row],[PT Assistant Hours]],NonNurse[[#This Row],[PT Aide Hours]])/NonNurse[[#This Row],[MDS Census]]</f>
        <v>0</v>
      </c>
      <c r="AA718" s="6">
        <v>0</v>
      </c>
      <c r="AB718" s="6">
        <v>0</v>
      </c>
      <c r="AC718" s="6">
        <v>0</v>
      </c>
      <c r="AD718" s="6">
        <v>0</v>
      </c>
      <c r="AE718" s="6">
        <v>0</v>
      </c>
      <c r="AF718" s="6">
        <v>0</v>
      </c>
      <c r="AG718" s="6">
        <v>0</v>
      </c>
      <c r="AH718" s="1">
        <v>365817</v>
      </c>
      <c r="AI718">
        <v>5</v>
      </c>
    </row>
    <row r="719" spans="1:35" x14ac:dyDescent="0.25">
      <c r="A719" t="s">
        <v>964</v>
      </c>
      <c r="B719" t="s">
        <v>421</v>
      </c>
      <c r="C719" t="s">
        <v>1292</v>
      </c>
      <c r="D719" t="s">
        <v>987</v>
      </c>
      <c r="E719" s="6">
        <v>61.739130434782609</v>
      </c>
      <c r="F719" s="6">
        <v>9.5434782608695645</v>
      </c>
      <c r="G719" s="6">
        <v>0.60869565217391308</v>
      </c>
      <c r="H719" s="6">
        <v>0</v>
      </c>
      <c r="I719" s="6">
        <v>0</v>
      </c>
      <c r="J719" s="6">
        <v>0</v>
      </c>
      <c r="K719" s="6">
        <v>2.3043478260869565</v>
      </c>
      <c r="L719" s="6">
        <v>3.8871739130434788</v>
      </c>
      <c r="M719" s="6">
        <v>5.4717391304347833</v>
      </c>
      <c r="N719" s="6">
        <v>0</v>
      </c>
      <c r="O719" s="6">
        <f>SUM(NonNurse[[#This Row],[Qualified Social Work Staff Hours]],NonNurse[[#This Row],[Other Social Work Staff Hours]])/NonNurse[[#This Row],[MDS Census]]</f>
        <v>8.8626760563380286E-2</v>
      </c>
      <c r="P719" s="6">
        <v>4.2771739130434785</v>
      </c>
      <c r="Q719" s="6">
        <v>10.1070652173913</v>
      </c>
      <c r="R719" s="6">
        <f>SUM(NonNurse[[#This Row],[Qualified Activities Professional Hours]],NonNurse[[#This Row],[Other Activities Professional Hours]])/NonNurse[[#This Row],[MDS Census]]</f>
        <v>0.23298415492957739</v>
      </c>
      <c r="S719" s="6">
        <v>2.190108695652174</v>
      </c>
      <c r="T719" s="6">
        <v>9.9823913043478232</v>
      </c>
      <c r="U719" s="6">
        <v>0</v>
      </c>
      <c r="V719" s="6">
        <f>SUM(NonNurse[[#This Row],[Occupational Therapist Hours]],NonNurse[[#This Row],[OT Assistant Hours]],NonNurse[[#This Row],[OT Aide Hours]])/NonNurse[[#This Row],[MDS Census]]</f>
        <v>0.19716021126760561</v>
      </c>
      <c r="W719" s="6">
        <v>0.91195652173913067</v>
      </c>
      <c r="X719" s="6">
        <v>8.9706521739130434</v>
      </c>
      <c r="Y719" s="6">
        <v>0</v>
      </c>
      <c r="Z719" s="6">
        <f>SUM(NonNurse[[#This Row],[Physical Therapist (PT) Hours]],NonNurse[[#This Row],[PT Assistant Hours]],NonNurse[[#This Row],[PT Aide Hours]])/NonNurse[[#This Row],[MDS Census]]</f>
        <v>0.16007042253521125</v>
      </c>
      <c r="AA719" s="6">
        <v>0</v>
      </c>
      <c r="AB719" s="6">
        <v>0</v>
      </c>
      <c r="AC719" s="6">
        <v>0</v>
      </c>
      <c r="AD719" s="6">
        <v>0</v>
      </c>
      <c r="AE719" s="6">
        <v>0</v>
      </c>
      <c r="AF719" s="6">
        <v>0</v>
      </c>
      <c r="AG719" s="6">
        <v>1.1304347826086956</v>
      </c>
      <c r="AH719" s="1">
        <v>365791</v>
      </c>
      <c r="AI719">
        <v>5</v>
      </c>
    </row>
    <row r="720" spans="1:35" x14ac:dyDescent="0.25">
      <c r="A720" t="s">
        <v>964</v>
      </c>
      <c r="B720" t="s">
        <v>420</v>
      </c>
      <c r="C720" t="s">
        <v>1131</v>
      </c>
      <c r="D720" t="s">
        <v>982</v>
      </c>
      <c r="E720" s="6">
        <v>52.456521739130437</v>
      </c>
      <c r="F720" s="6">
        <v>26.880434782608695</v>
      </c>
      <c r="G720" s="6">
        <v>0</v>
      </c>
      <c r="H720" s="6">
        <v>0</v>
      </c>
      <c r="I720" s="6">
        <v>1.0652173913043479</v>
      </c>
      <c r="J720" s="6">
        <v>0</v>
      </c>
      <c r="K720" s="6">
        <v>0</v>
      </c>
      <c r="L720" s="6">
        <v>0</v>
      </c>
      <c r="M720" s="6">
        <v>5.2173913043478262</v>
      </c>
      <c r="N720" s="6">
        <v>0</v>
      </c>
      <c r="O720" s="6">
        <f>SUM(NonNurse[[#This Row],[Qualified Social Work Staff Hours]],NonNurse[[#This Row],[Other Social Work Staff Hours]])/NonNurse[[#This Row],[MDS Census]]</f>
        <v>9.9461251554082059E-2</v>
      </c>
      <c r="P720" s="6">
        <v>5.4782608695652177</v>
      </c>
      <c r="Q720" s="6">
        <v>6.9293478260869561</v>
      </c>
      <c r="R720" s="6">
        <f>SUM(NonNurse[[#This Row],[Qualified Activities Professional Hours]],NonNurse[[#This Row],[Other Activities Professional Hours]])/NonNurse[[#This Row],[MDS Census]]</f>
        <v>0.23653128885205138</v>
      </c>
      <c r="S720" s="6">
        <v>0</v>
      </c>
      <c r="T720" s="6">
        <v>0</v>
      </c>
      <c r="U720" s="6">
        <v>0</v>
      </c>
      <c r="V720" s="6">
        <f>SUM(NonNurse[[#This Row],[Occupational Therapist Hours]],NonNurse[[#This Row],[OT Assistant Hours]],NonNurse[[#This Row],[OT Aide Hours]])/NonNurse[[#This Row],[MDS Census]]</f>
        <v>0</v>
      </c>
      <c r="W720" s="6">
        <v>0</v>
      </c>
      <c r="X720" s="6">
        <v>0</v>
      </c>
      <c r="Y720" s="6">
        <v>0</v>
      </c>
      <c r="Z720" s="6">
        <f>SUM(NonNurse[[#This Row],[Physical Therapist (PT) Hours]],NonNurse[[#This Row],[PT Assistant Hours]],NonNurse[[#This Row],[PT Aide Hours]])/NonNurse[[#This Row],[MDS Census]]</f>
        <v>0</v>
      </c>
      <c r="AA720" s="6">
        <v>0</v>
      </c>
      <c r="AB720" s="6">
        <v>0</v>
      </c>
      <c r="AC720" s="6">
        <v>0</v>
      </c>
      <c r="AD720" s="6">
        <v>0</v>
      </c>
      <c r="AE720" s="6">
        <v>0</v>
      </c>
      <c r="AF720" s="6">
        <v>0</v>
      </c>
      <c r="AG720" s="6">
        <v>0</v>
      </c>
      <c r="AH720" s="1">
        <v>365789</v>
      </c>
      <c r="AI720">
        <v>5</v>
      </c>
    </row>
    <row r="721" spans="1:35" x14ac:dyDescent="0.25">
      <c r="A721" t="s">
        <v>964</v>
      </c>
      <c r="B721" t="s">
        <v>874</v>
      </c>
      <c r="C721" t="s">
        <v>1213</v>
      </c>
      <c r="D721" t="s">
        <v>1008</v>
      </c>
      <c r="E721" s="6">
        <v>89.478260869565219</v>
      </c>
      <c r="F721" s="6">
        <v>5.7391304347826084</v>
      </c>
      <c r="G721" s="6">
        <v>0.32608695652173914</v>
      </c>
      <c r="H721" s="6">
        <v>0.12771739130434784</v>
      </c>
      <c r="I721" s="6">
        <v>1.0434782608695652</v>
      </c>
      <c r="J721" s="6">
        <v>0</v>
      </c>
      <c r="K721" s="6">
        <v>0</v>
      </c>
      <c r="L721" s="6">
        <v>1.754130434782609</v>
      </c>
      <c r="M721" s="6">
        <v>10.521739130434783</v>
      </c>
      <c r="N721" s="6">
        <v>0</v>
      </c>
      <c r="O721" s="6">
        <f>SUM(NonNurse[[#This Row],[Qualified Social Work Staff Hours]],NonNurse[[#This Row],[Other Social Work Staff Hours]])/NonNurse[[#This Row],[MDS Census]]</f>
        <v>0.11758989310009718</v>
      </c>
      <c r="P721" s="6">
        <v>13.743586956521741</v>
      </c>
      <c r="Q721" s="6">
        <v>0</v>
      </c>
      <c r="R721" s="6">
        <f>SUM(NonNurse[[#This Row],[Qualified Activities Professional Hours]],NonNurse[[#This Row],[Other Activities Professional Hours]])/NonNurse[[#This Row],[MDS Census]]</f>
        <v>0.15359693877551023</v>
      </c>
      <c r="S721" s="6">
        <v>1.6978260869565216</v>
      </c>
      <c r="T721" s="6">
        <v>5.2973913043478236</v>
      </c>
      <c r="U721" s="6">
        <v>0</v>
      </c>
      <c r="V721" s="6">
        <f>SUM(NonNurse[[#This Row],[Occupational Therapist Hours]],NonNurse[[#This Row],[OT Assistant Hours]],NonNurse[[#This Row],[OT Aide Hours]])/NonNurse[[#This Row],[MDS Census]]</f>
        <v>7.8177842565597636E-2</v>
      </c>
      <c r="W721" s="6">
        <v>5.6493478260869567</v>
      </c>
      <c r="X721" s="6">
        <v>6.8478260869565233</v>
      </c>
      <c r="Y721" s="6">
        <v>0</v>
      </c>
      <c r="Z721" s="6">
        <f>SUM(NonNurse[[#This Row],[Physical Therapist (PT) Hours]],NonNurse[[#This Row],[PT Assistant Hours]],NonNurse[[#This Row],[PT Aide Hours]])/NonNurse[[#This Row],[MDS Census]]</f>
        <v>0.13966715257531584</v>
      </c>
      <c r="AA721" s="6">
        <v>0</v>
      </c>
      <c r="AB721" s="6">
        <v>0</v>
      </c>
      <c r="AC721" s="6">
        <v>0</v>
      </c>
      <c r="AD721" s="6">
        <v>0</v>
      </c>
      <c r="AE721" s="6">
        <v>0</v>
      </c>
      <c r="AF721" s="6">
        <v>0</v>
      </c>
      <c r="AG721" s="6">
        <v>0</v>
      </c>
      <c r="AH721" s="1">
        <v>366432</v>
      </c>
      <c r="AI721">
        <v>5</v>
      </c>
    </row>
    <row r="722" spans="1:35" x14ac:dyDescent="0.25">
      <c r="A722" t="s">
        <v>964</v>
      </c>
      <c r="B722" t="s">
        <v>178</v>
      </c>
      <c r="C722" t="s">
        <v>1234</v>
      </c>
      <c r="D722" t="s">
        <v>1036</v>
      </c>
      <c r="E722" s="6">
        <v>55.586956521739133</v>
      </c>
      <c r="F722" s="6">
        <v>5.4782608695652177</v>
      </c>
      <c r="G722" s="6">
        <v>1.4130434782608696</v>
      </c>
      <c r="H722" s="6">
        <v>0</v>
      </c>
      <c r="I722" s="6">
        <v>5.2826086956521738</v>
      </c>
      <c r="J722" s="6">
        <v>0</v>
      </c>
      <c r="K722" s="6">
        <v>0</v>
      </c>
      <c r="L722" s="6">
        <v>5.0043478260869563</v>
      </c>
      <c r="M722" s="6">
        <v>0</v>
      </c>
      <c r="N722" s="6">
        <v>4.4347826086956523</v>
      </c>
      <c r="O722" s="6">
        <f>SUM(NonNurse[[#This Row],[Qualified Social Work Staff Hours]],NonNurse[[#This Row],[Other Social Work Staff Hours]])/NonNurse[[#This Row],[MDS Census]]</f>
        <v>7.9780993351583882E-2</v>
      </c>
      <c r="P722" s="6">
        <v>5.1113043478260867</v>
      </c>
      <c r="Q722" s="6">
        <v>0</v>
      </c>
      <c r="R722" s="6">
        <f>SUM(NonNurse[[#This Row],[Qualified Activities Professional Hours]],NonNurse[[#This Row],[Other Activities Professional Hours]])/NonNurse[[#This Row],[MDS Census]]</f>
        <v>9.1951505670707853E-2</v>
      </c>
      <c r="S722" s="6">
        <v>3.8659782608695648</v>
      </c>
      <c r="T722" s="6">
        <v>4.3057608695652174</v>
      </c>
      <c r="U722" s="6">
        <v>0</v>
      </c>
      <c r="V722" s="6">
        <f>SUM(NonNurse[[#This Row],[Occupational Therapist Hours]],NonNurse[[#This Row],[OT Assistant Hours]],NonNurse[[#This Row],[OT Aide Hours]])/NonNurse[[#This Row],[MDS Census]]</f>
        <v>0.14700821274931558</v>
      </c>
      <c r="W722" s="6">
        <v>5.6813043478260878</v>
      </c>
      <c r="X722" s="6">
        <v>4.5417391304347845</v>
      </c>
      <c r="Y722" s="6">
        <v>3.4239130434782608</v>
      </c>
      <c r="Z722" s="6">
        <f>SUM(NonNurse[[#This Row],[Physical Therapist (PT) Hours]],NonNurse[[#This Row],[PT Assistant Hours]],NonNurse[[#This Row],[PT Aide Hours]])/NonNurse[[#This Row],[MDS Census]]</f>
        <v>0.24550645287446232</v>
      </c>
      <c r="AA722" s="6">
        <v>0</v>
      </c>
      <c r="AB722" s="6">
        <v>0</v>
      </c>
      <c r="AC722" s="6">
        <v>0</v>
      </c>
      <c r="AD722" s="6">
        <v>0</v>
      </c>
      <c r="AE722" s="6">
        <v>5.4782608695652177</v>
      </c>
      <c r="AF722" s="6">
        <v>0</v>
      </c>
      <c r="AG722" s="6">
        <v>0</v>
      </c>
      <c r="AH722" s="1">
        <v>365428</v>
      </c>
      <c r="AI722">
        <v>5</v>
      </c>
    </row>
    <row r="723" spans="1:35" x14ac:dyDescent="0.25">
      <c r="A723" t="s">
        <v>964</v>
      </c>
      <c r="B723" t="s">
        <v>830</v>
      </c>
      <c r="C723" t="s">
        <v>1236</v>
      </c>
      <c r="D723" t="s">
        <v>1045</v>
      </c>
      <c r="E723" s="6">
        <v>88.923913043478265</v>
      </c>
      <c r="F723" s="6">
        <v>4.8260869565217392</v>
      </c>
      <c r="G723" s="6">
        <v>0.2391304347826087</v>
      </c>
      <c r="H723" s="6">
        <v>0.35869565217391303</v>
      </c>
      <c r="I723" s="6">
        <v>0.20652173913043478</v>
      </c>
      <c r="J723" s="6">
        <v>0</v>
      </c>
      <c r="K723" s="6">
        <v>0</v>
      </c>
      <c r="L723" s="6">
        <v>9.5717391304347803</v>
      </c>
      <c r="M723" s="6">
        <v>5.2173913043478262</v>
      </c>
      <c r="N723" s="6">
        <v>1.1467391304347827</v>
      </c>
      <c r="O723" s="6">
        <f>SUM(NonNurse[[#This Row],[Qualified Social Work Staff Hours]],NonNurse[[#This Row],[Other Social Work Staff Hours]])/NonNurse[[#This Row],[MDS Census]]</f>
        <v>7.1568267937904911E-2</v>
      </c>
      <c r="P723" s="6">
        <v>5.4923913043478265</v>
      </c>
      <c r="Q723" s="6">
        <v>4.3141304347826077</v>
      </c>
      <c r="R723" s="6">
        <f>SUM(NonNurse[[#This Row],[Qualified Activities Professional Hours]],NonNurse[[#This Row],[Other Activities Professional Hours]])/NonNurse[[#This Row],[MDS Census]]</f>
        <v>0.11027991688057695</v>
      </c>
      <c r="S723" s="6">
        <v>2.2440217391304342</v>
      </c>
      <c r="T723" s="6">
        <v>6.870978260869566</v>
      </c>
      <c r="U723" s="6">
        <v>0</v>
      </c>
      <c r="V723" s="6">
        <f>SUM(NonNurse[[#This Row],[Occupational Therapist Hours]],NonNurse[[#This Row],[OT Assistant Hours]],NonNurse[[#This Row],[OT Aide Hours]])/NonNurse[[#This Row],[MDS Census]]</f>
        <v>0.10250336144725583</v>
      </c>
      <c r="W723" s="6">
        <v>1.2193478260869561</v>
      </c>
      <c r="X723" s="6">
        <v>7.2575000000000003</v>
      </c>
      <c r="Y723" s="6">
        <v>0</v>
      </c>
      <c r="Z723" s="6">
        <f>SUM(NonNurse[[#This Row],[Physical Therapist (PT) Hours]],NonNurse[[#This Row],[PT Assistant Hours]],NonNurse[[#This Row],[PT Aide Hours]])/NonNurse[[#This Row],[MDS Census]]</f>
        <v>9.5326977142158653E-2</v>
      </c>
      <c r="AA723" s="6">
        <v>0</v>
      </c>
      <c r="AB723" s="6">
        <v>0</v>
      </c>
      <c r="AC723" s="6">
        <v>0</v>
      </c>
      <c r="AD723" s="6">
        <v>0</v>
      </c>
      <c r="AE723" s="6">
        <v>0</v>
      </c>
      <c r="AF723" s="6">
        <v>0</v>
      </c>
      <c r="AG723" s="6">
        <v>0.11956521739130435</v>
      </c>
      <c r="AH723" s="1">
        <v>366382</v>
      </c>
      <c r="AI723">
        <v>5</v>
      </c>
    </row>
    <row r="724" spans="1:35" x14ac:dyDescent="0.25">
      <c r="A724" t="s">
        <v>964</v>
      </c>
      <c r="B724" t="s">
        <v>534</v>
      </c>
      <c r="C724" t="s">
        <v>1213</v>
      </c>
      <c r="D724" t="s">
        <v>1008</v>
      </c>
      <c r="E724" s="6">
        <v>65.956521739130437</v>
      </c>
      <c r="F724" s="6">
        <v>5.1304347826086953</v>
      </c>
      <c r="G724" s="6">
        <v>0.2608695652173913</v>
      </c>
      <c r="H724" s="6">
        <v>0</v>
      </c>
      <c r="I724" s="6">
        <v>0</v>
      </c>
      <c r="J724" s="6">
        <v>0</v>
      </c>
      <c r="K724" s="6">
        <v>0</v>
      </c>
      <c r="L724" s="6">
        <v>6.8256521739130465</v>
      </c>
      <c r="M724" s="6">
        <v>5.3315217391304346</v>
      </c>
      <c r="N724" s="6">
        <v>0</v>
      </c>
      <c r="O724" s="6">
        <f>SUM(NonNurse[[#This Row],[Qualified Social Work Staff Hours]],NonNurse[[#This Row],[Other Social Work Staff Hours]])/NonNurse[[#This Row],[MDS Census]]</f>
        <v>8.0833882663150947E-2</v>
      </c>
      <c r="P724" s="6">
        <v>5.3043478260869561</v>
      </c>
      <c r="Q724" s="6">
        <v>4.2445652173913047</v>
      </c>
      <c r="R724" s="6">
        <f>SUM(NonNurse[[#This Row],[Qualified Activities Professional Hours]],NonNurse[[#This Row],[Other Activities Professional Hours]])/NonNurse[[#This Row],[MDS Census]]</f>
        <v>0.14477587343441004</v>
      </c>
      <c r="S724" s="6">
        <v>4.7553260869565221</v>
      </c>
      <c r="T724" s="6">
        <v>4.201739130434782</v>
      </c>
      <c r="U724" s="6">
        <v>0</v>
      </c>
      <c r="V724" s="6">
        <f>SUM(NonNurse[[#This Row],[Occupational Therapist Hours]],NonNurse[[#This Row],[OT Assistant Hours]],NonNurse[[#This Row],[OT Aide Hours]])/NonNurse[[#This Row],[MDS Census]]</f>
        <v>0.13580257086354644</v>
      </c>
      <c r="W724" s="6">
        <v>1.9183695652173911</v>
      </c>
      <c r="X724" s="6">
        <v>8.5789130434782628</v>
      </c>
      <c r="Y724" s="6">
        <v>0</v>
      </c>
      <c r="Z724" s="6">
        <f>SUM(NonNurse[[#This Row],[Physical Therapist (PT) Hours]],NonNurse[[#This Row],[PT Assistant Hours]],NonNurse[[#This Row],[PT Aide Hours]])/NonNurse[[#This Row],[MDS Census]]</f>
        <v>0.15915458141067901</v>
      </c>
      <c r="AA724" s="6">
        <v>0.11956521739130435</v>
      </c>
      <c r="AB724" s="6">
        <v>0</v>
      </c>
      <c r="AC724" s="6">
        <v>0</v>
      </c>
      <c r="AD724" s="6">
        <v>0</v>
      </c>
      <c r="AE724" s="6">
        <v>8.7391304347826093</v>
      </c>
      <c r="AF724" s="6">
        <v>0</v>
      </c>
      <c r="AG724" s="6">
        <v>0</v>
      </c>
      <c r="AH724" s="1">
        <v>365978</v>
      </c>
      <c r="AI724">
        <v>5</v>
      </c>
    </row>
    <row r="725" spans="1:35" x14ac:dyDescent="0.25">
      <c r="A725" t="s">
        <v>964</v>
      </c>
      <c r="B725" t="s">
        <v>790</v>
      </c>
      <c r="C725" t="s">
        <v>1308</v>
      </c>
      <c r="D725" t="s">
        <v>1006</v>
      </c>
      <c r="E725" s="6">
        <v>134.57608695652175</v>
      </c>
      <c r="F725" s="6">
        <v>5.4782608695652177</v>
      </c>
      <c r="G725" s="6">
        <v>0.19565217391304349</v>
      </c>
      <c r="H725" s="6">
        <v>0.32608695652173914</v>
      </c>
      <c r="I725" s="6">
        <v>2.7608695652173911</v>
      </c>
      <c r="J725" s="6">
        <v>0</v>
      </c>
      <c r="K725" s="6">
        <v>0</v>
      </c>
      <c r="L725" s="6">
        <v>2.3391304347826085</v>
      </c>
      <c r="M725" s="6">
        <v>5.5</v>
      </c>
      <c r="N725" s="6">
        <v>16.679347826086957</v>
      </c>
      <c r="O725" s="6">
        <f>SUM(NonNurse[[#This Row],[Qualified Social Work Staff Hours]],NonNurse[[#This Row],[Other Social Work Staff Hours]])/NonNurse[[#This Row],[MDS Census]]</f>
        <v>0.16480898150391729</v>
      </c>
      <c r="P725" s="6">
        <v>5.0434782608695654</v>
      </c>
      <c r="Q725" s="6">
        <v>32.448369565217391</v>
      </c>
      <c r="R725" s="6">
        <f>SUM(NonNurse[[#This Row],[Qualified Activities Professional Hours]],NonNurse[[#This Row],[Other Activities Professional Hours]])/NonNurse[[#This Row],[MDS Census]]</f>
        <v>0.27859219772231641</v>
      </c>
      <c r="S725" s="6">
        <v>1.6221739130434778</v>
      </c>
      <c r="T725" s="6">
        <v>4.1843478260869578</v>
      </c>
      <c r="U725" s="6">
        <v>0</v>
      </c>
      <c r="V725" s="6">
        <f>SUM(NonNurse[[#This Row],[Occupational Therapist Hours]],NonNurse[[#This Row],[OT Assistant Hours]],NonNurse[[#This Row],[OT Aide Hours]])/NonNurse[[#This Row],[MDS Census]]</f>
        <v>4.3146757127857198E-2</v>
      </c>
      <c r="W725" s="6">
        <v>1.0344565217391304</v>
      </c>
      <c r="X725" s="6">
        <v>8.4339130434782597</v>
      </c>
      <c r="Y725" s="6">
        <v>0</v>
      </c>
      <c r="Z725" s="6">
        <f>SUM(NonNurse[[#This Row],[Physical Therapist (PT) Hours]],NonNurse[[#This Row],[PT Assistant Hours]],NonNurse[[#This Row],[PT Aide Hours]])/NonNurse[[#This Row],[MDS Census]]</f>
        <v>7.0356998626928346E-2</v>
      </c>
      <c r="AA725" s="6">
        <v>0</v>
      </c>
      <c r="AB725" s="6">
        <v>0</v>
      </c>
      <c r="AC725" s="6">
        <v>0</v>
      </c>
      <c r="AD725" s="6">
        <v>0</v>
      </c>
      <c r="AE725" s="6">
        <v>0</v>
      </c>
      <c r="AF725" s="6">
        <v>0</v>
      </c>
      <c r="AG725" s="6">
        <v>0</v>
      </c>
      <c r="AH725" s="1">
        <v>366333</v>
      </c>
      <c r="AI725">
        <v>5</v>
      </c>
    </row>
    <row r="726" spans="1:35" x14ac:dyDescent="0.25">
      <c r="A726" t="s">
        <v>964</v>
      </c>
      <c r="B726" t="s">
        <v>50</v>
      </c>
      <c r="C726" t="s">
        <v>1224</v>
      </c>
      <c r="D726" t="s">
        <v>1040</v>
      </c>
      <c r="E726" s="6">
        <v>70.108695652173907</v>
      </c>
      <c r="F726" s="6">
        <v>5.3043478260869561</v>
      </c>
      <c r="G726" s="6">
        <v>0.16032608695652173</v>
      </c>
      <c r="H726" s="6">
        <v>0</v>
      </c>
      <c r="I726" s="6">
        <v>1.1304347826086956</v>
      </c>
      <c r="J726" s="6">
        <v>0</v>
      </c>
      <c r="K726" s="6">
        <v>0.11684782608695653</v>
      </c>
      <c r="L726" s="6">
        <v>0.47695652173913045</v>
      </c>
      <c r="M726" s="6">
        <v>5.3369565217391308</v>
      </c>
      <c r="N726" s="6">
        <v>5.3614130434782608</v>
      </c>
      <c r="O726" s="6">
        <f>SUM(NonNurse[[#This Row],[Qualified Social Work Staff Hours]],NonNurse[[#This Row],[Other Social Work Staff Hours]])/NonNurse[[#This Row],[MDS Census]]</f>
        <v>0.15259689922480621</v>
      </c>
      <c r="P726" s="6">
        <v>4.375</v>
      </c>
      <c r="Q726" s="6">
        <v>3.8559782608695654</v>
      </c>
      <c r="R726" s="6">
        <f>SUM(NonNurse[[#This Row],[Qualified Activities Professional Hours]],NonNurse[[#This Row],[Other Activities Professional Hours]])/NonNurse[[#This Row],[MDS Census]]</f>
        <v>0.11740310077519382</v>
      </c>
      <c r="S726" s="6">
        <v>2.0385869565217392</v>
      </c>
      <c r="T726" s="6">
        <v>5.161956521739131</v>
      </c>
      <c r="U726" s="6">
        <v>0</v>
      </c>
      <c r="V726" s="6">
        <f>SUM(NonNurse[[#This Row],[Occupational Therapist Hours]],NonNurse[[#This Row],[OT Assistant Hours]],NonNurse[[#This Row],[OT Aide Hours]])/NonNurse[[#This Row],[MDS Census]]</f>
        <v>0.10270542635658918</v>
      </c>
      <c r="W726" s="6">
        <v>0.83750000000000013</v>
      </c>
      <c r="X726" s="6">
        <v>4.040760869565216</v>
      </c>
      <c r="Y726" s="6">
        <v>0</v>
      </c>
      <c r="Z726" s="6">
        <f>SUM(NonNurse[[#This Row],[Physical Therapist (PT) Hours]],NonNurse[[#This Row],[PT Assistant Hours]],NonNurse[[#This Row],[PT Aide Hours]])/NonNurse[[#This Row],[MDS Census]]</f>
        <v>6.9581395348837199E-2</v>
      </c>
      <c r="AA726" s="6">
        <v>0</v>
      </c>
      <c r="AB726" s="6">
        <v>0</v>
      </c>
      <c r="AC726" s="6">
        <v>0</v>
      </c>
      <c r="AD726" s="6">
        <v>0</v>
      </c>
      <c r="AE726" s="6">
        <v>0</v>
      </c>
      <c r="AF726" s="6">
        <v>0</v>
      </c>
      <c r="AG726" s="6">
        <v>0.24184782608695651</v>
      </c>
      <c r="AH726" s="1">
        <v>365152</v>
      </c>
      <c r="AI726">
        <v>5</v>
      </c>
    </row>
    <row r="727" spans="1:35" x14ac:dyDescent="0.25">
      <c r="A727" t="s">
        <v>964</v>
      </c>
      <c r="B727" t="s">
        <v>733</v>
      </c>
      <c r="C727" t="s">
        <v>1116</v>
      </c>
      <c r="D727" t="s">
        <v>980</v>
      </c>
      <c r="E727" s="6">
        <v>86.945652173913047</v>
      </c>
      <c r="F727" s="6">
        <v>5.7391304347826084</v>
      </c>
      <c r="G727" s="6">
        <v>0.28260869565217389</v>
      </c>
      <c r="H727" s="6">
        <v>0.4891304347826087</v>
      </c>
      <c r="I727" s="6">
        <v>3.4782608695652173</v>
      </c>
      <c r="J727" s="6">
        <v>0</v>
      </c>
      <c r="K727" s="6">
        <v>0</v>
      </c>
      <c r="L727" s="6">
        <v>1.456739130434783</v>
      </c>
      <c r="M727" s="6">
        <v>5.7391304347826084</v>
      </c>
      <c r="N727" s="6">
        <v>0</v>
      </c>
      <c r="O727" s="6">
        <f>SUM(NonNurse[[#This Row],[Qualified Social Work Staff Hours]],NonNurse[[#This Row],[Other Social Work Staff Hours]])/NonNurse[[#This Row],[MDS Census]]</f>
        <v>6.6008251031378917E-2</v>
      </c>
      <c r="P727" s="6">
        <v>6.4867391304347812</v>
      </c>
      <c r="Q727" s="6">
        <v>4.6997826086956511</v>
      </c>
      <c r="R727" s="6">
        <f>SUM(NonNurse[[#This Row],[Qualified Activities Professional Hours]],NonNurse[[#This Row],[Other Activities Professional Hours]])/NonNurse[[#This Row],[MDS Census]]</f>
        <v>0.12866108263532938</v>
      </c>
      <c r="S727" s="6">
        <v>5.4941304347826083</v>
      </c>
      <c r="T727" s="6">
        <v>6.1439130434782614</v>
      </c>
      <c r="U727" s="6">
        <v>0</v>
      </c>
      <c r="V727" s="6">
        <f>SUM(NonNurse[[#This Row],[Occupational Therapist Hours]],NonNurse[[#This Row],[OT Assistant Hours]],NonNurse[[#This Row],[OT Aide Hours]])/NonNurse[[#This Row],[MDS Census]]</f>
        <v>0.13385423177897235</v>
      </c>
      <c r="W727" s="6">
        <v>5.6418478260869565</v>
      </c>
      <c r="X727" s="6">
        <v>5.9910869565217375</v>
      </c>
      <c r="Y727" s="6">
        <v>0</v>
      </c>
      <c r="Z727" s="6">
        <f>SUM(NonNurse[[#This Row],[Physical Therapist (PT) Hours]],NonNurse[[#This Row],[PT Assistant Hours]],NonNurse[[#This Row],[PT Aide Hours]])/NonNurse[[#This Row],[MDS Census]]</f>
        <v>0.13379547443430426</v>
      </c>
      <c r="AA727" s="6">
        <v>0</v>
      </c>
      <c r="AB727" s="6">
        <v>0</v>
      </c>
      <c r="AC727" s="6">
        <v>0</v>
      </c>
      <c r="AD727" s="6">
        <v>0</v>
      </c>
      <c r="AE727" s="6">
        <v>3.2608695652173912E-2</v>
      </c>
      <c r="AF727" s="6">
        <v>0</v>
      </c>
      <c r="AG727" s="6">
        <v>0</v>
      </c>
      <c r="AH727" s="1">
        <v>366259</v>
      </c>
      <c r="AI727">
        <v>5</v>
      </c>
    </row>
    <row r="728" spans="1:35" x14ac:dyDescent="0.25">
      <c r="A728" t="s">
        <v>964</v>
      </c>
      <c r="B728" t="s">
        <v>776</v>
      </c>
      <c r="C728" t="s">
        <v>1116</v>
      </c>
      <c r="D728" t="s">
        <v>980</v>
      </c>
      <c r="E728" s="6">
        <v>78.521739130434781</v>
      </c>
      <c r="F728" s="6">
        <v>5.3478260869565215</v>
      </c>
      <c r="G728" s="6">
        <v>9.2391304347826081E-2</v>
      </c>
      <c r="H728" s="6">
        <v>0.52445652173913049</v>
      </c>
      <c r="I728" s="6">
        <v>3.597826086956522</v>
      </c>
      <c r="J728" s="6">
        <v>0</v>
      </c>
      <c r="K728" s="6">
        <v>0</v>
      </c>
      <c r="L728" s="6">
        <v>2.1467391304347827</v>
      </c>
      <c r="M728" s="6">
        <v>0</v>
      </c>
      <c r="N728" s="6">
        <v>4.9565217391304346</v>
      </c>
      <c r="O728" s="6">
        <f>SUM(NonNurse[[#This Row],[Qualified Social Work Staff Hours]],NonNurse[[#This Row],[Other Social Work Staff Hours]])/NonNurse[[#This Row],[MDS Census]]</f>
        <v>6.3122923588039864E-2</v>
      </c>
      <c r="P728" s="6">
        <v>5.4782608695652177</v>
      </c>
      <c r="Q728" s="6">
        <v>26.217391304347824</v>
      </c>
      <c r="R728" s="6">
        <f>SUM(NonNurse[[#This Row],[Qualified Activities Professional Hours]],NonNurse[[#This Row],[Other Activities Professional Hours]])/NonNurse[[#This Row],[MDS Census]]</f>
        <v>0.40365448504983387</v>
      </c>
      <c r="S728" s="6">
        <v>5.6038043478260873</v>
      </c>
      <c r="T728" s="6">
        <v>5.3043478260869561</v>
      </c>
      <c r="U728" s="6">
        <v>0</v>
      </c>
      <c r="V728" s="6">
        <f>SUM(NonNurse[[#This Row],[Occupational Therapist Hours]],NonNurse[[#This Row],[OT Assistant Hours]],NonNurse[[#This Row],[OT Aide Hours]])/NonNurse[[#This Row],[MDS Census]]</f>
        <v>0.1389188815060908</v>
      </c>
      <c r="W728" s="6">
        <v>5.980652173913044</v>
      </c>
      <c r="X728" s="6">
        <v>0</v>
      </c>
      <c r="Y728" s="6">
        <v>0</v>
      </c>
      <c r="Z728" s="6">
        <f>SUM(NonNurse[[#This Row],[Physical Therapist (PT) Hours]],NonNurse[[#This Row],[PT Assistant Hours]],NonNurse[[#This Row],[PT Aide Hours]])/NonNurse[[#This Row],[MDS Census]]</f>
        <v>7.6165559246954603E-2</v>
      </c>
      <c r="AA728" s="6">
        <v>0</v>
      </c>
      <c r="AB728" s="6">
        <v>0</v>
      </c>
      <c r="AC728" s="6">
        <v>0</v>
      </c>
      <c r="AD728" s="6">
        <v>0</v>
      </c>
      <c r="AE728" s="6">
        <v>0</v>
      </c>
      <c r="AF728" s="6">
        <v>0</v>
      </c>
      <c r="AG728" s="6">
        <v>0</v>
      </c>
      <c r="AH728" s="1">
        <v>366313</v>
      </c>
      <c r="AI728">
        <v>5</v>
      </c>
    </row>
    <row r="729" spans="1:35" x14ac:dyDescent="0.25">
      <c r="A729" t="s">
        <v>964</v>
      </c>
      <c r="B729" t="s">
        <v>674</v>
      </c>
      <c r="C729" t="s">
        <v>1326</v>
      </c>
      <c r="D729" t="s">
        <v>1034</v>
      </c>
      <c r="E729" s="6">
        <v>46.391304347826086</v>
      </c>
      <c r="F729" s="6">
        <v>0</v>
      </c>
      <c r="G729" s="6">
        <v>0.21195652173913043</v>
      </c>
      <c r="H729" s="6">
        <v>0.18532608695652175</v>
      </c>
      <c r="I729" s="6">
        <v>0.95652173913043481</v>
      </c>
      <c r="J729" s="6">
        <v>0</v>
      </c>
      <c r="K729" s="6">
        <v>0</v>
      </c>
      <c r="L729" s="6">
        <v>0.15565217391304348</v>
      </c>
      <c r="M729" s="6">
        <v>4.5326086956521738</v>
      </c>
      <c r="N729" s="6">
        <v>0</v>
      </c>
      <c r="O729" s="6">
        <f>SUM(NonNurse[[#This Row],[Qualified Social Work Staff Hours]],NonNurse[[#This Row],[Other Social Work Staff Hours]])/NonNurse[[#This Row],[MDS Census]]</f>
        <v>9.7703842549203376E-2</v>
      </c>
      <c r="P729" s="6">
        <v>5.5434782608695654</v>
      </c>
      <c r="Q729" s="6">
        <v>6.4891304347826084</v>
      </c>
      <c r="R729" s="6">
        <f>SUM(NonNurse[[#This Row],[Qualified Activities Professional Hours]],NonNurse[[#This Row],[Other Activities Professional Hours]])/NonNurse[[#This Row],[MDS Census]]</f>
        <v>0.25937207122774131</v>
      </c>
      <c r="S729" s="6">
        <v>0.38923913043478264</v>
      </c>
      <c r="T729" s="6">
        <v>4.2489130434782609</v>
      </c>
      <c r="U729" s="6">
        <v>0</v>
      </c>
      <c r="V729" s="6">
        <f>SUM(NonNurse[[#This Row],[Occupational Therapist Hours]],NonNurse[[#This Row],[OT Assistant Hours]],NonNurse[[#This Row],[OT Aide Hours]])/NonNurse[[#This Row],[MDS Census]]</f>
        <v>9.9978912839737588E-2</v>
      </c>
      <c r="W729" s="6">
        <v>0.23750000000000002</v>
      </c>
      <c r="X729" s="6">
        <v>1.6820652173913044</v>
      </c>
      <c r="Y729" s="6">
        <v>0</v>
      </c>
      <c r="Z729" s="6">
        <f>SUM(NonNurse[[#This Row],[Physical Therapist (PT) Hours]],NonNurse[[#This Row],[PT Assistant Hours]],NonNurse[[#This Row],[PT Aide Hours]])/NonNurse[[#This Row],[MDS Census]]</f>
        <v>4.1377694470477983E-2</v>
      </c>
      <c r="AA729" s="6">
        <v>0</v>
      </c>
      <c r="AB729" s="6">
        <v>0</v>
      </c>
      <c r="AC729" s="6">
        <v>0</v>
      </c>
      <c r="AD729" s="6">
        <v>0</v>
      </c>
      <c r="AE729" s="6">
        <v>0</v>
      </c>
      <c r="AF729" s="6">
        <v>0</v>
      </c>
      <c r="AG729" s="6">
        <v>0</v>
      </c>
      <c r="AH729" s="1">
        <v>366183</v>
      </c>
      <c r="AI729">
        <v>5</v>
      </c>
    </row>
    <row r="730" spans="1:35" x14ac:dyDescent="0.25">
      <c r="A730" t="s">
        <v>964</v>
      </c>
      <c r="B730" t="s">
        <v>883</v>
      </c>
      <c r="C730" t="s">
        <v>1419</v>
      </c>
      <c r="D730" t="s">
        <v>1032</v>
      </c>
      <c r="E730" s="6">
        <v>60.260869565217391</v>
      </c>
      <c r="F730" s="6">
        <v>5.7391304347826084</v>
      </c>
      <c r="G730" s="6">
        <v>0.58695652173913049</v>
      </c>
      <c r="H730" s="6">
        <v>0.22826086956521738</v>
      </c>
      <c r="I730" s="6">
        <v>2.097826086956522</v>
      </c>
      <c r="J730" s="6">
        <v>0</v>
      </c>
      <c r="K730" s="6">
        <v>0</v>
      </c>
      <c r="L730" s="6">
        <v>4.2527173913043477</v>
      </c>
      <c r="M730" s="6">
        <v>0</v>
      </c>
      <c r="N730" s="6">
        <v>1.4021739130434783</v>
      </c>
      <c r="O730" s="6">
        <f>SUM(NonNurse[[#This Row],[Qualified Social Work Staff Hours]],NonNurse[[#This Row],[Other Social Work Staff Hours]])/NonNurse[[#This Row],[MDS Census]]</f>
        <v>2.3268398268398268E-2</v>
      </c>
      <c r="P730" s="6">
        <v>4.2201086956521738</v>
      </c>
      <c r="Q730" s="6">
        <v>7.7554347826086953</v>
      </c>
      <c r="R730" s="6">
        <f>SUM(NonNurse[[#This Row],[Qualified Activities Professional Hours]],NonNurse[[#This Row],[Other Activities Professional Hours]])/NonNurse[[#This Row],[MDS Census]]</f>
        <v>0.19872835497835498</v>
      </c>
      <c r="S730" s="6">
        <v>5.8913043478260869</v>
      </c>
      <c r="T730" s="6">
        <v>5.5298913043478262</v>
      </c>
      <c r="U730" s="6">
        <v>0</v>
      </c>
      <c r="V730" s="6">
        <f>SUM(NonNurse[[#This Row],[Occupational Therapist Hours]],NonNurse[[#This Row],[OT Assistant Hours]],NonNurse[[#This Row],[OT Aide Hours]])/NonNurse[[#This Row],[MDS Census]]</f>
        <v>0.1895292207792208</v>
      </c>
      <c r="W730" s="6">
        <v>8.0380434782608692</v>
      </c>
      <c r="X730" s="6">
        <v>7.1548913043478262</v>
      </c>
      <c r="Y730" s="6">
        <v>0</v>
      </c>
      <c r="Z730" s="6">
        <f>SUM(NonNurse[[#This Row],[Physical Therapist (PT) Hours]],NonNurse[[#This Row],[PT Assistant Hours]],NonNurse[[#This Row],[PT Aide Hours]])/NonNurse[[#This Row],[MDS Census]]</f>
        <v>0.25211940836940838</v>
      </c>
      <c r="AA730" s="6">
        <v>0</v>
      </c>
      <c r="AB730" s="6">
        <v>0</v>
      </c>
      <c r="AC730" s="6">
        <v>0</v>
      </c>
      <c r="AD730" s="6">
        <v>0</v>
      </c>
      <c r="AE730" s="6">
        <v>4.7934782608695654</v>
      </c>
      <c r="AF730" s="6">
        <v>0</v>
      </c>
      <c r="AG730" s="6">
        <v>0</v>
      </c>
      <c r="AH730" s="1">
        <v>366441</v>
      </c>
      <c r="AI730">
        <v>5</v>
      </c>
    </row>
    <row r="731" spans="1:35" x14ac:dyDescent="0.25">
      <c r="A731" t="s">
        <v>964</v>
      </c>
      <c r="B731" t="s">
        <v>283</v>
      </c>
      <c r="C731" t="s">
        <v>1120</v>
      </c>
      <c r="D731" t="s">
        <v>1012</v>
      </c>
      <c r="E731" s="6">
        <v>53.217391304347828</v>
      </c>
      <c r="F731" s="6">
        <v>4.8695652173913047</v>
      </c>
      <c r="G731" s="6">
        <v>0.70108695652173914</v>
      </c>
      <c r="H731" s="6">
        <v>0.16304347826086957</v>
      </c>
      <c r="I731" s="6">
        <v>1.1304347826086956</v>
      </c>
      <c r="J731" s="6">
        <v>0</v>
      </c>
      <c r="K731" s="6">
        <v>0</v>
      </c>
      <c r="L731" s="6">
        <v>2.2972826086956517</v>
      </c>
      <c r="M731" s="6">
        <v>0</v>
      </c>
      <c r="N731" s="6">
        <v>0</v>
      </c>
      <c r="O731" s="6">
        <f>SUM(NonNurse[[#This Row],[Qualified Social Work Staff Hours]],NonNurse[[#This Row],[Other Social Work Staff Hours]])/NonNurse[[#This Row],[MDS Census]]</f>
        <v>0</v>
      </c>
      <c r="P731" s="6">
        <v>10.5</v>
      </c>
      <c r="Q731" s="6">
        <v>0</v>
      </c>
      <c r="R731" s="6">
        <f>SUM(NonNurse[[#This Row],[Qualified Activities Professional Hours]],NonNurse[[#This Row],[Other Activities Professional Hours]])/NonNurse[[#This Row],[MDS Census]]</f>
        <v>0.19730392156862744</v>
      </c>
      <c r="S731" s="6">
        <v>2.0851086956521736</v>
      </c>
      <c r="T731" s="6">
        <v>1.4013043478260869</v>
      </c>
      <c r="U731" s="6">
        <v>0</v>
      </c>
      <c r="V731" s="6">
        <f>SUM(NonNurse[[#This Row],[Occupational Therapist Hours]],NonNurse[[#This Row],[OT Assistant Hours]],NonNurse[[#This Row],[OT Aide Hours]])/NonNurse[[#This Row],[MDS Census]]</f>
        <v>6.55126633986928E-2</v>
      </c>
      <c r="W731" s="6">
        <v>2.9473913043478257</v>
      </c>
      <c r="X731" s="6">
        <v>3.3832608695652184</v>
      </c>
      <c r="Y731" s="6">
        <v>0</v>
      </c>
      <c r="Z731" s="6">
        <f>SUM(NonNurse[[#This Row],[Physical Therapist (PT) Hours]],NonNurse[[#This Row],[PT Assistant Hours]],NonNurse[[#This Row],[PT Aide Hours]])/NonNurse[[#This Row],[MDS Census]]</f>
        <v>0.11895833333333335</v>
      </c>
      <c r="AA731" s="6">
        <v>0.11956521739130435</v>
      </c>
      <c r="AB731" s="6">
        <v>0</v>
      </c>
      <c r="AC731" s="6">
        <v>0</v>
      </c>
      <c r="AD731" s="6">
        <v>0</v>
      </c>
      <c r="AE731" s="6">
        <v>0</v>
      </c>
      <c r="AF731" s="6">
        <v>0</v>
      </c>
      <c r="AG731" s="6">
        <v>1.0869565217391304E-2</v>
      </c>
      <c r="AH731" s="1">
        <v>365591</v>
      </c>
      <c r="AI731">
        <v>5</v>
      </c>
    </row>
    <row r="732" spans="1:35" x14ac:dyDescent="0.25">
      <c r="A732" t="s">
        <v>964</v>
      </c>
      <c r="B732" t="s">
        <v>562</v>
      </c>
      <c r="C732" t="s">
        <v>1363</v>
      </c>
      <c r="D732" t="s">
        <v>1032</v>
      </c>
      <c r="E732" s="6">
        <v>42.456521739130437</v>
      </c>
      <c r="F732" s="6">
        <v>0</v>
      </c>
      <c r="G732" s="6">
        <v>4.3478260869565216E-2</v>
      </c>
      <c r="H732" s="6">
        <v>0</v>
      </c>
      <c r="I732" s="6">
        <v>1.1304347826086956</v>
      </c>
      <c r="J732" s="6">
        <v>0</v>
      </c>
      <c r="K732" s="6">
        <v>0.52173913043478259</v>
      </c>
      <c r="L732" s="6">
        <v>5.7391304347826084</v>
      </c>
      <c r="M732" s="6">
        <v>0</v>
      </c>
      <c r="N732" s="6">
        <v>5.4836956521739131</v>
      </c>
      <c r="O732" s="6">
        <f>SUM(NonNurse[[#This Row],[Qualified Social Work Staff Hours]],NonNurse[[#This Row],[Other Social Work Staff Hours]])/NonNurse[[#This Row],[MDS Census]]</f>
        <v>0.12916026625704044</v>
      </c>
      <c r="P732" s="6">
        <v>0</v>
      </c>
      <c r="Q732" s="6">
        <v>6.9103260869565215</v>
      </c>
      <c r="R732" s="6">
        <f>SUM(NonNurse[[#This Row],[Qualified Activities Professional Hours]],NonNurse[[#This Row],[Other Activities Professional Hours]])/NonNurse[[#This Row],[MDS Census]]</f>
        <v>0.16276241679467485</v>
      </c>
      <c r="S732" s="6">
        <v>6.5896739130434785</v>
      </c>
      <c r="T732" s="6">
        <v>0</v>
      </c>
      <c r="U732" s="6">
        <v>0</v>
      </c>
      <c r="V732" s="6">
        <f>SUM(NonNurse[[#This Row],[Occupational Therapist Hours]],NonNurse[[#This Row],[OT Assistant Hours]],NonNurse[[#This Row],[OT Aide Hours]])/NonNurse[[#This Row],[MDS Census]]</f>
        <v>0.15520993343573988</v>
      </c>
      <c r="W732" s="6">
        <v>4.6711956521739131</v>
      </c>
      <c r="X732" s="6">
        <v>4.0978260869565215</v>
      </c>
      <c r="Y732" s="6">
        <v>0</v>
      </c>
      <c r="Z732" s="6">
        <f>SUM(NonNurse[[#This Row],[Physical Therapist (PT) Hours]],NonNurse[[#This Row],[PT Assistant Hours]],NonNurse[[#This Row],[PT Aide Hours]])/NonNurse[[#This Row],[MDS Census]]</f>
        <v>0.2065412186379928</v>
      </c>
      <c r="AA732" s="6">
        <v>0</v>
      </c>
      <c r="AB732" s="6">
        <v>0</v>
      </c>
      <c r="AC732" s="6">
        <v>0</v>
      </c>
      <c r="AD732" s="6">
        <v>0</v>
      </c>
      <c r="AE732" s="6">
        <v>0</v>
      </c>
      <c r="AF732" s="6">
        <v>0</v>
      </c>
      <c r="AG732" s="6">
        <v>0</v>
      </c>
      <c r="AH732" s="1">
        <v>366021</v>
      </c>
      <c r="AI732">
        <v>5</v>
      </c>
    </row>
    <row r="733" spans="1:35" x14ac:dyDescent="0.25">
      <c r="A733" t="s">
        <v>964</v>
      </c>
      <c r="B733" t="s">
        <v>137</v>
      </c>
      <c r="C733" t="s">
        <v>1227</v>
      </c>
      <c r="D733" t="s">
        <v>1023</v>
      </c>
      <c r="E733" s="6">
        <v>85.352112676056336</v>
      </c>
      <c r="F733" s="6">
        <v>11.267605633802816</v>
      </c>
      <c r="G733" s="6">
        <v>0</v>
      </c>
      <c r="H733" s="6">
        <v>0.48239436619718312</v>
      </c>
      <c r="I733" s="6">
        <v>0.36619718309859156</v>
      </c>
      <c r="J733" s="6">
        <v>0</v>
      </c>
      <c r="K733" s="6">
        <v>0</v>
      </c>
      <c r="L733" s="6">
        <v>4.6325352112676059</v>
      </c>
      <c r="M733" s="6">
        <v>2.3661971830985915</v>
      </c>
      <c r="N733" s="6">
        <v>0</v>
      </c>
      <c r="O733" s="6">
        <f>SUM(NonNurse[[#This Row],[Qualified Social Work Staff Hours]],NonNurse[[#This Row],[Other Social Work Staff Hours]])/NonNurse[[#This Row],[MDS Census]]</f>
        <v>2.7722772277227723E-2</v>
      </c>
      <c r="P733" s="6">
        <v>5.746478873239437</v>
      </c>
      <c r="Q733" s="6">
        <v>5.7197183098591555</v>
      </c>
      <c r="R733" s="6">
        <f>SUM(NonNurse[[#This Row],[Qualified Activities Professional Hours]],NonNurse[[#This Row],[Other Activities Professional Hours]])/NonNurse[[#This Row],[MDS Census]]</f>
        <v>0.13433993399339936</v>
      </c>
      <c r="S733" s="6">
        <v>7.7891549295774656</v>
      </c>
      <c r="T733" s="6">
        <v>9.4484507042253512</v>
      </c>
      <c r="U733" s="6">
        <v>0</v>
      </c>
      <c r="V733" s="6">
        <f>SUM(NonNurse[[#This Row],[Occupational Therapist Hours]],NonNurse[[#This Row],[OT Assistant Hours]],NonNurse[[#This Row],[OT Aide Hours]])/NonNurse[[#This Row],[MDS Census]]</f>
        <v>0.20195874587458745</v>
      </c>
      <c r="W733" s="6">
        <v>5.9873239436619698</v>
      </c>
      <c r="X733" s="6">
        <v>14.170563380281692</v>
      </c>
      <c r="Y733" s="6">
        <v>0</v>
      </c>
      <c r="Z733" s="6">
        <f>SUM(NonNurse[[#This Row],[Physical Therapist (PT) Hours]],NonNurse[[#This Row],[PT Assistant Hours]],NonNurse[[#This Row],[PT Aide Hours]])/NonNurse[[#This Row],[MDS Census]]</f>
        <v>0.23617326732673269</v>
      </c>
      <c r="AA733" s="6">
        <v>0</v>
      </c>
      <c r="AB733" s="6">
        <v>0</v>
      </c>
      <c r="AC733" s="6">
        <v>0</v>
      </c>
      <c r="AD733" s="6">
        <v>0</v>
      </c>
      <c r="AE733" s="6">
        <v>0</v>
      </c>
      <c r="AF733" s="6">
        <v>0</v>
      </c>
      <c r="AG733" s="6">
        <v>0</v>
      </c>
      <c r="AH733" s="1">
        <v>365361</v>
      </c>
      <c r="AI733">
        <v>5</v>
      </c>
    </row>
    <row r="734" spans="1:35" x14ac:dyDescent="0.25">
      <c r="A734" t="s">
        <v>964</v>
      </c>
      <c r="B734" t="s">
        <v>781</v>
      </c>
      <c r="C734" t="s">
        <v>1079</v>
      </c>
      <c r="D734" t="s">
        <v>1008</v>
      </c>
      <c r="E734" s="6">
        <v>111.6304347826087</v>
      </c>
      <c r="F734" s="6">
        <v>4.1304347826086953</v>
      </c>
      <c r="G734" s="6">
        <v>8.6956521739130432E-2</v>
      </c>
      <c r="H734" s="6">
        <v>0.47826086956521741</v>
      </c>
      <c r="I734" s="6">
        <v>5.3152173913043477</v>
      </c>
      <c r="J734" s="6">
        <v>0</v>
      </c>
      <c r="K734" s="6">
        <v>0</v>
      </c>
      <c r="L734" s="6">
        <v>8.1065217391304358</v>
      </c>
      <c r="M734" s="6">
        <v>5.5653260869565218</v>
      </c>
      <c r="N734" s="6">
        <v>2.0293478260869562</v>
      </c>
      <c r="O734" s="6">
        <f>SUM(NonNurse[[#This Row],[Qualified Social Work Staff Hours]],NonNurse[[#This Row],[Other Social Work Staff Hours]])/NonNurse[[#This Row],[MDS Census]]</f>
        <v>6.803407984420641E-2</v>
      </c>
      <c r="P734" s="6">
        <v>5.7391304347826084</v>
      </c>
      <c r="Q734" s="6">
        <v>0</v>
      </c>
      <c r="R734" s="6">
        <f>SUM(NonNurse[[#This Row],[Qualified Activities Professional Hours]],NonNurse[[#This Row],[Other Activities Professional Hours]])/NonNurse[[#This Row],[MDS Census]]</f>
        <v>5.1411879259980517E-2</v>
      </c>
      <c r="S734" s="6">
        <v>10.417934782608691</v>
      </c>
      <c r="T734" s="6">
        <v>12.708260869565214</v>
      </c>
      <c r="U734" s="6">
        <v>0</v>
      </c>
      <c r="V734" s="6">
        <f>SUM(NonNurse[[#This Row],[Occupational Therapist Hours]],NonNurse[[#This Row],[OT Assistant Hours]],NonNurse[[#This Row],[OT Aide Hours]])/NonNurse[[#This Row],[MDS Census]]</f>
        <v>0.20716747809152863</v>
      </c>
      <c r="W734" s="6">
        <v>10.746195652173919</v>
      </c>
      <c r="X734" s="6">
        <v>7.9280434782608697</v>
      </c>
      <c r="Y734" s="6">
        <v>0</v>
      </c>
      <c r="Z734" s="6">
        <f>SUM(NonNurse[[#This Row],[Physical Therapist (PT) Hours]],NonNurse[[#This Row],[PT Assistant Hours]],NonNurse[[#This Row],[PT Aide Hours]])/NonNurse[[#This Row],[MDS Census]]</f>
        <v>0.16728627069133403</v>
      </c>
      <c r="AA734" s="6">
        <v>0</v>
      </c>
      <c r="AB734" s="6">
        <v>0</v>
      </c>
      <c r="AC734" s="6">
        <v>0</v>
      </c>
      <c r="AD734" s="6">
        <v>0</v>
      </c>
      <c r="AE734" s="6">
        <v>6.5217391304347824E-2</v>
      </c>
      <c r="AF734" s="6">
        <v>0</v>
      </c>
      <c r="AG734" s="6">
        <v>0.13043478260869565</v>
      </c>
      <c r="AH734" s="1">
        <v>366320</v>
      </c>
      <c r="AI734">
        <v>5</v>
      </c>
    </row>
    <row r="735" spans="1:35" x14ac:dyDescent="0.25">
      <c r="A735" t="s">
        <v>964</v>
      </c>
      <c r="B735" t="s">
        <v>119</v>
      </c>
      <c r="C735" t="s">
        <v>1201</v>
      </c>
      <c r="D735" t="s">
        <v>1014</v>
      </c>
      <c r="E735" s="6">
        <v>34.576086956521742</v>
      </c>
      <c r="F735" s="6">
        <v>2.7826086956521738</v>
      </c>
      <c r="G735" s="6">
        <v>4.3478260869565216E-2</v>
      </c>
      <c r="H735" s="6">
        <v>0.36086956521739133</v>
      </c>
      <c r="I735" s="6">
        <v>0</v>
      </c>
      <c r="J735" s="6">
        <v>0</v>
      </c>
      <c r="K735" s="6">
        <v>0.2608695652173913</v>
      </c>
      <c r="L735" s="6">
        <v>0</v>
      </c>
      <c r="M735" s="6">
        <v>0</v>
      </c>
      <c r="N735" s="6">
        <v>4.582065217391305</v>
      </c>
      <c r="O735" s="6">
        <f>SUM(NonNurse[[#This Row],[Qualified Social Work Staff Hours]],NonNurse[[#This Row],[Other Social Work Staff Hours]])/NonNurse[[#This Row],[MDS Census]]</f>
        <v>0.13252121974221945</v>
      </c>
      <c r="P735" s="6">
        <v>5.625</v>
      </c>
      <c r="Q735" s="6">
        <v>7.7717391304347823</v>
      </c>
      <c r="R735" s="6">
        <f>SUM(NonNurse[[#This Row],[Qualified Activities Professional Hours]],NonNurse[[#This Row],[Other Activities Professional Hours]])/NonNurse[[#This Row],[MDS Census]]</f>
        <v>0.3874567745991826</v>
      </c>
      <c r="S735" s="6">
        <v>2.6358695652173911</v>
      </c>
      <c r="T735" s="6">
        <v>2.4347826086956523</v>
      </c>
      <c r="U735" s="6">
        <v>0</v>
      </c>
      <c r="V735" s="6">
        <f>SUM(NonNurse[[#This Row],[Occupational Therapist Hours]],NonNurse[[#This Row],[OT Assistant Hours]],NonNurse[[#This Row],[OT Aide Hours]])/NonNurse[[#This Row],[MDS Census]]</f>
        <v>0.14665199622760136</v>
      </c>
      <c r="W735" s="6">
        <v>3.8179347826086958</v>
      </c>
      <c r="X735" s="6">
        <v>1.2309782608695652</v>
      </c>
      <c r="Y735" s="6">
        <v>0</v>
      </c>
      <c r="Z735" s="6">
        <f>SUM(NonNurse[[#This Row],[Physical Therapist (PT) Hours]],NonNurse[[#This Row],[PT Assistant Hours]],NonNurse[[#This Row],[PT Aide Hours]])/NonNurse[[#This Row],[MDS Census]]</f>
        <v>0.14602326312480352</v>
      </c>
      <c r="AA735" s="6">
        <v>0</v>
      </c>
      <c r="AB735" s="6">
        <v>0</v>
      </c>
      <c r="AC735" s="6">
        <v>0</v>
      </c>
      <c r="AD735" s="6">
        <v>0</v>
      </c>
      <c r="AE735" s="6">
        <v>0</v>
      </c>
      <c r="AF735" s="6">
        <v>0</v>
      </c>
      <c r="AG735" s="6">
        <v>0</v>
      </c>
      <c r="AH735" s="1">
        <v>365331</v>
      </c>
      <c r="AI735">
        <v>5</v>
      </c>
    </row>
    <row r="736" spans="1:35" x14ac:dyDescent="0.25">
      <c r="A736" t="s">
        <v>964</v>
      </c>
      <c r="B736" t="s">
        <v>99</v>
      </c>
      <c r="C736" t="s">
        <v>1141</v>
      </c>
      <c r="D736" t="s">
        <v>988</v>
      </c>
      <c r="E736" s="6">
        <v>34.554347826086953</v>
      </c>
      <c r="F736" s="6">
        <v>5.7391304347826084</v>
      </c>
      <c r="G736" s="6">
        <v>0.27173913043478259</v>
      </c>
      <c r="H736" s="6">
        <v>0</v>
      </c>
      <c r="I736" s="6">
        <v>0.89130434782608692</v>
      </c>
      <c r="J736" s="6">
        <v>0</v>
      </c>
      <c r="K736" s="6">
        <v>0</v>
      </c>
      <c r="L736" s="6">
        <v>2.3097826086956523</v>
      </c>
      <c r="M736" s="6">
        <v>0</v>
      </c>
      <c r="N736" s="6">
        <v>0</v>
      </c>
      <c r="O736" s="6">
        <f>SUM(NonNurse[[#This Row],[Qualified Social Work Staff Hours]],NonNurse[[#This Row],[Other Social Work Staff Hours]])/NonNurse[[#This Row],[MDS Census]]</f>
        <v>0</v>
      </c>
      <c r="P736" s="6">
        <v>0</v>
      </c>
      <c r="Q736" s="6">
        <v>2.7717391304347827</v>
      </c>
      <c r="R736" s="6">
        <f>SUM(NonNurse[[#This Row],[Qualified Activities Professional Hours]],NonNurse[[#This Row],[Other Activities Professional Hours]])/NonNurse[[#This Row],[MDS Census]]</f>
        <v>8.0213903743315523E-2</v>
      </c>
      <c r="S736" s="6">
        <v>0.69565217391304346</v>
      </c>
      <c r="T736" s="6">
        <v>11.027173913043478</v>
      </c>
      <c r="U736" s="6">
        <v>0</v>
      </c>
      <c r="V736" s="6">
        <f>SUM(NonNurse[[#This Row],[Occupational Therapist Hours]],NonNurse[[#This Row],[OT Assistant Hours]],NonNurse[[#This Row],[OT Aide Hours]])/NonNurse[[#This Row],[MDS Census]]</f>
        <v>0.33925762818496386</v>
      </c>
      <c r="W736" s="6">
        <v>0.71467391304347827</v>
      </c>
      <c r="X736" s="6">
        <v>6.9456521739130439</v>
      </c>
      <c r="Y736" s="6">
        <v>0</v>
      </c>
      <c r="Z736" s="6">
        <f>SUM(NonNurse[[#This Row],[Physical Therapist (PT) Hours]],NonNurse[[#This Row],[PT Assistant Hours]],NonNurse[[#This Row],[PT Aide Hours]])/NonNurse[[#This Row],[MDS Census]]</f>
        <v>0.22168921044353573</v>
      </c>
      <c r="AA736" s="6">
        <v>0</v>
      </c>
      <c r="AB736" s="6">
        <v>0</v>
      </c>
      <c r="AC736" s="6">
        <v>0</v>
      </c>
      <c r="AD736" s="6">
        <v>0</v>
      </c>
      <c r="AE736" s="6">
        <v>0</v>
      </c>
      <c r="AF736" s="6">
        <v>0</v>
      </c>
      <c r="AG736" s="6">
        <v>0</v>
      </c>
      <c r="AH736" s="1">
        <v>365297</v>
      </c>
      <c r="AI736">
        <v>5</v>
      </c>
    </row>
    <row r="737" spans="1:35" x14ac:dyDescent="0.25">
      <c r="A737" t="s">
        <v>964</v>
      </c>
      <c r="B737" t="s">
        <v>732</v>
      </c>
      <c r="C737" t="s">
        <v>1392</v>
      </c>
      <c r="D737" t="s">
        <v>1047</v>
      </c>
      <c r="E737" s="6">
        <v>34.804347826086953</v>
      </c>
      <c r="F737" s="6">
        <v>4.5652173913043477</v>
      </c>
      <c r="G737" s="6">
        <v>0.14130434782608695</v>
      </c>
      <c r="H737" s="6">
        <v>0.14402173913043478</v>
      </c>
      <c r="I737" s="6">
        <v>2.0217391304347827</v>
      </c>
      <c r="J737" s="6">
        <v>0</v>
      </c>
      <c r="K737" s="6">
        <v>0</v>
      </c>
      <c r="L737" s="6">
        <v>2.3635869565217393</v>
      </c>
      <c r="M737" s="6">
        <v>4.2608695652173916</v>
      </c>
      <c r="N737" s="6">
        <v>0</v>
      </c>
      <c r="O737" s="6">
        <f>SUM(NonNurse[[#This Row],[Qualified Social Work Staff Hours]],NonNurse[[#This Row],[Other Social Work Staff Hours]])/NonNurse[[#This Row],[MDS Census]]</f>
        <v>0.12242348532167398</v>
      </c>
      <c r="P737" s="6">
        <v>2.446956521739132</v>
      </c>
      <c r="Q737" s="6">
        <v>8.1583695652173898</v>
      </c>
      <c r="R737" s="6">
        <f>SUM(NonNurse[[#This Row],[Qualified Activities Professional Hours]],NonNurse[[#This Row],[Other Activities Professional Hours]])/NonNurse[[#This Row],[MDS Census]]</f>
        <v>0.30471267957526549</v>
      </c>
      <c r="S737" s="6">
        <v>1.8521739130434782</v>
      </c>
      <c r="T737" s="6">
        <v>5.1202173913043501</v>
      </c>
      <c r="U737" s="6">
        <v>0</v>
      </c>
      <c r="V737" s="6">
        <f>SUM(NonNurse[[#This Row],[Occupational Therapist Hours]],NonNurse[[#This Row],[OT Assistant Hours]],NonNurse[[#This Row],[OT Aide Hours]])/NonNurse[[#This Row],[MDS Census]]</f>
        <v>0.20033104309806379</v>
      </c>
      <c r="W737" s="6">
        <v>4.721413043478262</v>
      </c>
      <c r="X737" s="6">
        <v>4.2822826086956525</v>
      </c>
      <c r="Y737" s="6">
        <v>0</v>
      </c>
      <c r="Z737" s="6">
        <f>SUM(NonNurse[[#This Row],[Physical Therapist (PT) Hours]],NonNurse[[#This Row],[PT Assistant Hours]],NonNurse[[#This Row],[PT Aide Hours]])/NonNurse[[#This Row],[MDS Census]]</f>
        <v>0.25869456589631484</v>
      </c>
      <c r="AA737" s="6">
        <v>0.14130434782608695</v>
      </c>
      <c r="AB737" s="6">
        <v>0</v>
      </c>
      <c r="AC737" s="6">
        <v>0</v>
      </c>
      <c r="AD737" s="6">
        <v>0</v>
      </c>
      <c r="AE737" s="6">
        <v>2.1739130434782608E-2</v>
      </c>
      <c r="AF737" s="6">
        <v>0</v>
      </c>
      <c r="AG737" s="6">
        <v>0</v>
      </c>
      <c r="AH737" s="1">
        <v>366258</v>
      </c>
      <c r="AI737">
        <v>5</v>
      </c>
    </row>
    <row r="738" spans="1:35" x14ac:dyDescent="0.25">
      <c r="A738" t="s">
        <v>964</v>
      </c>
      <c r="B738" t="s">
        <v>100</v>
      </c>
      <c r="C738" t="s">
        <v>1241</v>
      </c>
      <c r="D738" t="s">
        <v>1047</v>
      </c>
      <c r="E738" s="6">
        <v>52.728260869565219</v>
      </c>
      <c r="F738" s="6">
        <v>4.5652173913043477</v>
      </c>
      <c r="G738" s="6">
        <v>0.14130434782608695</v>
      </c>
      <c r="H738" s="6">
        <v>0.15489130434782608</v>
      </c>
      <c r="I738" s="6">
        <v>0.33695652173913043</v>
      </c>
      <c r="J738" s="6">
        <v>0</v>
      </c>
      <c r="K738" s="6">
        <v>0</v>
      </c>
      <c r="L738" s="6">
        <v>1.7964130434782613</v>
      </c>
      <c r="M738" s="6">
        <v>4.9130434782608692</v>
      </c>
      <c r="N738" s="6">
        <v>0</v>
      </c>
      <c r="O738" s="6">
        <f>SUM(NonNurse[[#This Row],[Qualified Social Work Staff Hours]],NonNurse[[#This Row],[Other Social Work Staff Hours]])/NonNurse[[#This Row],[MDS Census]]</f>
        <v>9.317666460523602E-2</v>
      </c>
      <c r="P738" s="6">
        <v>1.7469565217391316</v>
      </c>
      <c r="Q738" s="6">
        <v>9.86934782608696</v>
      </c>
      <c r="R738" s="6">
        <f>SUM(NonNurse[[#This Row],[Qualified Activities Professional Hours]],NonNurse[[#This Row],[Other Activities Professional Hours]])/NonNurse[[#This Row],[MDS Census]]</f>
        <v>0.22030509173366322</v>
      </c>
      <c r="S738" s="6">
        <v>1.6254347826086959</v>
      </c>
      <c r="T738" s="6">
        <v>6.1980434782608684</v>
      </c>
      <c r="U738" s="6">
        <v>0</v>
      </c>
      <c r="V738" s="6">
        <f>SUM(NonNurse[[#This Row],[Occupational Therapist Hours]],NonNurse[[#This Row],[OT Assistant Hours]],NonNurse[[#This Row],[OT Aide Hours]])/NonNurse[[#This Row],[MDS Census]]</f>
        <v>0.14837353123067407</v>
      </c>
      <c r="W738" s="6">
        <v>1.65554347826087</v>
      </c>
      <c r="X738" s="6">
        <v>4.1796739130434784</v>
      </c>
      <c r="Y738" s="6">
        <v>0</v>
      </c>
      <c r="Z738" s="6">
        <f>SUM(NonNurse[[#This Row],[Physical Therapist (PT) Hours]],NonNurse[[#This Row],[PT Assistant Hours]],NonNurse[[#This Row],[PT Aide Hours]])/NonNurse[[#This Row],[MDS Census]]</f>
        <v>0.11066584209441353</v>
      </c>
      <c r="AA738" s="6">
        <v>0.14130434782608695</v>
      </c>
      <c r="AB738" s="6">
        <v>0</v>
      </c>
      <c r="AC738" s="6">
        <v>0</v>
      </c>
      <c r="AD738" s="6">
        <v>0</v>
      </c>
      <c r="AE738" s="6">
        <v>0</v>
      </c>
      <c r="AF738" s="6">
        <v>0</v>
      </c>
      <c r="AG738" s="6">
        <v>0</v>
      </c>
      <c r="AH738" s="1">
        <v>365298</v>
      </c>
      <c r="AI738">
        <v>5</v>
      </c>
    </row>
    <row r="739" spans="1:35" x14ac:dyDescent="0.25">
      <c r="A739" t="s">
        <v>964</v>
      </c>
      <c r="B739" t="s">
        <v>894</v>
      </c>
      <c r="C739" t="s">
        <v>1405</v>
      </c>
      <c r="D739" t="s">
        <v>1039</v>
      </c>
      <c r="E739" s="6">
        <v>28.358695652173914</v>
      </c>
      <c r="F739" s="6">
        <v>4.6521739130434785</v>
      </c>
      <c r="G739" s="6">
        <v>0.14130434782608695</v>
      </c>
      <c r="H739" s="6">
        <v>0.14130434782608695</v>
      </c>
      <c r="I739" s="6">
        <v>2.4782608695652173</v>
      </c>
      <c r="J739" s="6">
        <v>0</v>
      </c>
      <c r="K739" s="6">
        <v>0</v>
      </c>
      <c r="L739" s="6">
        <v>0.67217391304347818</v>
      </c>
      <c r="M739" s="6">
        <v>2.0347826086956506</v>
      </c>
      <c r="N739" s="6">
        <v>0</v>
      </c>
      <c r="O739" s="6">
        <f>SUM(NonNurse[[#This Row],[Qualified Social Work Staff Hours]],NonNurse[[#This Row],[Other Social Work Staff Hours]])/NonNurse[[#This Row],[MDS Census]]</f>
        <v>7.1751628976619339E-2</v>
      </c>
      <c r="P739" s="6">
        <v>1.6996739130434777</v>
      </c>
      <c r="Q739" s="6">
        <v>4.4118478260869578</v>
      </c>
      <c r="R739" s="6">
        <f>SUM(NonNurse[[#This Row],[Qualified Activities Professional Hours]],NonNurse[[#This Row],[Other Activities Professional Hours]])/NonNurse[[#This Row],[MDS Census]]</f>
        <v>0.21550785741663475</v>
      </c>
      <c r="S739" s="6">
        <v>1.0495652173913044</v>
      </c>
      <c r="T739" s="6">
        <v>4.2773913043478249</v>
      </c>
      <c r="U739" s="6">
        <v>0</v>
      </c>
      <c r="V739" s="6">
        <f>SUM(NonNurse[[#This Row],[Occupational Therapist Hours]],NonNurse[[#This Row],[OT Assistant Hours]],NonNurse[[#This Row],[OT Aide Hours]])/NonNurse[[#This Row],[MDS Census]]</f>
        <v>0.18784208509007277</v>
      </c>
      <c r="W739" s="6">
        <v>1.4727173913043476</v>
      </c>
      <c r="X739" s="6">
        <v>6.4880434782608702</v>
      </c>
      <c r="Y739" s="6">
        <v>0</v>
      </c>
      <c r="Z739" s="6">
        <f>SUM(NonNurse[[#This Row],[Physical Therapist (PT) Hours]],NonNurse[[#This Row],[PT Assistant Hours]],NonNurse[[#This Row],[PT Aide Hours]])/NonNurse[[#This Row],[MDS Census]]</f>
        <v>0.28071674971253352</v>
      </c>
      <c r="AA739" s="6">
        <v>0.14130434782608695</v>
      </c>
      <c r="AB739" s="6">
        <v>0</v>
      </c>
      <c r="AC739" s="6">
        <v>0</v>
      </c>
      <c r="AD739" s="6">
        <v>0</v>
      </c>
      <c r="AE739" s="6">
        <v>0</v>
      </c>
      <c r="AF739" s="6">
        <v>0</v>
      </c>
      <c r="AG739" s="6">
        <v>0</v>
      </c>
      <c r="AH739" s="1">
        <v>366453</v>
      </c>
      <c r="AI739">
        <v>5</v>
      </c>
    </row>
    <row r="740" spans="1:35" x14ac:dyDescent="0.25">
      <c r="A740" t="s">
        <v>964</v>
      </c>
      <c r="B740" t="s">
        <v>275</v>
      </c>
      <c r="C740" t="s">
        <v>1222</v>
      </c>
      <c r="D740" t="s">
        <v>1039</v>
      </c>
      <c r="E740" s="6">
        <v>36.989130434782609</v>
      </c>
      <c r="F740" s="6">
        <v>5.0434782608695654</v>
      </c>
      <c r="G740" s="6">
        <v>0.14130434782608695</v>
      </c>
      <c r="H740" s="6">
        <v>0.15760869565217392</v>
      </c>
      <c r="I740" s="6">
        <v>2.4782608695652173</v>
      </c>
      <c r="J740" s="6">
        <v>0</v>
      </c>
      <c r="K740" s="6">
        <v>0</v>
      </c>
      <c r="L740" s="6">
        <v>1.3936956521739134</v>
      </c>
      <c r="M740" s="6">
        <v>3.0521739130434815</v>
      </c>
      <c r="N740" s="6">
        <v>0</v>
      </c>
      <c r="O740" s="6">
        <f>SUM(NonNurse[[#This Row],[Qualified Social Work Staff Hours]],NonNurse[[#This Row],[Other Social Work Staff Hours]])/NonNurse[[#This Row],[MDS Census]]</f>
        <v>8.2515427563914279E-2</v>
      </c>
      <c r="P740" s="6">
        <v>1.5128260869565218</v>
      </c>
      <c r="Q740" s="6">
        <v>5.5244565217391308</v>
      </c>
      <c r="R740" s="6">
        <f>SUM(NonNurse[[#This Row],[Qualified Activities Professional Hours]],NonNurse[[#This Row],[Other Activities Professional Hours]])/NonNurse[[#This Row],[MDS Census]]</f>
        <v>0.1902527181898325</v>
      </c>
      <c r="S740" s="6">
        <v>0.78163043478260885</v>
      </c>
      <c r="T740" s="6">
        <v>2.7761956521739135</v>
      </c>
      <c r="U740" s="6">
        <v>0</v>
      </c>
      <c r="V740" s="6">
        <f>SUM(NonNurse[[#This Row],[Occupational Therapist Hours]],NonNurse[[#This Row],[OT Assistant Hours]],NonNurse[[#This Row],[OT Aide Hours]])/NonNurse[[#This Row],[MDS Census]]</f>
        <v>9.6185718483690882E-2</v>
      </c>
      <c r="W740" s="6">
        <v>1.108586956521739</v>
      </c>
      <c r="X740" s="6">
        <v>5.8763043478260872</v>
      </c>
      <c r="Y740" s="6">
        <v>0</v>
      </c>
      <c r="Z740" s="6">
        <f>SUM(NonNurse[[#This Row],[Physical Therapist (PT) Hours]],NonNurse[[#This Row],[PT Assistant Hours]],NonNurse[[#This Row],[PT Aide Hours]])/NonNurse[[#This Row],[MDS Census]]</f>
        <v>0.18883632089332941</v>
      </c>
      <c r="AA740" s="6">
        <v>0.14130434782608695</v>
      </c>
      <c r="AB740" s="6">
        <v>0</v>
      </c>
      <c r="AC740" s="6">
        <v>0</v>
      </c>
      <c r="AD740" s="6">
        <v>0</v>
      </c>
      <c r="AE740" s="6">
        <v>0.42391304347826086</v>
      </c>
      <c r="AF740" s="6">
        <v>0</v>
      </c>
      <c r="AG740" s="6">
        <v>0</v>
      </c>
      <c r="AH740" s="1">
        <v>365580</v>
      </c>
      <c r="AI740">
        <v>5</v>
      </c>
    </row>
    <row r="741" spans="1:35" x14ac:dyDescent="0.25">
      <c r="A741" t="s">
        <v>964</v>
      </c>
      <c r="B741" t="s">
        <v>767</v>
      </c>
      <c r="C741" t="s">
        <v>1402</v>
      </c>
      <c r="D741" t="s">
        <v>982</v>
      </c>
      <c r="E741" s="6">
        <v>58.521739130434781</v>
      </c>
      <c r="F741" s="6">
        <v>2.0815217391304346</v>
      </c>
      <c r="G741" s="6">
        <v>0.34782608695652173</v>
      </c>
      <c r="H741" s="6">
        <v>0.15217391304347827</v>
      </c>
      <c r="I741" s="6">
        <v>0.69565217391304346</v>
      </c>
      <c r="J741" s="6">
        <v>0</v>
      </c>
      <c r="K741" s="6">
        <v>0</v>
      </c>
      <c r="L741" s="6">
        <v>4.9183695652173922</v>
      </c>
      <c r="M741" s="6">
        <v>0</v>
      </c>
      <c r="N741" s="6">
        <v>0</v>
      </c>
      <c r="O741" s="6">
        <f>SUM(NonNurse[[#This Row],[Qualified Social Work Staff Hours]],NonNurse[[#This Row],[Other Social Work Staff Hours]])/NonNurse[[#This Row],[MDS Census]]</f>
        <v>0</v>
      </c>
      <c r="P741" s="6">
        <v>5.7013043478260865</v>
      </c>
      <c r="Q741" s="6">
        <v>7.5402173913043473</v>
      </c>
      <c r="R741" s="6">
        <f>SUM(NonNurse[[#This Row],[Qualified Activities Professional Hours]],NonNurse[[#This Row],[Other Activities Professional Hours]])/NonNurse[[#This Row],[MDS Census]]</f>
        <v>0.2262667161961367</v>
      </c>
      <c r="S741" s="6">
        <v>5.0204347826086941</v>
      </c>
      <c r="T741" s="6">
        <v>3.2157608695652171</v>
      </c>
      <c r="U741" s="6">
        <v>1.3043478260869565</v>
      </c>
      <c r="V741" s="6">
        <f>SUM(NonNurse[[#This Row],[Occupational Therapist Hours]],NonNurse[[#This Row],[OT Assistant Hours]],NonNurse[[#This Row],[OT Aide Hours]])/NonNurse[[#This Row],[MDS Census]]</f>
        <v>0.16302563150074292</v>
      </c>
      <c r="W741" s="6">
        <v>2.3416304347826089</v>
      </c>
      <c r="X741" s="6">
        <v>1.1467391304347827</v>
      </c>
      <c r="Y741" s="6">
        <v>0.42391304347826086</v>
      </c>
      <c r="Z741" s="6">
        <f>SUM(NonNurse[[#This Row],[Physical Therapist (PT) Hours]],NonNurse[[#This Row],[PT Assistant Hours]],NonNurse[[#This Row],[PT Aide Hours]])/NonNurse[[#This Row],[MDS Census]]</f>
        <v>6.6851783060921252E-2</v>
      </c>
      <c r="AA741" s="6">
        <v>0</v>
      </c>
      <c r="AB741" s="6">
        <v>0</v>
      </c>
      <c r="AC741" s="6">
        <v>0</v>
      </c>
      <c r="AD741" s="6">
        <v>0</v>
      </c>
      <c r="AE741" s="6">
        <v>0</v>
      </c>
      <c r="AF741" s="6">
        <v>0</v>
      </c>
      <c r="AG741" s="6">
        <v>0</v>
      </c>
      <c r="AH741" s="1">
        <v>366302</v>
      </c>
      <c r="AI741">
        <v>5</v>
      </c>
    </row>
    <row r="742" spans="1:35" x14ac:dyDescent="0.25">
      <c r="A742" t="s">
        <v>964</v>
      </c>
      <c r="B742" t="s">
        <v>572</v>
      </c>
      <c r="C742" t="s">
        <v>1141</v>
      </c>
      <c r="D742" t="s">
        <v>988</v>
      </c>
      <c r="E742" s="6">
        <v>41.336956521739133</v>
      </c>
      <c r="F742" s="6">
        <v>2.9565217391304346</v>
      </c>
      <c r="G742" s="6">
        <v>0</v>
      </c>
      <c r="H742" s="6">
        <v>0.22826086956521738</v>
      </c>
      <c r="I742" s="6">
        <v>1.0434782608695652</v>
      </c>
      <c r="J742" s="6">
        <v>0</v>
      </c>
      <c r="K742" s="6">
        <v>0</v>
      </c>
      <c r="L742" s="6">
        <v>0.11217391304347826</v>
      </c>
      <c r="M742" s="6">
        <v>0</v>
      </c>
      <c r="N742" s="6">
        <v>0</v>
      </c>
      <c r="O742" s="6">
        <f>SUM(NonNurse[[#This Row],[Qualified Social Work Staff Hours]],NonNurse[[#This Row],[Other Social Work Staff Hours]])/NonNurse[[#This Row],[MDS Census]]</f>
        <v>0</v>
      </c>
      <c r="P742" s="6">
        <v>5.3043478260869561</v>
      </c>
      <c r="Q742" s="6">
        <v>3.9619565217391304</v>
      </c>
      <c r="R742" s="6">
        <f>SUM(NonNurse[[#This Row],[Qualified Activities Professional Hours]],NonNurse[[#This Row],[Other Activities Professional Hours]])/NonNurse[[#This Row],[MDS Census]]</f>
        <v>0.22416513278990269</v>
      </c>
      <c r="S742" s="6">
        <v>0.73978260869565216</v>
      </c>
      <c r="T742" s="6">
        <v>1.116304347826087</v>
      </c>
      <c r="U742" s="6">
        <v>0</v>
      </c>
      <c r="V742" s="6">
        <f>SUM(NonNurse[[#This Row],[Occupational Therapist Hours]],NonNurse[[#This Row],[OT Assistant Hours]],NonNurse[[#This Row],[OT Aide Hours]])/NonNurse[[#This Row],[MDS Census]]</f>
        <v>4.4901393636602678E-2</v>
      </c>
      <c r="W742" s="6">
        <v>0.95065217391304357</v>
      </c>
      <c r="X742" s="6">
        <v>3.2227173913043474</v>
      </c>
      <c r="Y742" s="6">
        <v>0</v>
      </c>
      <c r="Z742" s="6">
        <f>SUM(NonNurse[[#This Row],[Physical Therapist (PT) Hours]],NonNurse[[#This Row],[PT Assistant Hours]],NonNurse[[#This Row],[PT Aide Hours]])/NonNurse[[#This Row],[MDS Census]]</f>
        <v>0.10095976860373389</v>
      </c>
      <c r="AA742" s="6">
        <v>0</v>
      </c>
      <c r="AB742" s="6">
        <v>0</v>
      </c>
      <c r="AC742" s="6">
        <v>0</v>
      </c>
      <c r="AD742" s="6">
        <v>0</v>
      </c>
      <c r="AE742" s="6">
        <v>0</v>
      </c>
      <c r="AF742" s="6">
        <v>0</v>
      </c>
      <c r="AG742" s="6">
        <v>0</v>
      </c>
      <c r="AH742" s="1">
        <v>366033</v>
      </c>
      <c r="AI742">
        <v>5</v>
      </c>
    </row>
    <row r="743" spans="1:35" x14ac:dyDescent="0.25">
      <c r="A743" t="s">
        <v>964</v>
      </c>
      <c r="B743" t="s">
        <v>910</v>
      </c>
      <c r="C743" t="s">
        <v>1213</v>
      </c>
      <c r="D743" t="s">
        <v>1056</v>
      </c>
      <c r="E743" s="6">
        <v>90.043478260869563</v>
      </c>
      <c r="F743" s="6">
        <v>5.3913043478260869</v>
      </c>
      <c r="G743" s="6">
        <v>0.19565217391304349</v>
      </c>
      <c r="H743" s="6">
        <v>0.35054347826086957</v>
      </c>
      <c r="I743" s="6">
        <v>3.8260869565217392</v>
      </c>
      <c r="J743" s="6">
        <v>0</v>
      </c>
      <c r="K743" s="6">
        <v>0</v>
      </c>
      <c r="L743" s="6">
        <v>3.9028260869565226</v>
      </c>
      <c r="M743" s="6">
        <v>0</v>
      </c>
      <c r="N743" s="6">
        <v>5.3043478260869561</v>
      </c>
      <c r="O743" s="6">
        <f>SUM(NonNurse[[#This Row],[Qualified Social Work Staff Hours]],NonNurse[[#This Row],[Other Social Work Staff Hours]])/NonNurse[[#This Row],[MDS Census]]</f>
        <v>5.8908739739256394E-2</v>
      </c>
      <c r="P743" s="6">
        <v>6.0434782608695654</v>
      </c>
      <c r="Q743" s="6">
        <v>11.114130434782609</v>
      </c>
      <c r="R743" s="6">
        <f>SUM(NonNurse[[#This Row],[Qualified Activities Professional Hours]],NonNurse[[#This Row],[Other Activities Professional Hours]])/NonNurse[[#This Row],[MDS Census]]</f>
        <v>0.19054804442298409</v>
      </c>
      <c r="S743" s="6">
        <v>2.04445652173913</v>
      </c>
      <c r="T743" s="6">
        <v>5.5432608695652172</v>
      </c>
      <c r="U743" s="6">
        <v>0</v>
      </c>
      <c r="V743" s="6">
        <f>SUM(NonNurse[[#This Row],[Occupational Therapist Hours]],NonNurse[[#This Row],[OT Assistant Hours]],NonNurse[[#This Row],[OT Aide Hours]])/NonNurse[[#This Row],[MDS Census]]</f>
        <v>8.4267262192177686E-2</v>
      </c>
      <c r="W743" s="6">
        <v>1.6146739130434782</v>
      </c>
      <c r="X743" s="6">
        <v>4.532717391304347</v>
      </c>
      <c r="Y743" s="6">
        <v>0</v>
      </c>
      <c r="Z743" s="6">
        <f>SUM(NonNurse[[#This Row],[Physical Therapist (PT) Hours]],NonNurse[[#This Row],[PT Assistant Hours]],NonNurse[[#This Row],[PT Aide Hours]])/NonNurse[[#This Row],[MDS Census]]</f>
        <v>6.8271366489618526E-2</v>
      </c>
      <c r="AA743" s="6">
        <v>0</v>
      </c>
      <c r="AB743" s="6">
        <v>0</v>
      </c>
      <c r="AC743" s="6">
        <v>0</v>
      </c>
      <c r="AD743" s="6">
        <v>0</v>
      </c>
      <c r="AE743" s="6">
        <v>0</v>
      </c>
      <c r="AF743" s="6">
        <v>0</v>
      </c>
      <c r="AG743" s="6">
        <v>0</v>
      </c>
      <c r="AH743" s="1">
        <v>366469</v>
      </c>
      <c r="AI743">
        <v>5</v>
      </c>
    </row>
    <row r="744" spans="1:35" x14ac:dyDescent="0.25">
      <c r="A744" t="s">
        <v>964</v>
      </c>
      <c r="B744" t="s">
        <v>501</v>
      </c>
      <c r="C744" t="s">
        <v>1352</v>
      </c>
      <c r="D744" t="s">
        <v>1060</v>
      </c>
      <c r="E744" s="6">
        <v>31.565217391304348</v>
      </c>
      <c r="F744" s="6">
        <v>0</v>
      </c>
      <c r="G744" s="6">
        <v>0</v>
      </c>
      <c r="H744" s="6">
        <v>0</v>
      </c>
      <c r="I744" s="6">
        <v>0</v>
      </c>
      <c r="J744" s="6">
        <v>0</v>
      </c>
      <c r="K744" s="6">
        <v>0</v>
      </c>
      <c r="L744" s="6">
        <v>8.8586956521739132E-2</v>
      </c>
      <c r="M744" s="6">
        <v>0</v>
      </c>
      <c r="N744" s="6">
        <v>5.3913043478260869</v>
      </c>
      <c r="O744" s="6">
        <f>SUM(NonNurse[[#This Row],[Qualified Social Work Staff Hours]],NonNurse[[#This Row],[Other Social Work Staff Hours]])/NonNurse[[#This Row],[MDS Census]]</f>
        <v>0.17079889807162535</v>
      </c>
      <c r="P744" s="6">
        <v>0.72521739130434792</v>
      </c>
      <c r="Q744" s="6">
        <v>0</v>
      </c>
      <c r="R744" s="6">
        <f>SUM(NonNurse[[#This Row],[Qualified Activities Professional Hours]],NonNurse[[#This Row],[Other Activities Professional Hours]])/NonNurse[[#This Row],[MDS Census]]</f>
        <v>2.2975206611570251E-2</v>
      </c>
      <c r="S744" s="6">
        <v>0.84804347826086968</v>
      </c>
      <c r="T744" s="6">
        <v>2.2596739130434784</v>
      </c>
      <c r="U744" s="6">
        <v>0</v>
      </c>
      <c r="V744" s="6">
        <f>SUM(NonNurse[[#This Row],[Occupational Therapist Hours]],NonNurse[[#This Row],[OT Assistant Hours]],NonNurse[[#This Row],[OT Aide Hours]])/NonNurse[[#This Row],[MDS Census]]</f>
        <v>9.84538567493113E-2</v>
      </c>
      <c r="W744" s="6">
        <v>0.36478260869565221</v>
      </c>
      <c r="X744" s="6">
        <v>2.8635869565217398</v>
      </c>
      <c r="Y744" s="6">
        <v>0</v>
      </c>
      <c r="Z744" s="6">
        <f>SUM(NonNurse[[#This Row],[Physical Therapist (PT) Hours]],NonNurse[[#This Row],[PT Assistant Hours]],NonNurse[[#This Row],[PT Aide Hours]])/NonNurse[[#This Row],[MDS Census]]</f>
        <v>0.10227617079889809</v>
      </c>
      <c r="AA744" s="6">
        <v>0</v>
      </c>
      <c r="AB744" s="6">
        <v>0</v>
      </c>
      <c r="AC744" s="6">
        <v>0</v>
      </c>
      <c r="AD744" s="6">
        <v>0</v>
      </c>
      <c r="AE744" s="6">
        <v>0</v>
      </c>
      <c r="AF744" s="6">
        <v>0</v>
      </c>
      <c r="AG744" s="6">
        <v>0</v>
      </c>
      <c r="AH744" s="1">
        <v>365922</v>
      </c>
      <c r="AI744">
        <v>5</v>
      </c>
    </row>
    <row r="745" spans="1:35" x14ac:dyDescent="0.25">
      <c r="A745" t="s">
        <v>964</v>
      </c>
      <c r="B745" t="s">
        <v>788</v>
      </c>
      <c r="C745" t="s">
        <v>1307</v>
      </c>
      <c r="D745" t="s">
        <v>981</v>
      </c>
      <c r="E745" s="6">
        <v>66.554347826086953</v>
      </c>
      <c r="F745" s="6">
        <v>5.3043478260869561</v>
      </c>
      <c r="G745" s="6">
        <v>0</v>
      </c>
      <c r="H745" s="6">
        <v>0</v>
      </c>
      <c r="I745" s="6">
        <v>0</v>
      </c>
      <c r="J745" s="6">
        <v>0</v>
      </c>
      <c r="K745" s="6">
        <v>0</v>
      </c>
      <c r="L745" s="6">
        <v>5.3089130434782597</v>
      </c>
      <c r="M745" s="6">
        <v>0</v>
      </c>
      <c r="N745" s="6">
        <v>3.9782608695652173</v>
      </c>
      <c r="O745" s="6">
        <f>SUM(NonNurse[[#This Row],[Qualified Social Work Staff Hours]],NonNurse[[#This Row],[Other Social Work Staff Hours]])/NonNurse[[#This Row],[MDS Census]]</f>
        <v>5.9774620284174428E-2</v>
      </c>
      <c r="P745" s="6">
        <v>0.74456521739130432</v>
      </c>
      <c r="Q745" s="6">
        <v>10.303586956521741</v>
      </c>
      <c r="R745" s="6">
        <f>SUM(NonNurse[[#This Row],[Qualified Activities Professional Hours]],NonNurse[[#This Row],[Other Activities Professional Hours]])/NonNurse[[#This Row],[MDS Census]]</f>
        <v>0.1660019598236159</v>
      </c>
      <c r="S745" s="6">
        <v>1.5256521739130433</v>
      </c>
      <c r="T745" s="6">
        <v>8.4251086956521721</v>
      </c>
      <c r="U745" s="6">
        <v>0</v>
      </c>
      <c r="V745" s="6">
        <f>SUM(NonNurse[[#This Row],[Occupational Therapist Hours]],NonNurse[[#This Row],[OT Assistant Hours]],NonNurse[[#This Row],[OT Aide Hours]])/NonNurse[[#This Row],[MDS Census]]</f>
        <v>0.14951331046872446</v>
      </c>
      <c r="W745" s="6">
        <v>1.6465217391304343</v>
      </c>
      <c r="X745" s="6">
        <v>6.8728260869565245</v>
      </c>
      <c r="Y745" s="6">
        <v>0</v>
      </c>
      <c r="Z745" s="6">
        <f>SUM(NonNurse[[#This Row],[Physical Therapist (PT) Hours]],NonNurse[[#This Row],[PT Assistant Hours]],NonNurse[[#This Row],[PT Aide Hours]])/NonNurse[[#This Row],[MDS Census]]</f>
        <v>0.12800587947084766</v>
      </c>
      <c r="AA745" s="6">
        <v>0</v>
      </c>
      <c r="AB745" s="6">
        <v>0</v>
      </c>
      <c r="AC745" s="6">
        <v>0</v>
      </c>
      <c r="AD745" s="6">
        <v>0</v>
      </c>
      <c r="AE745" s="6">
        <v>3.2608695652173912E-2</v>
      </c>
      <c r="AF745" s="6">
        <v>0</v>
      </c>
      <c r="AG745" s="6">
        <v>0</v>
      </c>
      <c r="AH745" s="1">
        <v>366331</v>
      </c>
      <c r="AI745">
        <v>5</v>
      </c>
    </row>
    <row r="746" spans="1:35" x14ac:dyDescent="0.25">
      <c r="A746" t="s">
        <v>964</v>
      </c>
      <c r="B746" t="s">
        <v>352</v>
      </c>
      <c r="C746" t="s">
        <v>1148</v>
      </c>
      <c r="D746" t="s">
        <v>1061</v>
      </c>
      <c r="E746" s="6">
        <v>68.891304347826093</v>
      </c>
      <c r="F746" s="6">
        <v>4.7826086956521738</v>
      </c>
      <c r="G746" s="6">
        <v>0</v>
      </c>
      <c r="H746" s="6">
        <v>0.37228260869565216</v>
      </c>
      <c r="I746" s="6">
        <v>0</v>
      </c>
      <c r="J746" s="6">
        <v>0</v>
      </c>
      <c r="K746" s="6">
        <v>0</v>
      </c>
      <c r="L746" s="6">
        <v>4.8913043478260869</v>
      </c>
      <c r="M746" s="6">
        <v>5.0522826086956512</v>
      </c>
      <c r="N746" s="6">
        <v>0</v>
      </c>
      <c r="O746" s="6">
        <f>SUM(NonNurse[[#This Row],[Qualified Social Work Staff Hours]],NonNurse[[#This Row],[Other Social Work Staff Hours]])/NonNurse[[#This Row],[MDS Census]]</f>
        <v>7.3337014831177008E-2</v>
      </c>
      <c r="P746" s="6">
        <v>2.7170652173913044</v>
      </c>
      <c r="Q746" s="6">
        <v>2.0358695652173915</v>
      </c>
      <c r="R746" s="6">
        <f>SUM(NonNurse[[#This Row],[Qualified Activities Professional Hours]],NonNurse[[#This Row],[Other Activities Professional Hours]])/NonNurse[[#This Row],[MDS Census]]</f>
        <v>6.8991795519091195E-2</v>
      </c>
      <c r="S746" s="6">
        <v>2.7325000000000004</v>
      </c>
      <c r="T746" s="6">
        <v>7.9908695652173911</v>
      </c>
      <c r="U746" s="6">
        <v>0</v>
      </c>
      <c r="V746" s="6">
        <f>SUM(NonNurse[[#This Row],[Occupational Therapist Hours]],NonNurse[[#This Row],[OT Assistant Hours]],NonNurse[[#This Row],[OT Aide Hours]])/NonNurse[[#This Row],[MDS Census]]</f>
        <v>0.15565635847270431</v>
      </c>
      <c r="W746" s="6">
        <v>6.0077173913043485</v>
      </c>
      <c r="X746" s="6">
        <v>10.608369565217391</v>
      </c>
      <c r="Y746" s="6">
        <v>0</v>
      </c>
      <c r="Z746" s="6">
        <f>SUM(NonNurse[[#This Row],[Physical Therapist (PT) Hours]],NonNurse[[#This Row],[PT Assistant Hours]],NonNurse[[#This Row],[PT Aide Hours]])/NonNurse[[#This Row],[MDS Census]]</f>
        <v>0.24119280530135689</v>
      </c>
      <c r="AA746" s="6">
        <v>0</v>
      </c>
      <c r="AB746" s="6">
        <v>0</v>
      </c>
      <c r="AC746" s="6">
        <v>0</v>
      </c>
      <c r="AD746" s="6">
        <v>0</v>
      </c>
      <c r="AE746" s="6">
        <v>0</v>
      </c>
      <c r="AF746" s="6">
        <v>0</v>
      </c>
      <c r="AG746" s="6">
        <v>0</v>
      </c>
      <c r="AH746" s="1">
        <v>365694</v>
      </c>
      <c r="AI746">
        <v>5</v>
      </c>
    </row>
    <row r="747" spans="1:35" x14ac:dyDescent="0.25">
      <c r="A747" t="s">
        <v>964</v>
      </c>
      <c r="B747" t="s">
        <v>477</v>
      </c>
      <c r="C747" t="s">
        <v>1347</v>
      </c>
      <c r="D747" t="s">
        <v>1067</v>
      </c>
      <c r="E747" s="6">
        <v>44.934782608695649</v>
      </c>
      <c r="F747" s="6">
        <v>8.7826086956521738</v>
      </c>
      <c r="G747" s="6">
        <v>0.38043478260869568</v>
      </c>
      <c r="H747" s="6">
        <v>0.2608695652173913</v>
      </c>
      <c r="I747" s="6">
        <v>0</v>
      </c>
      <c r="J747" s="6">
        <v>0</v>
      </c>
      <c r="K747" s="6">
        <v>0</v>
      </c>
      <c r="L747" s="6">
        <v>0.79326086956521724</v>
      </c>
      <c r="M747" s="6">
        <v>5.3155434782608699</v>
      </c>
      <c r="N747" s="6">
        <v>0</v>
      </c>
      <c r="O747" s="6">
        <f>SUM(NonNurse[[#This Row],[Qualified Social Work Staff Hours]],NonNurse[[#This Row],[Other Social Work Staff Hours]])/NonNurse[[#This Row],[MDS Census]]</f>
        <v>0.1182946298984035</v>
      </c>
      <c r="P747" s="6">
        <v>3.8507608695652165</v>
      </c>
      <c r="Q747" s="6">
        <v>2.4972826086956523</v>
      </c>
      <c r="R747" s="6">
        <f>SUM(NonNurse[[#This Row],[Qualified Activities Professional Hours]],NonNurse[[#This Row],[Other Activities Professional Hours]])/NonNurse[[#This Row],[MDS Census]]</f>
        <v>0.1412723754233188</v>
      </c>
      <c r="S747" s="6">
        <v>7.1816304347826065</v>
      </c>
      <c r="T747" s="6">
        <v>0.50271739130434789</v>
      </c>
      <c r="U747" s="6">
        <v>0</v>
      </c>
      <c r="V747" s="6">
        <f>SUM(NonNurse[[#This Row],[Occupational Therapist Hours]],NonNurse[[#This Row],[OT Assistant Hours]],NonNurse[[#This Row],[OT Aide Hours]])/NonNurse[[#This Row],[MDS Census]]</f>
        <v>0.1710111272375423</v>
      </c>
      <c r="W747" s="6">
        <v>1.8851086956521736</v>
      </c>
      <c r="X747" s="6">
        <v>6.5888043478260867</v>
      </c>
      <c r="Y747" s="6">
        <v>0</v>
      </c>
      <c r="Z747" s="6">
        <f>SUM(NonNurse[[#This Row],[Physical Therapist (PT) Hours]],NonNurse[[#This Row],[PT Assistant Hours]],NonNurse[[#This Row],[PT Aide Hours]])/NonNurse[[#This Row],[MDS Census]]</f>
        <v>0.18858248669569425</v>
      </c>
      <c r="AA747" s="6">
        <v>0</v>
      </c>
      <c r="AB747" s="6">
        <v>0</v>
      </c>
      <c r="AC747" s="6">
        <v>0</v>
      </c>
      <c r="AD747" s="6">
        <v>0</v>
      </c>
      <c r="AE747" s="6">
        <v>0</v>
      </c>
      <c r="AF747" s="6">
        <v>0</v>
      </c>
      <c r="AG747" s="6">
        <v>0</v>
      </c>
      <c r="AH747" s="1">
        <v>365880</v>
      </c>
      <c r="AI747">
        <v>5</v>
      </c>
    </row>
    <row r="748" spans="1:35" x14ac:dyDescent="0.25">
      <c r="A748" t="s">
        <v>964</v>
      </c>
      <c r="B748" t="s">
        <v>342</v>
      </c>
      <c r="C748" t="s">
        <v>1246</v>
      </c>
      <c r="D748" t="s">
        <v>990</v>
      </c>
      <c r="E748" s="6">
        <v>52.663043478260867</v>
      </c>
      <c r="F748" s="6">
        <v>4.4347826086956523</v>
      </c>
      <c r="G748" s="6">
        <v>0</v>
      </c>
      <c r="H748" s="6">
        <v>0.28804347826086957</v>
      </c>
      <c r="I748" s="6">
        <v>0</v>
      </c>
      <c r="J748" s="6">
        <v>0</v>
      </c>
      <c r="K748" s="6">
        <v>0</v>
      </c>
      <c r="L748" s="6">
        <v>5.7391304347826084</v>
      </c>
      <c r="M748" s="6">
        <v>9.6228260869565236</v>
      </c>
      <c r="N748" s="6">
        <v>0</v>
      </c>
      <c r="O748" s="6">
        <f>SUM(NonNurse[[#This Row],[Qualified Social Work Staff Hours]],NonNurse[[#This Row],[Other Social Work Staff Hours]])/NonNurse[[#This Row],[MDS Census]]</f>
        <v>0.18272445820433442</v>
      </c>
      <c r="P748" s="6">
        <v>0.29369565217391308</v>
      </c>
      <c r="Q748" s="6">
        <v>3.8030434782608693</v>
      </c>
      <c r="R748" s="6">
        <f>SUM(NonNurse[[#This Row],[Qualified Activities Professional Hours]],NonNurse[[#This Row],[Other Activities Professional Hours]])/NonNurse[[#This Row],[MDS Census]]</f>
        <v>7.7791537667698654E-2</v>
      </c>
      <c r="S748" s="6">
        <v>1.794782608695652</v>
      </c>
      <c r="T748" s="6">
        <v>5.1138043478260871</v>
      </c>
      <c r="U748" s="6">
        <v>0</v>
      </c>
      <c r="V748" s="6">
        <f>SUM(NonNurse[[#This Row],[Occupational Therapist Hours]],NonNurse[[#This Row],[OT Assistant Hours]],NonNurse[[#This Row],[OT Aide Hours]])/NonNurse[[#This Row],[MDS Census]]</f>
        <v>0.13118472652218782</v>
      </c>
      <c r="W748" s="6">
        <v>4.4623913043478254</v>
      </c>
      <c r="X748" s="6">
        <v>4.8408695652173916</v>
      </c>
      <c r="Y748" s="6">
        <v>0</v>
      </c>
      <c r="Z748" s="6">
        <f>SUM(NonNurse[[#This Row],[Physical Therapist (PT) Hours]],NonNurse[[#This Row],[PT Assistant Hours]],NonNurse[[#This Row],[PT Aide Hours]])/NonNurse[[#This Row],[MDS Census]]</f>
        <v>0.17665634674922603</v>
      </c>
      <c r="AA748" s="6">
        <v>0</v>
      </c>
      <c r="AB748" s="6">
        <v>0</v>
      </c>
      <c r="AC748" s="6">
        <v>0</v>
      </c>
      <c r="AD748" s="6">
        <v>0</v>
      </c>
      <c r="AE748" s="6">
        <v>0</v>
      </c>
      <c r="AF748" s="6">
        <v>0</v>
      </c>
      <c r="AG748" s="6">
        <v>0</v>
      </c>
      <c r="AH748" s="1">
        <v>365679</v>
      </c>
      <c r="AI748">
        <v>5</v>
      </c>
    </row>
    <row r="749" spans="1:35" x14ac:dyDescent="0.25">
      <c r="A749" t="s">
        <v>964</v>
      </c>
      <c r="B749" t="s">
        <v>132</v>
      </c>
      <c r="C749" t="s">
        <v>1252</v>
      </c>
      <c r="D749" t="s">
        <v>996</v>
      </c>
      <c r="E749" s="6">
        <v>57.434782608695649</v>
      </c>
      <c r="F749" s="6">
        <v>4.3478260869565215</v>
      </c>
      <c r="G749" s="6">
        <v>7.6086956521739135E-2</v>
      </c>
      <c r="H749" s="6">
        <v>0.34076086956521739</v>
      </c>
      <c r="I749" s="6">
        <v>0</v>
      </c>
      <c r="J749" s="6">
        <v>0</v>
      </c>
      <c r="K749" s="6">
        <v>0</v>
      </c>
      <c r="L749" s="6">
        <v>0.74978260869565216</v>
      </c>
      <c r="M749" s="6">
        <v>4.523586956521739</v>
      </c>
      <c r="N749" s="6">
        <v>0</v>
      </c>
      <c r="O749" s="6">
        <f>SUM(NonNurse[[#This Row],[Qualified Social Work Staff Hours]],NonNurse[[#This Row],[Other Social Work Staff Hours]])/NonNurse[[#This Row],[MDS Census]]</f>
        <v>7.8760408781226351E-2</v>
      </c>
      <c r="P749" s="6">
        <v>3.6663043478260864</v>
      </c>
      <c r="Q749" s="6">
        <v>8.5933695652173903</v>
      </c>
      <c r="R749" s="6">
        <f>SUM(NonNurse[[#This Row],[Qualified Activities Professional Hours]],NonNurse[[#This Row],[Other Activities Professional Hours]])/NonNurse[[#This Row],[MDS Census]]</f>
        <v>0.21345382286146858</v>
      </c>
      <c r="S749" s="6">
        <v>0.84434782608695658</v>
      </c>
      <c r="T749" s="6">
        <v>6.1958695652173912</v>
      </c>
      <c r="U749" s="6">
        <v>0</v>
      </c>
      <c r="V749" s="6">
        <f>SUM(NonNurse[[#This Row],[Occupational Therapist Hours]],NonNurse[[#This Row],[OT Assistant Hours]],NonNurse[[#This Row],[OT Aide Hours]])/NonNurse[[#This Row],[MDS Census]]</f>
        <v>0.1225775927327782</v>
      </c>
      <c r="W749" s="6">
        <v>2.7399999999999998</v>
      </c>
      <c r="X749" s="6">
        <v>4.9983695652173914</v>
      </c>
      <c r="Y749" s="6">
        <v>0</v>
      </c>
      <c r="Z749" s="6">
        <f>SUM(NonNurse[[#This Row],[Physical Therapist (PT) Hours]],NonNurse[[#This Row],[PT Assistant Hours]],NonNurse[[#This Row],[PT Aide Hours]])/NonNurse[[#This Row],[MDS Census]]</f>
        <v>0.13473315669947011</v>
      </c>
      <c r="AA749" s="6">
        <v>0</v>
      </c>
      <c r="AB749" s="6">
        <v>0</v>
      </c>
      <c r="AC749" s="6">
        <v>0</v>
      </c>
      <c r="AD749" s="6">
        <v>0</v>
      </c>
      <c r="AE749" s="6">
        <v>0</v>
      </c>
      <c r="AF749" s="6">
        <v>0</v>
      </c>
      <c r="AG749" s="6">
        <v>0</v>
      </c>
      <c r="AH749" s="1">
        <v>365351</v>
      </c>
      <c r="AI749">
        <v>5</v>
      </c>
    </row>
    <row r="750" spans="1:35" x14ac:dyDescent="0.25">
      <c r="A750" t="s">
        <v>964</v>
      </c>
      <c r="B750" t="s">
        <v>806</v>
      </c>
      <c r="C750" t="s">
        <v>1129</v>
      </c>
      <c r="D750" t="s">
        <v>1032</v>
      </c>
      <c r="E750" s="6">
        <v>46.336956521739133</v>
      </c>
      <c r="F750" s="6">
        <v>7.8260869565217392</v>
      </c>
      <c r="G750" s="6">
        <v>0.4891304347826087</v>
      </c>
      <c r="H750" s="6">
        <v>0.1983695652173913</v>
      </c>
      <c r="I750" s="6">
        <v>0.28260869565217389</v>
      </c>
      <c r="J750" s="6">
        <v>0</v>
      </c>
      <c r="K750" s="6">
        <v>0.3858695652173913</v>
      </c>
      <c r="L750" s="6">
        <v>1.9201086956521736</v>
      </c>
      <c r="M750" s="6">
        <v>0.16847826086956522</v>
      </c>
      <c r="N750" s="6">
        <v>0</v>
      </c>
      <c r="O750" s="6">
        <f>SUM(NonNurse[[#This Row],[Qualified Social Work Staff Hours]],NonNurse[[#This Row],[Other Social Work Staff Hours]])/NonNurse[[#This Row],[MDS Census]]</f>
        <v>3.6359371334740791E-3</v>
      </c>
      <c r="P750" s="6">
        <v>5.1630434782608692</v>
      </c>
      <c r="Q750" s="6">
        <v>0</v>
      </c>
      <c r="R750" s="6">
        <f>SUM(NonNurse[[#This Row],[Qualified Activities Professional Hours]],NonNurse[[#This Row],[Other Activities Professional Hours]])/NonNurse[[#This Row],[MDS Census]]</f>
        <v>0.11142387989678629</v>
      </c>
      <c r="S750" s="6">
        <v>0.92815217391304328</v>
      </c>
      <c r="T750" s="6">
        <v>5.3069565217391297</v>
      </c>
      <c r="U750" s="6">
        <v>0</v>
      </c>
      <c r="V750" s="6">
        <f>SUM(NonNurse[[#This Row],[Occupational Therapist Hours]],NonNurse[[#This Row],[OT Assistant Hours]],NonNurse[[#This Row],[OT Aide Hours]])/NonNurse[[#This Row],[MDS Census]]</f>
        <v>0.13456016889514424</v>
      </c>
      <c r="W750" s="6">
        <v>1.3755434782608695</v>
      </c>
      <c r="X750" s="6">
        <v>5.3044565217391293</v>
      </c>
      <c r="Y750" s="6">
        <v>0</v>
      </c>
      <c r="Z750" s="6">
        <f>SUM(NonNurse[[#This Row],[Physical Therapist (PT) Hours]],NonNurse[[#This Row],[PT Assistant Hours]],NonNurse[[#This Row],[PT Aide Hours]])/NonNurse[[#This Row],[MDS Census]]</f>
        <v>0.14416138869340836</v>
      </c>
      <c r="AA750" s="6">
        <v>0</v>
      </c>
      <c r="AB750" s="6">
        <v>0</v>
      </c>
      <c r="AC750" s="6">
        <v>0</v>
      </c>
      <c r="AD750" s="6">
        <v>0</v>
      </c>
      <c r="AE750" s="6">
        <v>0</v>
      </c>
      <c r="AF750" s="6">
        <v>0</v>
      </c>
      <c r="AG750" s="6">
        <v>0</v>
      </c>
      <c r="AH750" s="1">
        <v>366355</v>
      </c>
      <c r="AI750">
        <v>5</v>
      </c>
    </row>
    <row r="751" spans="1:35" x14ac:dyDescent="0.25">
      <c r="A751" t="s">
        <v>964</v>
      </c>
      <c r="B751" t="s">
        <v>446</v>
      </c>
      <c r="C751" t="s">
        <v>1341</v>
      </c>
      <c r="D751" t="s">
        <v>1031</v>
      </c>
      <c r="E751" s="6">
        <v>97.282608695652172</v>
      </c>
      <c r="F751" s="6">
        <v>4.8913043478260869</v>
      </c>
      <c r="G751" s="6">
        <v>0</v>
      </c>
      <c r="H751" s="6">
        <v>0</v>
      </c>
      <c r="I751" s="6">
        <v>0</v>
      </c>
      <c r="J751" s="6">
        <v>0</v>
      </c>
      <c r="K751" s="6">
        <v>4.5652173913043477</v>
      </c>
      <c r="L751" s="6">
        <v>3.5145652173913033</v>
      </c>
      <c r="M751" s="6">
        <v>5.0271739130434785</v>
      </c>
      <c r="N751" s="6">
        <v>0</v>
      </c>
      <c r="O751" s="6">
        <f>SUM(NonNurse[[#This Row],[Qualified Social Work Staff Hours]],NonNurse[[#This Row],[Other Social Work Staff Hours]])/NonNurse[[#This Row],[MDS Census]]</f>
        <v>5.1675977653631286E-2</v>
      </c>
      <c r="P751" s="6">
        <v>5.2173913043478262</v>
      </c>
      <c r="Q751" s="6">
        <v>9.7129347826086931</v>
      </c>
      <c r="R751" s="6">
        <f>SUM(NonNurse[[#This Row],[Qualified Activities Professional Hours]],NonNurse[[#This Row],[Other Activities Professional Hours]])/NonNurse[[#This Row],[MDS Census]]</f>
        <v>0.15347374301675976</v>
      </c>
      <c r="S751" s="6">
        <v>3.6675000000000004</v>
      </c>
      <c r="T751" s="6">
        <v>10.338586956521739</v>
      </c>
      <c r="U751" s="6">
        <v>0.11956521739130435</v>
      </c>
      <c r="V751" s="6">
        <f>SUM(NonNurse[[#This Row],[Occupational Therapist Hours]],NonNurse[[#This Row],[OT Assistant Hours]],NonNurse[[#This Row],[OT Aide Hours]])/NonNurse[[#This Row],[MDS Census]]</f>
        <v>0.14520223463687151</v>
      </c>
      <c r="W751" s="6">
        <v>3.5968478260869556</v>
      </c>
      <c r="X751" s="6">
        <v>10.676521739130434</v>
      </c>
      <c r="Y751" s="6">
        <v>0</v>
      </c>
      <c r="Z751" s="6">
        <f>SUM(NonNurse[[#This Row],[Physical Therapist (PT) Hours]],NonNurse[[#This Row],[PT Assistant Hours]],NonNurse[[#This Row],[PT Aide Hours]])/NonNurse[[#This Row],[MDS Census]]</f>
        <v>0.14672067039106143</v>
      </c>
      <c r="AA751" s="6">
        <v>0</v>
      </c>
      <c r="AB751" s="6">
        <v>0</v>
      </c>
      <c r="AC751" s="6">
        <v>0</v>
      </c>
      <c r="AD751" s="6">
        <v>0</v>
      </c>
      <c r="AE751" s="6">
        <v>0</v>
      </c>
      <c r="AF751" s="6">
        <v>0</v>
      </c>
      <c r="AG751" s="6">
        <v>0</v>
      </c>
      <c r="AH751" s="1">
        <v>365830</v>
      </c>
      <c r="AI751">
        <v>5</v>
      </c>
    </row>
    <row r="752" spans="1:35" x14ac:dyDescent="0.25">
      <c r="A752" t="s">
        <v>964</v>
      </c>
      <c r="B752" t="s">
        <v>231</v>
      </c>
      <c r="C752" t="s">
        <v>1260</v>
      </c>
      <c r="D752" t="s">
        <v>1051</v>
      </c>
      <c r="E752" s="6">
        <v>50.858695652173914</v>
      </c>
      <c r="F752" s="6">
        <v>5.2173913043478262</v>
      </c>
      <c r="G752" s="6">
        <v>0</v>
      </c>
      <c r="H752" s="6">
        <v>0</v>
      </c>
      <c r="I752" s="6">
        <v>0</v>
      </c>
      <c r="J752" s="6">
        <v>0</v>
      </c>
      <c r="K752" s="6">
        <v>0</v>
      </c>
      <c r="L752" s="6">
        <v>2.2738043478260863</v>
      </c>
      <c r="M752" s="6">
        <v>3.5917391304347821</v>
      </c>
      <c r="N752" s="6">
        <v>0</v>
      </c>
      <c r="O752" s="6">
        <f>SUM(NonNurse[[#This Row],[Qualified Social Work Staff Hours]],NonNurse[[#This Row],[Other Social Work Staff Hours]])/NonNurse[[#This Row],[MDS Census]]</f>
        <v>7.0621927762342371E-2</v>
      </c>
      <c r="P752" s="6">
        <v>5.0543478260869561</v>
      </c>
      <c r="Q752" s="6">
        <v>3.6531521739130426</v>
      </c>
      <c r="R752" s="6">
        <f>SUM(NonNurse[[#This Row],[Qualified Activities Professional Hours]],NonNurse[[#This Row],[Other Activities Professional Hours]])/NonNurse[[#This Row],[MDS Census]]</f>
        <v>0.17120966018379993</v>
      </c>
      <c r="S752" s="6">
        <v>1.3170652173913042</v>
      </c>
      <c r="T752" s="6">
        <v>6.8981521739130436</v>
      </c>
      <c r="U752" s="6">
        <v>4.3478260869565216E-2</v>
      </c>
      <c r="V752" s="6">
        <f>SUM(NonNurse[[#This Row],[Occupational Therapist Hours]],NonNurse[[#This Row],[OT Assistant Hours]],NonNurse[[#This Row],[OT Aide Hours]])/NonNurse[[#This Row],[MDS Census]]</f>
        <v>0.16238512502671509</v>
      </c>
      <c r="W752" s="6">
        <v>1.3776086956521738</v>
      </c>
      <c r="X752" s="6">
        <v>9.9617391304347809</v>
      </c>
      <c r="Y752" s="6">
        <v>0</v>
      </c>
      <c r="Z752" s="6">
        <f>SUM(NonNurse[[#This Row],[Physical Therapist (PT) Hours]],NonNurse[[#This Row],[PT Assistant Hours]],NonNurse[[#This Row],[PT Aide Hours]])/NonNurse[[#This Row],[MDS Census]]</f>
        <v>0.22295789698653556</v>
      </c>
      <c r="AA752" s="6">
        <v>0</v>
      </c>
      <c r="AB752" s="6">
        <v>0</v>
      </c>
      <c r="AC752" s="6">
        <v>0</v>
      </c>
      <c r="AD752" s="6">
        <v>0</v>
      </c>
      <c r="AE752" s="6">
        <v>0</v>
      </c>
      <c r="AF752" s="6">
        <v>0</v>
      </c>
      <c r="AG752" s="6">
        <v>0</v>
      </c>
      <c r="AH752" s="1">
        <v>365507</v>
      </c>
      <c r="AI752">
        <v>5</v>
      </c>
    </row>
    <row r="753" spans="1:35" x14ac:dyDescent="0.25">
      <c r="A753" t="s">
        <v>964</v>
      </c>
      <c r="B753" t="s">
        <v>273</v>
      </c>
      <c r="C753" t="s">
        <v>1297</v>
      </c>
      <c r="D753" t="s">
        <v>984</v>
      </c>
      <c r="E753" s="6">
        <v>58.652173913043477</v>
      </c>
      <c r="F753" s="6">
        <v>5.1358695652173916</v>
      </c>
      <c r="G753" s="6">
        <v>0</v>
      </c>
      <c r="H753" s="6">
        <v>0</v>
      </c>
      <c r="I753" s="6">
        <v>0</v>
      </c>
      <c r="J753" s="6">
        <v>0</v>
      </c>
      <c r="K753" s="6">
        <v>0</v>
      </c>
      <c r="L753" s="6">
        <v>4.8555434782608691</v>
      </c>
      <c r="M753" s="6">
        <v>4.4021739130434785</v>
      </c>
      <c r="N753" s="6">
        <v>0</v>
      </c>
      <c r="O753" s="6">
        <f>SUM(NonNurse[[#This Row],[Qualified Social Work Staff Hours]],NonNurse[[#This Row],[Other Social Work Staff Hours]])/NonNurse[[#This Row],[MDS Census]]</f>
        <v>7.5055596738324695E-2</v>
      </c>
      <c r="P753" s="6">
        <v>0</v>
      </c>
      <c r="Q753" s="6">
        <v>15.899130434782604</v>
      </c>
      <c r="R753" s="6">
        <f>SUM(NonNurse[[#This Row],[Qualified Activities Professional Hours]],NonNurse[[#This Row],[Other Activities Professional Hours]])/NonNurse[[#This Row],[MDS Census]]</f>
        <v>0.27107487027427718</v>
      </c>
      <c r="S753" s="6">
        <v>1.2133695652173917</v>
      </c>
      <c r="T753" s="6">
        <v>7.8740217391304395</v>
      </c>
      <c r="U753" s="6">
        <v>9.7826086956521743E-2</v>
      </c>
      <c r="V753" s="6">
        <f>SUM(NonNurse[[#This Row],[Occupational Therapist Hours]],NonNurse[[#This Row],[OT Assistant Hours]],NonNurse[[#This Row],[OT Aide Hours]])/NonNurse[[#This Row],[MDS Census]]</f>
        <v>0.15660489251297266</v>
      </c>
      <c r="W753" s="6">
        <v>2.3291304347826092</v>
      </c>
      <c r="X753" s="6">
        <v>10.599347826086957</v>
      </c>
      <c r="Y753" s="6">
        <v>0</v>
      </c>
      <c r="Z753" s="6">
        <f>SUM(NonNurse[[#This Row],[Physical Therapist (PT) Hours]],NonNurse[[#This Row],[PT Assistant Hours]],NonNurse[[#This Row],[PT Aide Hours]])/NonNurse[[#This Row],[MDS Census]]</f>
        <v>0.22042624166048927</v>
      </c>
      <c r="AA753" s="6">
        <v>0</v>
      </c>
      <c r="AB753" s="6">
        <v>0</v>
      </c>
      <c r="AC753" s="6">
        <v>0</v>
      </c>
      <c r="AD753" s="6">
        <v>0</v>
      </c>
      <c r="AE753" s="6">
        <v>0</v>
      </c>
      <c r="AF753" s="6">
        <v>0</v>
      </c>
      <c r="AG753" s="6">
        <v>0</v>
      </c>
      <c r="AH753" s="1">
        <v>365578</v>
      </c>
      <c r="AI753">
        <v>5</v>
      </c>
    </row>
    <row r="754" spans="1:35" x14ac:dyDescent="0.25">
      <c r="A754" t="s">
        <v>964</v>
      </c>
      <c r="B754" t="s">
        <v>306</v>
      </c>
      <c r="C754" t="s">
        <v>1286</v>
      </c>
      <c r="D754" t="s">
        <v>1049</v>
      </c>
      <c r="E754" s="6">
        <v>58.076086956521742</v>
      </c>
      <c r="F754" s="6">
        <v>5.2173913043478262</v>
      </c>
      <c r="G754" s="6">
        <v>0</v>
      </c>
      <c r="H754" s="6">
        <v>0</v>
      </c>
      <c r="I754" s="6">
        <v>0</v>
      </c>
      <c r="J754" s="6">
        <v>0</v>
      </c>
      <c r="K754" s="6">
        <v>0</v>
      </c>
      <c r="L754" s="6">
        <v>2.4359782608695659</v>
      </c>
      <c r="M754" s="6">
        <v>5.0543478260869561</v>
      </c>
      <c r="N754" s="6">
        <v>0</v>
      </c>
      <c r="O754" s="6">
        <f>SUM(NonNurse[[#This Row],[Qualified Social Work Staff Hours]],NonNurse[[#This Row],[Other Social Work Staff Hours]])/NonNurse[[#This Row],[MDS Census]]</f>
        <v>8.7029758562605267E-2</v>
      </c>
      <c r="P754" s="6">
        <v>3.2608695652173911</v>
      </c>
      <c r="Q754" s="6">
        <v>4.9826086956521731</v>
      </c>
      <c r="R754" s="6">
        <f>SUM(NonNurse[[#This Row],[Qualified Activities Professional Hours]],NonNurse[[#This Row],[Other Activities Professional Hours]])/NonNurse[[#This Row],[MDS Census]]</f>
        <v>0.14194272880404263</v>
      </c>
      <c r="S754" s="6">
        <v>1.0736956521739132</v>
      </c>
      <c r="T754" s="6">
        <v>5.5816304347826087</v>
      </c>
      <c r="U754" s="6">
        <v>0.15217391304347827</v>
      </c>
      <c r="V754" s="6">
        <f>SUM(NonNurse[[#This Row],[Occupational Therapist Hours]],NonNurse[[#This Row],[OT Assistant Hours]],NonNurse[[#This Row],[OT Aide Hours]])/NonNurse[[#This Row],[MDS Census]]</f>
        <v>0.11721691933370765</v>
      </c>
      <c r="W754" s="6">
        <v>1.330869565217391</v>
      </c>
      <c r="X754" s="6">
        <v>5.1669565217391309</v>
      </c>
      <c r="Y754" s="6">
        <v>0</v>
      </c>
      <c r="Z754" s="6">
        <f>SUM(NonNurse[[#This Row],[Physical Therapist (PT) Hours]],NonNurse[[#This Row],[PT Assistant Hours]],NonNurse[[#This Row],[PT Aide Hours]])/NonNurse[[#This Row],[MDS Census]]</f>
        <v>0.11188470896500093</v>
      </c>
      <c r="AA754" s="6">
        <v>0</v>
      </c>
      <c r="AB754" s="6">
        <v>0</v>
      </c>
      <c r="AC754" s="6">
        <v>0</v>
      </c>
      <c r="AD754" s="6">
        <v>0</v>
      </c>
      <c r="AE754" s="6">
        <v>0</v>
      </c>
      <c r="AF754" s="6">
        <v>0</v>
      </c>
      <c r="AG754" s="6">
        <v>0</v>
      </c>
      <c r="AH754" s="1">
        <v>365624</v>
      </c>
      <c r="AI754">
        <v>5</v>
      </c>
    </row>
    <row r="755" spans="1:35" x14ac:dyDescent="0.25">
      <c r="A755" t="s">
        <v>964</v>
      </c>
      <c r="B755" t="s">
        <v>577</v>
      </c>
      <c r="C755" t="s">
        <v>1140</v>
      </c>
      <c r="D755" t="s">
        <v>1026</v>
      </c>
      <c r="E755" s="6">
        <v>61.826086956521742</v>
      </c>
      <c r="F755" s="6">
        <v>4.8913043478260869</v>
      </c>
      <c r="G755" s="6">
        <v>0</v>
      </c>
      <c r="H755" s="6">
        <v>0</v>
      </c>
      <c r="I755" s="6">
        <v>0</v>
      </c>
      <c r="J755" s="6">
        <v>0</v>
      </c>
      <c r="K755" s="6">
        <v>0</v>
      </c>
      <c r="L755" s="6">
        <v>3.08391304347826</v>
      </c>
      <c r="M755" s="6">
        <v>3.75</v>
      </c>
      <c r="N755" s="6">
        <v>0</v>
      </c>
      <c r="O755" s="6">
        <f>SUM(NonNurse[[#This Row],[Qualified Social Work Staff Hours]],NonNurse[[#This Row],[Other Social Work Staff Hours]])/NonNurse[[#This Row],[MDS Census]]</f>
        <v>6.065400843881856E-2</v>
      </c>
      <c r="P755" s="6">
        <v>2.6902173913043477</v>
      </c>
      <c r="Q755" s="6">
        <v>8.4841304347826103</v>
      </c>
      <c r="R755" s="6">
        <f>SUM(NonNurse[[#This Row],[Qualified Activities Professional Hours]],NonNurse[[#This Row],[Other Activities Professional Hours]])/NonNurse[[#This Row],[MDS Census]]</f>
        <v>0.18073839662447258</v>
      </c>
      <c r="S755" s="6">
        <v>3.3285869565217392</v>
      </c>
      <c r="T755" s="6">
        <v>5.8648913043478252</v>
      </c>
      <c r="U755" s="6">
        <v>0</v>
      </c>
      <c r="V755" s="6">
        <f>SUM(NonNurse[[#This Row],[Occupational Therapist Hours]],NonNurse[[#This Row],[OT Assistant Hours]],NonNurse[[#This Row],[OT Aide Hours]])/NonNurse[[#This Row],[MDS Census]]</f>
        <v>0.14869901547116735</v>
      </c>
      <c r="W755" s="6">
        <v>2.885652173913043</v>
      </c>
      <c r="X755" s="6">
        <v>7.7927173913043477</v>
      </c>
      <c r="Y755" s="6">
        <v>0</v>
      </c>
      <c r="Z755" s="6">
        <f>SUM(NonNurse[[#This Row],[Physical Therapist (PT) Hours]],NonNurse[[#This Row],[PT Assistant Hours]],NonNurse[[#This Row],[PT Aide Hours]])/NonNurse[[#This Row],[MDS Census]]</f>
        <v>0.17271624472573838</v>
      </c>
      <c r="AA755" s="6">
        <v>0</v>
      </c>
      <c r="AB755" s="6">
        <v>0</v>
      </c>
      <c r="AC755" s="6">
        <v>0</v>
      </c>
      <c r="AD755" s="6">
        <v>0</v>
      </c>
      <c r="AE755" s="6">
        <v>0</v>
      </c>
      <c r="AF755" s="6">
        <v>0</v>
      </c>
      <c r="AG755" s="6">
        <v>0</v>
      </c>
      <c r="AH755" s="1">
        <v>366039</v>
      </c>
      <c r="AI755">
        <v>5</v>
      </c>
    </row>
    <row r="756" spans="1:35" x14ac:dyDescent="0.25">
      <c r="A756" t="s">
        <v>964</v>
      </c>
      <c r="B756" t="s">
        <v>265</v>
      </c>
      <c r="C756" t="s">
        <v>1129</v>
      </c>
      <c r="D756" t="s">
        <v>1032</v>
      </c>
      <c r="E756" s="6">
        <v>73.347826086956516</v>
      </c>
      <c r="F756" s="6">
        <v>5.7391304347826084</v>
      </c>
      <c r="G756" s="6">
        <v>0.85326086956521741</v>
      </c>
      <c r="H756" s="6">
        <v>0</v>
      </c>
      <c r="I756" s="6">
        <v>4.8260869565217392</v>
      </c>
      <c r="J756" s="6">
        <v>0.45652173913043476</v>
      </c>
      <c r="K756" s="6">
        <v>0</v>
      </c>
      <c r="L756" s="6">
        <v>2.9610869565217386</v>
      </c>
      <c r="M756" s="6">
        <v>8.4565217391304355</v>
      </c>
      <c r="N756" s="6">
        <v>0</v>
      </c>
      <c r="O756" s="6">
        <f>SUM(NonNurse[[#This Row],[Qualified Social Work Staff Hours]],NonNurse[[#This Row],[Other Social Work Staff Hours]])/NonNurse[[#This Row],[MDS Census]]</f>
        <v>0.11529342027267341</v>
      </c>
      <c r="P756" s="6">
        <v>4.1032608695652177</v>
      </c>
      <c r="Q756" s="6">
        <v>5.3532608695652177</v>
      </c>
      <c r="R756" s="6">
        <f>SUM(NonNurse[[#This Row],[Qualified Activities Professional Hours]],NonNurse[[#This Row],[Other Activities Professional Hours]])/NonNurse[[#This Row],[MDS Census]]</f>
        <v>0.12892708950800238</v>
      </c>
      <c r="S756" s="6">
        <v>3.3684782608695656</v>
      </c>
      <c r="T756" s="6">
        <v>1.2131521739130431</v>
      </c>
      <c r="U756" s="6">
        <v>0</v>
      </c>
      <c r="V756" s="6">
        <f>SUM(NonNurse[[#This Row],[Occupational Therapist Hours]],NonNurse[[#This Row],[OT Assistant Hours]],NonNurse[[#This Row],[OT Aide Hours]])/NonNurse[[#This Row],[MDS Census]]</f>
        <v>6.2464433906342626E-2</v>
      </c>
      <c r="W756" s="6">
        <v>2.0952173913043479</v>
      </c>
      <c r="X756" s="6">
        <v>6.0517391304347834</v>
      </c>
      <c r="Y756" s="6">
        <v>0</v>
      </c>
      <c r="Z756" s="6">
        <f>SUM(NonNurse[[#This Row],[Physical Therapist (PT) Hours]],NonNurse[[#This Row],[PT Assistant Hours]],NonNurse[[#This Row],[PT Aide Hours]])/NonNurse[[#This Row],[MDS Census]]</f>
        <v>0.11107291049199765</v>
      </c>
      <c r="AA756" s="6">
        <v>0</v>
      </c>
      <c r="AB756" s="6">
        <v>0</v>
      </c>
      <c r="AC756" s="6">
        <v>0</v>
      </c>
      <c r="AD756" s="6">
        <v>36.597826086956523</v>
      </c>
      <c r="AE756" s="6">
        <v>0</v>
      </c>
      <c r="AF756" s="6">
        <v>0</v>
      </c>
      <c r="AG756" s="6">
        <v>0</v>
      </c>
      <c r="AH756" s="1">
        <v>365567</v>
      </c>
      <c r="AI756">
        <v>5</v>
      </c>
    </row>
    <row r="757" spans="1:35" x14ac:dyDescent="0.25">
      <c r="A757" t="s">
        <v>964</v>
      </c>
      <c r="B757" t="s">
        <v>916</v>
      </c>
      <c r="C757" t="s">
        <v>1159</v>
      </c>
      <c r="D757" t="s">
        <v>980</v>
      </c>
      <c r="E757" s="6">
        <v>42.869565217391305</v>
      </c>
      <c r="F757" s="6">
        <v>24.066195652173914</v>
      </c>
      <c r="G757" s="6">
        <v>0</v>
      </c>
      <c r="H757" s="6">
        <v>0</v>
      </c>
      <c r="I757" s="6">
        <v>0.14130434782608695</v>
      </c>
      <c r="J757" s="6">
        <v>0</v>
      </c>
      <c r="K757" s="6">
        <v>0</v>
      </c>
      <c r="L757" s="6">
        <v>0</v>
      </c>
      <c r="M757" s="6">
        <v>4.0817391304347836</v>
      </c>
      <c r="N757" s="6">
        <v>0</v>
      </c>
      <c r="O757" s="6">
        <f>SUM(NonNurse[[#This Row],[Qualified Social Work Staff Hours]],NonNurse[[#This Row],[Other Social Work Staff Hours]])/NonNurse[[#This Row],[MDS Census]]</f>
        <v>9.5212981744421929E-2</v>
      </c>
      <c r="P757" s="6">
        <v>5.7591304347826107</v>
      </c>
      <c r="Q757" s="6">
        <v>2.6086956521739128E-3</v>
      </c>
      <c r="R757" s="6">
        <f>SUM(NonNurse[[#This Row],[Qualified Activities Professional Hours]],NonNurse[[#This Row],[Other Activities Professional Hours]])/NonNurse[[#This Row],[MDS Census]]</f>
        <v>0.13440162271805278</v>
      </c>
      <c r="S757" s="6">
        <v>0</v>
      </c>
      <c r="T757" s="6">
        <v>0</v>
      </c>
      <c r="U757" s="6">
        <v>0</v>
      </c>
      <c r="V757" s="6">
        <f>SUM(NonNurse[[#This Row],[Occupational Therapist Hours]],NonNurse[[#This Row],[OT Assistant Hours]],NonNurse[[#This Row],[OT Aide Hours]])/NonNurse[[#This Row],[MDS Census]]</f>
        <v>0</v>
      </c>
      <c r="W757" s="6">
        <v>0</v>
      </c>
      <c r="X757" s="6">
        <v>0</v>
      </c>
      <c r="Y757" s="6">
        <v>0</v>
      </c>
      <c r="Z757" s="6">
        <f>SUM(NonNurse[[#This Row],[Physical Therapist (PT) Hours]],NonNurse[[#This Row],[PT Assistant Hours]],NonNurse[[#This Row],[PT Aide Hours]])/NonNurse[[#This Row],[MDS Census]]</f>
        <v>0</v>
      </c>
      <c r="AA757" s="6">
        <v>0</v>
      </c>
      <c r="AB757" s="6">
        <v>0</v>
      </c>
      <c r="AC757" s="6">
        <v>0</v>
      </c>
      <c r="AD757" s="6">
        <v>44.225869565217401</v>
      </c>
      <c r="AE757" s="6">
        <v>0</v>
      </c>
      <c r="AF757" s="6">
        <v>0</v>
      </c>
      <c r="AG757" s="6">
        <v>0</v>
      </c>
      <c r="AH757" s="1">
        <v>366475</v>
      </c>
      <c r="AI757">
        <v>5</v>
      </c>
    </row>
    <row r="758" spans="1:35" x14ac:dyDescent="0.25">
      <c r="A758" t="s">
        <v>964</v>
      </c>
      <c r="B758" t="s">
        <v>110</v>
      </c>
      <c r="C758" t="s">
        <v>1245</v>
      </c>
      <c r="D758" t="s">
        <v>1012</v>
      </c>
      <c r="E758" s="6">
        <v>88.913043478260875</v>
      </c>
      <c r="F758" s="6">
        <v>5.7391304347826084</v>
      </c>
      <c r="G758" s="6">
        <v>0.2608695652173913</v>
      </c>
      <c r="H758" s="6">
        <v>0.31521739130434784</v>
      </c>
      <c r="I758" s="6">
        <v>0</v>
      </c>
      <c r="J758" s="6">
        <v>0</v>
      </c>
      <c r="K758" s="6">
        <v>0</v>
      </c>
      <c r="L758" s="6">
        <v>4.1948913043478271</v>
      </c>
      <c r="M758" s="6">
        <v>5.7608695652173916</v>
      </c>
      <c r="N758" s="6">
        <v>0</v>
      </c>
      <c r="O758" s="6">
        <f>SUM(NonNurse[[#This Row],[Qualified Social Work Staff Hours]],NonNurse[[#This Row],[Other Social Work Staff Hours]])/NonNurse[[#This Row],[MDS Census]]</f>
        <v>6.4792176039119798E-2</v>
      </c>
      <c r="P758" s="6">
        <v>0</v>
      </c>
      <c r="Q758" s="6">
        <v>14.523913043478261</v>
      </c>
      <c r="R758" s="6">
        <f>SUM(NonNurse[[#This Row],[Qualified Activities Professional Hours]],NonNurse[[#This Row],[Other Activities Professional Hours]])/NonNurse[[#This Row],[MDS Census]]</f>
        <v>0.16334963325183374</v>
      </c>
      <c r="S758" s="6">
        <v>4.5061956521739139</v>
      </c>
      <c r="T758" s="6">
        <v>4.6196739130434779</v>
      </c>
      <c r="U758" s="6">
        <v>9.4130434782608692</v>
      </c>
      <c r="V758" s="6">
        <f>SUM(NonNurse[[#This Row],[Occupational Therapist Hours]],NonNurse[[#This Row],[OT Assistant Hours]],NonNurse[[#This Row],[OT Aide Hours]])/NonNurse[[#This Row],[MDS Census]]</f>
        <v>0.20850611246943762</v>
      </c>
      <c r="W758" s="6">
        <v>2.3283695652173906</v>
      </c>
      <c r="X758" s="6">
        <v>0</v>
      </c>
      <c r="Y758" s="6">
        <v>0</v>
      </c>
      <c r="Z758" s="6">
        <f>SUM(NonNurse[[#This Row],[Physical Therapist (PT) Hours]],NonNurse[[#This Row],[PT Assistant Hours]],NonNurse[[#This Row],[PT Aide Hours]])/NonNurse[[#This Row],[MDS Census]]</f>
        <v>2.6187041564792166E-2</v>
      </c>
      <c r="AA758" s="6">
        <v>0</v>
      </c>
      <c r="AB758" s="6">
        <v>0</v>
      </c>
      <c r="AC758" s="6">
        <v>0</v>
      </c>
      <c r="AD758" s="6">
        <v>0</v>
      </c>
      <c r="AE758" s="6">
        <v>0</v>
      </c>
      <c r="AF758" s="6">
        <v>0</v>
      </c>
      <c r="AG758" s="6">
        <v>0</v>
      </c>
      <c r="AH758" s="1">
        <v>365317</v>
      </c>
      <c r="AI758">
        <v>5</v>
      </c>
    </row>
    <row r="759" spans="1:35" x14ac:dyDescent="0.25">
      <c r="A759" t="s">
        <v>964</v>
      </c>
      <c r="B759" t="s">
        <v>478</v>
      </c>
      <c r="C759" t="s">
        <v>1310</v>
      </c>
      <c r="D759" t="s">
        <v>1005</v>
      </c>
      <c r="E759" s="6">
        <v>84.413043478260875</v>
      </c>
      <c r="F759" s="6">
        <v>5.1358695652173916</v>
      </c>
      <c r="G759" s="6">
        <v>0.41847826086956524</v>
      </c>
      <c r="H759" s="6">
        <v>8.1521739130434784E-2</v>
      </c>
      <c r="I759" s="6">
        <v>1.2173913043478262</v>
      </c>
      <c r="J759" s="6">
        <v>0</v>
      </c>
      <c r="K759" s="6">
        <v>0</v>
      </c>
      <c r="L759" s="6">
        <v>4.3505434782608692</v>
      </c>
      <c r="M759" s="6">
        <v>1.7119565217391304</v>
      </c>
      <c r="N759" s="6">
        <v>0</v>
      </c>
      <c r="O759" s="6">
        <f>SUM(NonNurse[[#This Row],[Qualified Social Work Staff Hours]],NonNurse[[#This Row],[Other Social Work Staff Hours]])/NonNurse[[#This Row],[MDS Census]]</f>
        <v>2.0280710790625801E-2</v>
      </c>
      <c r="P759" s="6">
        <v>0</v>
      </c>
      <c r="Q759" s="6">
        <v>0.99184782608695654</v>
      </c>
      <c r="R759" s="6">
        <f>SUM(NonNurse[[#This Row],[Qualified Activities Professional Hours]],NonNurse[[#This Row],[Other Activities Professional Hours]])/NonNurse[[#This Row],[MDS Census]]</f>
        <v>1.174993561679114E-2</v>
      </c>
      <c r="S759" s="6">
        <v>5.1467391304347823</v>
      </c>
      <c r="T759" s="6">
        <v>0</v>
      </c>
      <c r="U759" s="6">
        <v>8.2391304347826093</v>
      </c>
      <c r="V759" s="6">
        <f>SUM(NonNurse[[#This Row],[Occupational Therapist Hours]],NonNurse[[#This Row],[OT Assistant Hours]],NonNurse[[#This Row],[OT Aide Hours]])/NonNurse[[#This Row],[MDS Census]]</f>
        <v>0.15857584342003603</v>
      </c>
      <c r="W759" s="6">
        <v>8.8586956521739122</v>
      </c>
      <c r="X759" s="6">
        <v>1.7119565217391304</v>
      </c>
      <c r="Y759" s="6">
        <v>4.9021739130434785</v>
      </c>
      <c r="Z759" s="6">
        <f>SUM(NonNurse[[#This Row],[Physical Therapist (PT) Hours]],NonNurse[[#This Row],[PT Assistant Hours]],NonNurse[[#This Row],[PT Aide Hours]])/NonNurse[[#This Row],[MDS Census]]</f>
        <v>0.1832989956219418</v>
      </c>
      <c r="AA759" s="6">
        <v>0</v>
      </c>
      <c r="AB759" s="6">
        <v>0</v>
      </c>
      <c r="AC759" s="6">
        <v>0</v>
      </c>
      <c r="AD759" s="6">
        <v>0</v>
      </c>
      <c r="AE759" s="6">
        <v>0</v>
      </c>
      <c r="AF759" s="6">
        <v>0</v>
      </c>
      <c r="AG759" s="6">
        <v>0</v>
      </c>
      <c r="AH759" s="1">
        <v>365881</v>
      </c>
      <c r="AI759">
        <v>5</v>
      </c>
    </row>
    <row r="760" spans="1:35" x14ac:dyDescent="0.25">
      <c r="A760" t="s">
        <v>964</v>
      </c>
      <c r="B760" t="s">
        <v>49</v>
      </c>
      <c r="C760" t="s">
        <v>1213</v>
      </c>
      <c r="D760" t="s">
        <v>1008</v>
      </c>
      <c r="E760" s="6">
        <v>69.293478260869563</v>
      </c>
      <c r="F760" s="6">
        <v>5.1358695652173916</v>
      </c>
      <c r="G760" s="6">
        <v>1.625</v>
      </c>
      <c r="H760" s="6">
        <v>0.24456521739130435</v>
      </c>
      <c r="I760" s="6">
        <v>1.5652173913043479</v>
      </c>
      <c r="J760" s="6">
        <v>0</v>
      </c>
      <c r="K760" s="6">
        <v>0</v>
      </c>
      <c r="L760" s="6">
        <v>4.6521739130434785</v>
      </c>
      <c r="M760" s="6">
        <v>6.1141304347826084</v>
      </c>
      <c r="N760" s="6">
        <v>0</v>
      </c>
      <c r="O760" s="6">
        <f>SUM(NonNurse[[#This Row],[Qualified Social Work Staff Hours]],NonNurse[[#This Row],[Other Social Work Staff Hours]])/NonNurse[[#This Row],[MDS Census]]</f>
        <v>8.8235294117647065E-2</v>
      </c>
      <c r="P760" s="6">
        <v>5.1358695652173916</v>
      </c>
      <c r="Q760" s="6">
        <v>0</v>
      </c>
      <c r="R760" s="6">
        <f>SUM(NonNurse[[#This Row],[Qualified Activities Professional Hours]],NonNurse[[#This Row],[Other Activities Professional Hours]])/NonNurse[[#This Row],[MDS Census]]</f>
        <v>7.4117647058823538E-2</v>
      </c>
      <c r="S760" s="6">
        <v>6.3206521739130439</v>
      </c>
      <c r="T760" s="6">
        <v>4.9809782608695654</v>
      </c>
      <c r="U760" s="6">
        <v>0.13043478260869565</v>
      </c>
      <c r="V760" s="6">
        <f>SUM(NonNurse[[#This Row],[Occupational Therapist Hours]],NonNurse[[#This Row],[OT Assistant Hours]],NonNurse[[#This Row],[OT Aide Hours]])/NonNurse[[#This Row],[MDS Census]]</f>
        <v>0.16498039215686275</v>
      </c>
      <c r="W760" s="6">
        <v>5.6385869565217392</v>
      </c>
      <c r="X760" s="6">
        <v>0</v>
      </c>
      <c r="Y760" s="6">
        <v>0</v>
      </c>
      <c r="Z760" s="6">
        <f>SUM(NonNurse[[#This Row],[Physical Therapist (PT) Hours]],NonNurse[[#This Row],[PT Assistant Hours]],NonNurse[[#This Row],[PT Aide Hours]])/NonNurse[[#This Row],[MDS Census]]</f>
        <v>8.1372549019607845E-2</v>
      </c>
      <c r="AA760" s="6">
        <v>0</v>
      </c>
      <c r="AB760" s="6">
        <v>0</v>
      </c>
      <c r="AC760" s="6">
        <v>0</v>
      </c>
      <c r="AD760" s="6">
        <v>0</v>
      </c>
      <c r="AE760" s="6">
        <v>0</v>
      </c>
      <c r="AF760" s="6">
        <v>0</v>
      </c>
      <c r="AG760" s="6">
        <v>1.0597826086956521</v>
      </c>
      <c r="AH760" s="1">
        <v>365148</v>
      </c>
      <c r="AI760">
        <v>5</v>
      </c>
    </row>
    <row r="761" spans="1:35" x14ac:dyDescent="0.25">
      <c r="A761" t="s">
        <v>964</v>
      </c>
      <c r="B761" t="s">
        <v>706</v>
      </c>
      <c r="C761" t="s">
        <v>1388</v>
      </c>
      <c r="D761" t="s">
        <v>1032</v>
      </c>
      <c r="E761" s="6">
        <v>72.304347826086953</v>
      </c>
      <c r="F761" s="6">
        <v>5.0543478260869561</v>
      </c>
      <c r="G761" s="6">
        <v>8.1521739130434784E-2</v>
      </c>
      <c r="H761" s="6">
        <v>0.27717391304347827</v>
      </c>
      <c r="I761" s="6">
        <v>1.3043478260869565</v>
      </c>
      <c r="J761" s="6">
        <v>0</v>
      </c>
      <c r="K761" s="6">
        <v>0</v>
      </c>
      <c r="L761" s="6">
        <v>7.2418478260869561</v>
      </c>
      <c r="M761" s="6">
        <v>1.2771739130434783</v>
      </c>
      <c r="N761" s="6">
        <v>4.5815217391304346</v>
      </c>
      <c r="O761" s="6">
        <f>SUM(NonNurse[[#This Row],[Qualified Social Work Staff Hours]],NonNurse[[#This Row],[Other Social Work Staff Hours]])/NonNurse[[#This Row],[MDS Census]]</f>
        <v>8.1028262176788934E-2</v>
      </c>
      <c r="P761" s="6">
        <v>5.1195652173913047</v>
      </c>
      <c r="Q761" s="6">
        <v>7.3858695652173916</v>
      </c>
      <c r="R761" s="6">
        <f>SUM(NonNurse[[#This Row],[Qualified Activities Professional Hours]],NonNurse[[#This Row],[Other Activities Professional Hours]])/NonNurse[[#This Row],[MDS Census]]</f>
        <v>0.17295550210463018</v>
      </c>
      <c r="S761" s="6">
        <v>6.5923913043478262</v>
      </c>
      <c r="T761" s="6">
        <v>0</v>
      </c>
      <c r="U761" s="6">
        <v>7.6739130434782608</v>
      </c>
      <c r="V761" s="6">
        <f>SUM(NonNurse[[#This Row],[Occupational Therapist Hours]],NonNurse[[#This Row],[OT Assistant Hours]],NonNurse[[#This Row],[OT Aide Hours]])/NonNurse[[#This Row],[MDS Census]]</f>
        <v>0.19730907997594707</v>
      </c>
      <c r="W761" s="6">
        <v>0.1766304347826087</v>
      </c>
      <c r="X761" s="6">
        <v>4.5489130434782608</v>
      </c>
      <c r="Y761" s="6">
        <v>0.2391304347826087</v>
      </c>
      <c r="Z761" s="6">
        <f>SUM(NonNurse[[#This Row],[Physical Therapist (PT) Hours]],NonNurse[[#This Row],[PT Assistant Hours]],NonNurse[[#This Row],[PT Aide Hours]])/NonNurse[[#This Row],[MDS Census]]</f>
        <v>6.8663559831629584E-2</v>
      </c>
      <c r="AA761" s="6">
        <v>0</v>
      </c>
      <c r="AB761" s="6">
        <v>0</v>
      </c>
      <c r="AC761" s="6">
        <v>0</v>
      </c>
      <c r="AD761" s="6">
        <v>0</v>
      </c>
      <c r="AE761" s="6">
        <v>0</v>
      </c>
      <c r="AF761" s="6">
        <v>0</v>
      </c>
      <c r="AG761" s="6">
        <v>0</v>
      </c>
      <c r="AH761" s="1">
        <v>366225</v>
      </c>
      <c r="AI761">
        <v>5</v>
      </c>
    </row>
    <row r="762" spans="1:35" x14ac:dyDescent="0.25">
      <c r="A762" t="s">
        <v>964</v>
      </c>
      <c r="B762" t="s">
        <v>670</v>
      </c>
      <c r="C762" t="s">
        <v>1142</v>
      </c>
      <c r="D762" t="s">
        <v>1032</v>
      </c>
      <c r="E762" s="6">
        <v>73.260869565217391</v>
      </c>
      <c r="F762" s="6">
        <v>5.9130434782608692</v>
      </c>
      <c r="G762" s="6">
        <v>0</v>
      </c>
      <c r="H762" s="6">
        <v>0</v>
      </c>
      <c r="I762" s="6">
        <v>0</v>
      </c>
      <c r="J762" s="6">
        <v>0</v>
      </c>
      <c r="K762" s="6">
        <v>0</v>
      </c>
      <c r="L762" s="6">
        <v>0</v>
      </c>
      <c r="M762" s="6">
        <v>0</v>
      </c>
      <c r="N762" s="6">
        <v>5.6820652173913047</v>
      </c>
      <c r="O762" s="6">
        <f>SUM(NonNurse[[#This Row],[Qualified Social Work Staff Hours]],NonNurse[[#This Row],[Other Social Work Staff Hours]])/NonNurse[[#This Row],[MDS Census]]</f>
        <v>7.7559347181008903E-2</v>
      </c>
      <c r="P762" s="6">
        <v>14.5625</v>
      </c>
      <c r="Q762" s="6">
        <v>13.024456521739131</v>
      </c>
      <c r="R762" s="6">
        <f>SUM(NonNurse[[#This Row],[Qualified Activities Professional Hours]],NonNurse[[#This Row],[Other Activities Professional Hours]])/NonNurse[[#This Row],[MDS Census]]</f>
        <v>0.37655786350148374</v>
      </c>
      <c r="S762" s="6">
        <v>0</v>
      </c>
      <c r="T762" s="6">
        <v>0</v>
      </c>
      <c r="U762" s="6">
        <v>0</v>
      </c>
      <c r="V762" s="6">
        <f>SUM(NonNurse[[#This Row],[Occupational Therapist Hours]],NonNurse[[#This Row],[OT Assistant Hours]],NonNurse[[#This Row],[OT Aide Hours]])/NonNurse[[#This Row],[MDS Census]]</f>
        <v>0</v>
      </c>
      <c r="W762" s="6">
        <v>0</v>
      </c>
      <c r="X762" s="6">
        <v>0</v>
      </c>
      <c r="Y762" s="6">
        <v>0</v>
      </c>
      <c r="Z762" s="6">
        <f>SUM(NonNurse[[#This Row],[Physical Therapist (PT) Hours]],NonNurse[[#This Row],[PT Assistant Hours]],NonNurse[[#This Row],[PT Aide Hours]])/NonNurse[[#This Row],[MDS Census]]</f>
        <v>0</v>
      </c>
      <c r="AA762" s="6">
        <v>0</v>
      </c>
      <c r="AB762" s="6">
        <v>0</v>
      </c>
      <c r="AC762" s="6">
        <v>0</v>
      </c>
      <c r="AD762" s="6">
        <v>0</v>
      </c>
      <c r="AE762" s="6">
        <v>0</v>
      </c>
      <c r="AF762" s="6">
        <v>0</v>
      </c>
      <c r="AG762" s="6">
        <v>0</v>
      </c>
      <c r="AH762" s="1">
        <v>366179</v>
      </c>
      <c r="AI762">
        <v>5</v>
      </c>
    </row>
    <row r="763" spans="1:35" x14ac:dyDescent="0.25">
      <c r="A763" t="s">
        <v>964</v>
      </c>
      <c r="B763" t="s">
        <v>175</v>
      </c>
      <c r="C763" t="s">
        <v>1098</v>
      </c>
      <c r="D763" t="s">
        <v>999</v>
      </c>
      <c r="E763" s="6">
        <v>67.804347826086953</v>
      </c>
      <c r="F763" s="6">
        <v>4.9565217391304346</v>
      </c>
      <c r="G763" s="6">
        <v>0.32608695652173914</v>
      </c>
      <c r="H763" s="6">
        <v>0.34782608695652173</v>
      </c>
      <c r="I763" s="6">
        <v>0</v>
      </c>
      <c r="J763" s="6">
        <v>0</v>
      </c>
      <c r="K763" s="6">
        <v>0</v>
      </c>
      <c r="L763" s="6">
        <v>4.8485869565217401</v>
      </c>
      <c r="M763" s="6">
        <v>5.0679347826086953</v>
      </c>
      <c r="N763" s="6">
        <v>0</v>
      </c>
      <c r="O763" s="6">
        <f>SUM(NonNurse[[#This Row],[Qualified Social Work Staff Hours]],NonNurse[[#This Row],[Other Social Work Staff Hours]])/NonNurse[[#This Row],[MDS Census]]</f>
        <v>7.474350753446618E-2</v>
      </c>
      <c r="P763" s="6">
        <v>5.4782608695652177</v>
      </c>
      <c r="Q763" s="6">
        <v>8.1141304347826093</v>
      </c>
      <c r="R763" s="6">
        <f>SUM(NonNurse[[#This Row],[Qualified Activities Professional Hours]],NonNurse[[#This Row],[Other Activities Professional Hours]])/NonNurse[[#This Row],[MDS Census]]</f>
        <v>0.20046489259378009</v>
      </c>
      <c r="S763" s="6">
        <v>4.045217391304349</v>
      </c>
      <c r="T763" s="6">
        <v>6.8442391304347838</v>
      </c>
      <c r="U763" s="6">
        <v>0</v>
      </c>
      <c r="V763" s="6">
        <f>SUM(NonNurse[[#This Row],[Occupational Therapist Hours]],NonNurse[[#This Row],[OT Assistant Hours]],NonNurse[[#This Row],[OT Aide Hours]])/NonNurse[[#This Row],[MDS Census]]</f>
        <v>0.16060115421609494</v>
      </c>
      <c r="W763" s="6">
        <v>2.1627173913043474</v>
      </c>
      <c r="X763" s="6">
        <v>7.3673913043478265</v>
      </c>
      <c r="Y763" s="6">
        <v>0</v>
      </c>
      <c r="Z763" s="6">
        <f>SUM(NonNurse[[#This Row],[Physical Therapist (PT) Hours]],NonNurse[[#This Row],[PT Assistant Hours]],NonNurse[[#This Row],[PT Aide Hours]])/NonNurse[[#This Row],[MDS Census]]</f>
        <v>0.14055306187880731</v>
      </c>
      <c r="AA763" s="6">
        <v>0</v>
      </c>
      <c r="AB763" s="6">
        <v>0</v>
      </c>
      <c r="AC763" s="6">
        <v>0</v>
      </c>
      <c r="AD763" s="6">
        <v>0</v>
      </c>
      <c r="AE763" s="6">
        <v>0</v>
      </c>
      <c r="AF763" s="6">
        <v>0</v>
      </c>
      <c r="AG763" s="6">
        <v>0</v>
      </c>
      <c r="AH763" s="1">
        <v>365424</v>
      </c>
      <c r="AI763">
        <v>5</v>
      </c>
    </row>
    <row r="764" spans="1:35" x14ac:dyDescent="0.25">
      <c r="A764" t="s">
        <v>964</v>
      </c>
      <c r="B764" t="s">
        <v>588</v>
      </c>
      <c r="C764" t="s">
        <v>1321</v>
      </c>
      <c r="D764" t="s">
        <v>1032</v>
      </c>
      <c r="E764" s="6">
        <v>39.739130434782609</v>
      </c>
      <c r="F764" s="6">
        <v>29.807065217391305</v>
      </c>
      <c r="G764" s="6">
        <v>0</v>
      </c>
      <c r="H764" s="6">
        <v>0</v>
      </c>
      <c r="I764" s="6">
        <v>0.72826086956521741</v>
      </c>
      <c r="J764" s="6">
        <v>0</v>
      </c>
      <c r="K764" s="6">
        <v>0</v>
      </c>
      <c r="L764" s="6">
        <v>1.798913043478261</v>
      </c>
      <c r="M764" s="6">
        <v>5.6820652173913047</v>
      </c>
      <c r="N764" s="6">
        <v>0</v>
      </c>
      <c r="O764" s="6">
        <f>SUM(NonNurse[[#This Row],[Qualified Social Work Staff Hours]],NonNurse[[#This Row],[Other Social Work Staff Hours]])/NonNurse[[#This Row],[MDS Census]]</f>
        <v>0.14298413566739607</v>
      </c>
      <c r="P764" s="6">
        <v>4.5489130434782608</v>
      </c>
      <c r="Q764" s="6">
        <v>0</v>
      </c>
      <c r="R764" s="6">
        <f>SUM(NonNurse[[#This Row],[Qualified Activities Professional Hours]],NonNurse[[#This Row],[Other Activities Professional Hours]])/NonNurse[[#This Row],[MDS Census]]</f>
        <v>0.11446936542669583</v>
      </c>
      <c r="S764" s="6">
        <v>1.7934782608695652</v>
      </c>
      <c r="T764" s="6">
        <v>1.1766304347826086</v>
      </c>
      <c r="U764" s="6">
        <v>0</v>
      </c>
      <c r="V764" s="6">
        <f>SUM(NonNurse[[#This Row],[Occupational Therapist Hours]],NonNurse[[#This Row],[OT Assistant Hours]],NonNurse[[#This Row],[OT Aide Hours]])/NonNurse[[#This Row],[MDS Census]]</f>
        <v>7.4740153172866516E-2</v>
      </c>
      <c r="W764" s="6">
        <v>4.7907608695652177</v>
      </c>
      <c r="X764" s="6">
        <v>3.214673913043478</v>
      </c>
      <c r="Y764" s="6">
        <v>0</v>
      </c>
      <c r="Z764" s="6">
        <f>SUM(NonNurse[[#This Row],[Physical Therapist (PT) Hours]],NonNurse[[#This Row],[PT Assistant Hours]],NonNurse[[#This Row],[PT Aide Hours]])/NonNurse[[#This Row],[MDS Census]]</f>
        <v>0.20144967177242887</v>
      </c>
      <c r="AA764" s="6">
        <v>0</v>
      </c>
      <c r="AB764" s="6">
        <v>0</v>
      </c>
      <c r="AC764" s="6">
        <v>0</v>
      </c>
      <c r="AD764" s="6">
        <v>0</v>
      </c>
      <c r="AE764" s="6">
        <v>0</v>
      </c>
      <c r="AF764" s="6">
        <v>0</v>
      </c>
      <c r="AG764" s="6">
        <v>0</v>
      </c>
      <c r="AH764" s="1">
        <v>366057</v>
      </c>
      <c r="AI764">
        <v>5</v>
      </c>
    </row>
    <row r="765" spans="1:35" x14ac:dyDescent="0.25">
      <c r="A765" t="s">
        <v>964</v>
      </c>
      <c r="B765" t="s">
        <v>760</v>
      </c>
      <c r="C765" t="s">
        <v>1238</v>
      </c>
      <c r="D765" t="s">
        <v>1017</v>
      </c>
      <c r="E765" s="6">
        <v>23.358695652173914</v>
      </c>
      <c r="F765" s="6">
        <v>0</v>
      </c>
      <c r="G765" s="6">
        <v>3.141304347826087E-2</v>
      </c>
      <c r="H765" s="6">
        <v>9.2391304347826081E-2</v>
      </c>
      <c r="I765" s="6">
        <v>0</v>
      </c>
      <c r="J765" s="6">
        <v>0</v>
      </c>
      <c r="K765" s="6">
        <v>0</v>
      </c>
      <c r="L765" s="6">
        <v>0.23554347826086949</v>
      </c>
      <c r="M765" s="6">
        <v>0</v>
      </c>
      <c r="N765" s="6">
        <v>0</v>
      </c>
      <c r="O765" s="6">
        <f>SUM(NonNurse[[#This Row],[Qualified Social Work Staff Hours]],NonNurse[[#This Row],[Other Social Work Staff Hours]])/NonNurse[[#This Row],[MDS Census]]</f>
        <v>0</v>
      </c>
      <c r="P765" s="6">
        <v>1.8205434782608694</v>
      </c>
      <c r="Q765" s="6">
        <v>0</v>
      </c>
      <c r="R765" s="6">
        <f>SUM(NonNurse[[#This Row],[Qualified Activities Professional Hours]],NonNurse[[#This Row],[Other Activities Professional Hours]])/NonNurse[[#This Row],[MDS Census]]</f>
        <v>7.7938576081898553E-2</v>
      </c>
      <c r="S765" s="6">
        <v>0.72413043478260875</v>
      </c>
      <c r="T765" s="6">
        <v>0.7063043478260872</v>
      </c>
      <c r="U765" s="6">
        <v>1.0326086956521738</v>
      </c>
      <c r="V765" s="6">
        <f>SUM(NonNurse[[#This Row],[Occupational Therapist Hours]],NonNurse[[#This Row],[OT Assistant Hours]],NonNurse[[#This Row],[OT Aide Hours]])/NonNurse[[#This Row],[MDS Census]]</f>
        <v>0.10544439274080969</v>
      </c>
      <c r="W765" s="6">
        <v>0.91489130434782628</v>
      </c>
      <c r="X765" s="6">
        <v>0</v>
      </c>
      <c r="Y765" s="6">
        <v>0</v>
      </c>
      <c r="Z765" s="6">
        <f>SUM(NonNurse[[#This Row],[Physical Therapist (PT) Hours]],NonNurse[[#This Row],[PT Assistant Hours]],NonNurse[[#This Row],[PT Aide Hours]])/NonNurse[[#This Row],[MDS Census]]</f>
        <v>3.9167054443927415E-2</v>
      </c>
      <c r="AA765" s="6">
        <v>0</v>
      </c>
      <c r="AB765" s="6">
        <v>0</v>
      </c>
      <c r="AC765" s="6">
        <v>0</v>
      </c>
      <c r="AD765" s="6">
        <v>0</v>
      </c>
      <c r="AE765" s="6">
        <v>0</v>
      </c>
      <c r="AF765" s="6">
        <v>0</v>
      </c>
      <c r="AG765" s="6">
        <v>0</v>
      </c>
      <c r="AH765" s="1">
        <v>366294</v>
      </c>
      <c r="AI765">
        <v>5</v>
      </c>
    </row>
    <row r="766" spans="1:35" x14ac:dyDescent="0.25">
      <c r="A766" t="s">
        <v>964</v>
      </c>
      <c r="B766" t="s">
        <v>41</v>
      </c>
      <c r="C766" t="s">
        <v>1220</v>
      </c>
      <c r="D766" t="s">
        <v>1038</v>
      </c>
      <c r="E766" s="6">
        <v>58.510869565217391</v>
      </c>
      <c r="F766" s="6">
        <v>4.5626086956521741</v>
      </c>
      <c r="G766" s="6">
        <v>1.0869565217391304E-2</v>
      </c>
      <c r="H766" s="6">
        <v>0</v>
      </c>
      <c r="I766" s="6">
        <v>1.0869565217391304</v>
      </c>
      <c r="J766" s="6">
        <v>0</v>
      </c>
      <c r="K766" s="6">
        <v>0</v>
      </c>
      <c r="L766" s="6">
        <v>5.702934782608696</v>
      </c>
      <c r="M766" s="6">
        <v>5.391304347826086</v>
      </c>
      <c r="N766" s="6">
        <v>3.906847826086957</v>
      </c>
      <c r="O766" s="6">
        <f>SUM(NonNurse[[#This Row],[Qualified Social Work Staff Hours]],NonNurse[[#This Row],[Other Social Work Staff Hours]])/NonNurse[[#This Row],[MDS Census]]</f>
        <v>0.15891324540219207</v>
      </c>
      <c r="P766" s="6">
        <v>0</v>
      </c>
      <c r="Q766" s="6">
        <v>3.8183695652173921</v>
      </c>
      <c r="R766" s="6">
        <f>SUM(NonNurse[[#This Row],[Qualified Activities Professional Hours]],NonNurse[[#This Row],[Other Activities Professional Hours]])/NonNurse[[#This Row],[MDS Census]]</f>
        <v>6.5259149173323441E-2</v>
      </c>
      <c r="S766" s="6">
        <v>1.6530434782608694</v>
      </c>
      <c r="T766" s="6">
        <v>1.0675000000000001</v>
      </c>
      <c r="U766" s="6">
        <v>5.9782608695652177</v>
      </c>
      <c r="V766" s="6">
        <f>SUM(NonNurse[[#This Row],[Occupational Therapist Hours]],NonNurse[[#This Row],[OT Assistant Hours]],NonNurse[[#This Row],[OT Aide Hours]])/NonNurse[[#This Row],[MDS Census]]</f>
        <v>0.1486698866802898</v>
      </c>
      <c r="W766" s="6">
        <v>5.5652173913043477</v>
      </c>
      <c r="X766" s="6">
        <v>6.4654347826086962</v>
      </c>
      <c r="Y766" s="6">
        <v>0</v>
      </c>
      <c r="Z766" s="6">
        <f>SUM(NonNurse[[#This Row],[Physical Therapist (PT) Hours]],NonNurse[[#This Row],[PT Assistant Hours]],NonNurse[[#This Row],[PT Aide Hours]])/NonNurse[[#This Row],[MDS Census]]</f>
        <v>0.20561396990525729</v>
      </c>
      <c r="AA766" s="6">
        <v>0</v>
      </c>
      <c r="AB766" s="6">
        <v>0</v>
      </c>
      <c r="AC766" s="6">
        <v>0</v>
      </c>
      <c r="AD766" s="6">
        <v>0</v>
      </c>
      <c r="AE766" s="6">
        <v>29.913043478260871</v>
      </c>
      <c r="AF766" s="6">
        <v>0</v>
      </c>
      <c r="AG766" s="6">
        <v>0</v>
      </c>
      <c r="AH766" s="1">
        <v>365101</v>
      </c>
      <c r="AI766">
        <v>5</v>
      </c>
    </row>
    <row r="767" spans="1:35" x14ac:dyDescent="0.25">
      <c r="A767" t="s">
        <v>964</v>
      </c>
      <c r="B767" t="s">
        <v>293</v>
      </c>
      <c r="C767" t="s">
        <v>1124</v>
      </c>
      <c r="D767" t="s">
        <v>1015</v>
      </c>
      <c r="E767" s="6">
        <v>35.206521739130437</v>
      </c>
      <c r="F767" s="6">
        <v>0</v>
      </c>
      <c r="G767" s="6">
        <v>0</v>
      </c>
      <c r="H767" s="6">
        <v>0</v>
      </c>
      <c r="I767" s="6">
        <v>0</v>
      </c>
      <c r="J767" s="6">
        <v>0</v>
      </c>
      <c r="K767" s="6">
        <v>0</v>
      </c>
      <c r="L767" s="6">
        <v>0.15760869565217392</v>
      </c>
      <c r="M767" s="6">
        <v>0</v>
      </c>
      <c r="N767" s="6">
        <v>0</v>
      </c>
      <c r="O767" s="6">
        <f>SUM(NonNurse[[#This Row],[Qualified Social Work Staff Hours]],NonNurse[[#This Row],[Other Social Work Staff Hours]])/NonNurse[[#This Row],[MDS Census]]</f>
        <v>0</v>
      </c>
      <c r="P767" s="6">
        <v>0</v>
      </c>
      <c r="Q767" s="6">
        <v>5.1870652173913046</v>
      </c>
      <c r="R767" s="6">
        <f>SUM(NonNurse[[#This Row],[Qualified Activities Professional Hours]],NonNurse[[#This Row],[Other Activities Professional Hours]])/NonNurse[[#This Row],[MDS Census]]</f>
        <v>0.14733251003396108</v>
      </c>
      <c r="S767" s="6">
        <v>0.18880434782608696</v>
      </c>
      <c r="T767" s="6">
        <v>0.67456521739130448</v>
      </c>
      <c r="U767" s="6">
        <v>0</v>
      </c>
      <c r="V767" s="6">
        <f>SUM(NonNurse[[#This Row],[Occupational Therapist Hours]],NonNurse[[#This Row],[OT Assistant Hours]],NonNurse[[#This Row],[OT Aide Hours]])/NonNurse[[#This Row],[MDS Census]]</f>
        <v>2.4523000926211794E-2</v>
      </c>
      <c r="W767" s="6">
        <v>0.37304347826086959</v>
      </c>
      <c r="X767" s="6">
        <v>2.2245652173913051</v>
      </c>
      <c r="Y767" s="6">
        <v>0</v>
      </c>
      <c r="Z767" s="6">
        <f>SUM(NonNurse[[#This Row],[Physical Therapist (PT) Hours]],NonNurse[[#This Row],[PT Assistant Hours]],NonNurse[[#This Row],[PT Aide Hours]])/NonNurse[[#This Row],[MDS Census]]</f>
        <v>7.3782031491201008E-2</v>
      </c>
      <c r="AA767" s="6">
        <v>0</v>
      </c>
      <c r="AB767" s="6">
        <v>0</v>
      </c>
      <c r="AC767" s="6">
        <v>0</v>
      </c>
      <c r="AD767" s="6">
        <v>0</v>
      </c>
      <c r="AE767" s="6">
        <v>0</v>
      </c>
      <c r="AF767" s="6">
        <v>0</v>
      </c>
      <c r="AG767" s="6">
        <v>0</v>
      </c>
      <c r="AH767" s="1">
        <v>365606</v>
      </c>
      <c r="AI767">
        <v>5</v>
      </c>
    </row>
    <row r="768" spans="1:35" x14ac:dyDescent="0.25">
      <c r="A768" t="s">
        <v>964</v>
      </c>
      <c r="B768" t="s">
        <v>629</v>
      </c>
      <c r="C768" t="s">
        <v>1098</v>
      </c>
      <c r="D768" t="s">
        <v>999</v>
      </c>
      <c r="E768" s="6">
        <v>92.690140845070417</v>
      </c>
      <c r="F768" s="6">
        <v>3.6619718309859124</v>
      </c>
      <c r="G768" s="6">
        <v>0.87323943661971826</v>
      </c>
      <c r="H768" s="6">
        <v>0.59154929577464788</v>
      </c>
      <c r="I768" s="6">
        <v>5.183098591549296</v>
      </c>
      <c r="J768" s="6">
        <v>0</v>
      </c>
      <c r="K768" s="6">
        <v>0</v>
      </c>
      <c r="L768" s="6">
        <v>3.9439436619718307</v>
      </c>
      <c r="M768" s="6">
        <v>5.408450704225352</v>
      </c>
      <c r="N768" s="6">
        <v>3.9049295774647885</v>
      </c>
      <c r="O768" s="6">
        <f>SUM(NonNurse[[#This Row],[Qualified Social Work Staff Hours]],NonNurse[[#This Row],[Other Social Work Staff Hours]])/NonNurse[[#This Row],[MDS Census]]</f>
        <v>0.10047865066099376</v>
      </c>
      <c r="P768" s="6">
        <v>25.685211267605606</v>
      </c>
      <c r="Q768" s="6">
        <v>0</v>
      </c>
      <c r="R768" s="6">
        <f>SUM(NonNurse[[#This Row],[Qualified Activities Professional Hours]],NonNurse[[#This Row],[Other Activities Professional Hours]])/NonNurse[[#This Row],[MDS Census]]</f>
        <v>0.27710834219723418</v>
      </c>
      <c r="S768" s="6">
        <v>2.6647887323943662</v>
      </c>
      <c r="T768" s="6">
        <v>5.4398591549295796</v>
      </c>
      <c r="U768" s="6">
        <v>0</v>
      </c>
      <c r="V768" s="6">
        <f>SUM(NonNurse[[#This Row],[Occupational Therapist Hours]],NonNurse[[#This Row],[OT Assistant Hours]],NonNurse[[#This Row],[OT Aide Hours]])/NonNurse[[#This Row],[MDS Census]]</f>
        <v>8.7438079319252418E-2</v>
      </c>
      <c r="W768" s="6">
        <v>3.4315492957746478</v>
      </c>
      <c r="X768" s="6">
        <v>9.7192957746478843</v>
      </c>
      <c r="Y768" s="6">
        <v>0</v>
      </c>
      <c r="Z768" s="6">
        <f>SUM(NonNurse[[#This Row],[Physical Therapist (PT) Hours]],NonNurse[[#This Row],[PT Assistant Hours]],NonNurse[[#This Row],[PT Aide Hours]])/NonNurse[[#This Row],[MDS Census]]</f>
        <v>0.14187965354809298</v>
      </c>
      <c r="AA768" s="6">
        <v>0</v>
      </c>
      <c r="AB768" s="6">
        <v>0</v>
      </c>
      <c r="AC768" s="6">
        <v>0</v>
      </c>
      <c r="AD768" s="6">
        <v>0</v>
      </c>
      <c r="AE768" s="6">
        <v>0</v>
      </c>
      <c r="AF768" s="6">
        <v>0</v>
      </c>
      <c r="AG768" s="6">
        <v>0</v>
      </c>
      <c r="AH768" s="1">
        <v>366116</v>
      </c>
      <c r="AI768">
        <v>5</v>
      </c>
    </row>
    <row r="769" spans="1:35" x14ac:dyDescent="0.25">
      <c r="A769" t="s">
        <v>964</v>
      </c>
      <c r="B769" t="s">
        <v>614</v>
      </c>
      <c r="C769" t="s">
        <v>1098</v>
      </c>
      <c r="D769" t="s">
        <v>999</v>
      </c>
      <c r="E769" s="6">
        <v>65.391304347826093</v>
      </c>
      <c r="F769" s="6">
        <v>5.8260869565217392</v>
      </c>
      <c r="G769" s="6">
        <v>6.5217391304347824E-2</v>
      </c>
      <c r="H769" s="6">
        <v>0.27347826086956523</v>
      </c>
      <c r="I769" s="6">
        <v>1.423913043478261</v>
      </c>
      <c r="J769" s="6">
        <v>0</v>
      </c>
      <c r="K769" s="6">
        <v>0</v>
      </c>
      <c r="L769" s="6">
        <v>0.28532608695652173</v>
      </c>
      <c r="M769" s="6">
        <v>0</v>
      </c>
      <c r="N769" s="6">
        <v>5.3206521739130439</v>
      </c>
      <c r="O769" s="6">
        <f>SUM(NonNurse[[#This Row],[Qualified Social Work Staff Hours]],NonNurse[[#This Row],[Other Social Work Staff Hours]])/NonNurse[[#This Row],[MDS Census]]</f>
        <v>8.1366356382978719E-2</v>
      </c>
      <c r="P769" s="6">
        <v>4.8260869565217392</v>
      </c>
      <c r="Q769" s="6">
        <v>14.423913043478262</v>
      </c>
      <c r="R769" s="6">
        <f>SUM(NonNurse[[#This Row],[Qualified Activities Professional Hours]],NonNurse[[#This Row],[Other Activities Professional Hours]])/NonNurse[[#This Row],[MDS Census]]</f>
        <v>0.29438164893617019</v>
      </c>
      <c r="S769" s="6">
        <v>0.61413043478260865</v>
      </c>
      <c r="T769" s="6">
        <v>2.5217391304347827</v>
      </c>
      <c r="U769" s="6">
        <v>0</v>
      </c>
      <c r="V769" s="6">
        <f>SUM(NonNurse[[#This Row],[Occupational Therapist Hours]],NonNurse[[#This Row],[OT Assistant Hours]],NonNurse[[#This Row],[OT Aide Hours]])/NonNurse[[#This Row],[MDS Census]]</f>
        <v>4.7955452127659573E-2</v>
      </c>
      <c r="W769" s="6">
        <v>5.1440217391304346</v>
      </c>
      <c r="X769" s="6">
        <v>0.17934782608695651</v>
      </c>
      <c r="Y769" s="6">
        <v>0</v>
      </c>
      <c r="Z769" s="6">
        <f>SUM(NonNurse[[#This Row],[Physical Therapist (PT) Hours]],NonNurse[[#This Row],[PT Assistant Hours]],NonNurse[[#This Row],[PT Aide Hours]])/NonNurse[[#This Row],[MDS Census]]</f>
        <v>8.1407912234042534E-2</v>
      </c>
      <c r="AA769" s="6">
        <v>0</v>
      </c>
      <c r="AB769" s="6">
        <v>0</v>
      </c>
      <c r="AC769" s="6">
        <v>0</v>
      </c>
      <c r="AD769" s="6">
        <v>0</v>
      </c>
      <c r="AE769" s="6">
        <v>0</v>
      </c>
      <c r="AF769" s="6">
        <v>0</v>
      </c>
      <c r="AG769" s="6">
        <v>0</v>
      </c>
      <c r="AH769" s="1">
        <v>366099</v>
      </c>
      <c r="AI769">
        <v>5</v>
      </c>
    </row>
    <row r="770" spans="1:35" x14ac:dyDescent="0.25">
      <c r="A770" t="s">
        <v>964</v>
      </c>
      <c r="B770" t="s">
        <v>479</v>
      </c>
      <c r="C770" t="s">
        <v>1348</v>
      </c>
      <c r="D770" t="s">
        <v>1022</v>
      </c>
      <c r="E770" s="6">
        <v>92.739130434782609</v>
      </c>
      <c r="F770" s="6">
        <v>4.9021739130434785</v>
      </c>
      <c r="G770" s="6">
        <v>1.5217391304347827</v>
      </c>
      <c r="H770" s="6">
        <v>0.31521739130434784</v>
      </c>
      <c r="I770" s="6">
        <v>3.5108695652173911</v>
      </c>
      <c r="J770" s="6">
        <v>1</v>
      </c>
      <c r="K770" s="6">
        <v>0</v>
      </c>
      <c r="L770" s="6">
        <v>6.2892391304347823</v>
      </c>
      <c r="M770" s="6">
        <v>4.4782608695652177</v>
      </c>
      <c r="N770" s="6">
        <v>0</v>
      </c>
      <c r="O770" s="6">
        <f>SUM(NonNurse[[#This Row],[Qualified Social Work Staff Hours]],NonNurse[[#This Row],[Other Social Work Staff Hours]])/NonNurse[[#This Row],[MDS Census]]</f>
        <v>4.8288795124238164E-2</v>
      </c>
      <c r="P770" s="6">
        <v>4.8695652173913047</v>
      </c>
      <c r="Q770" s="6">
        <v>17.322608695652171</v>
      </c>
      <c r="R770" s="6">
        <f>SUM(NonNurse[[#This Row],[Qualified Activities Professional Hours]],NonNurse[[#This Row],[Other Activities Professional Hours]])/NonNurse[[#This Row],[MDS Census]]</f>
        <v>0.23929676511954989</v>
      </c>
      <c r="S770" s="6">
        <v>6.226195652173911</v>
      </c>
      <c r="T770" s="6">
        <v>13.954565217391309</v>
      </c>
      <c r="U770" s="6">
        <v>0</v>
      </c>
      <c r="V770" s="6">
        <f>SUM(NonNurse[[#This Row],[Occupational Therapist Hours]],NonNurse[[#This Row],[OT Assistant Hours]],NonNurse[[#This Row],[OT Aide Hours]])/NonNurse[[#This Row],[MDS Census]]</f>
        <v>0.2176078293483357</v>
      </c>
      <c r="W770" s="6">
        <v>4.4307608695652174</v>
      </c>
      <c r="X770" s="6">
        <v>20.578369565217393</v>
      </c>
      <c r="Y770" s="6">
        <v>0</v>
      </c>
      <c r="Z770" s="6">
        <f>SUM(NonNurse[[#This Row],[Physical Therapist (PT) Hours]],NonNurse[[#This Row],[PT Assistant Hours]],NonNurse[[#This Row],[PT Aide Hours]])/NonNurse[[#This Row],[MDS Census]]</f>
        <v>0.26967182372245668</v>
      </c>
      <c r="AA770" s="6">
        <v>0</v>
      </c>
      <c r="AB770" s="6">
        <v>0</v>
      </c>
      <c r="AC770" s="6">
        <v>0</v>
      </c>
      <c r="AD770" s="6">
        <v>0</v>
      </c>
      <c r="AE770" s="6">
        <v>2.6739130434782608</v>
      </c>
      <c r="AF770" s="6">
        <v>0</v>
      </c>
      <c r="AG770" s="6">
        <v>0</v>
      </c>
      <c r="AH770" s="1">
        <v>365882</v>
      </c>
      <c r="AI770">
        <v>5</v>
      </c>
    </row>
    <row r="771" spans="1:35" x14ac:dyDescent="0.25">
      <c r="A771" t="s">
        <v>964</v>
      </c>
      <c r="B771" t="s">
        <v>905</v>
      </c>
      <c r="C771" t="s">
        <v>1227</v>
      </c>
      <c r="D771" t="s">
        <v>1023</v>
      </c>
      <c r="E771" s="6">
        <v>50.010869565217391</v>
      </c>
      <c r="F771" s="6">
        <v>15.965</v>
      </c>
      <c r="G771" s="6">
        <v>0.56521739130434778</v>
      </c>
      <c r="H771" s="6">
        <v>0</v>
      </c>
      <c r="I771" s="6">
        <v>8.6956521739130432E-2</v>
      </c>
      <c r="J771" s="6">
        <v>0</v>
      </c>
      <c r="K771" s="6">
        <v>0</v>
      </c>
      <c r="L771" s="6">
        <v>0</v>
      </c>
      <c r="M771" s="6">
        <v>2.0145652173913042</v>
      </c>
      <c r="N771" s="6">
        <v>0</v>
      </c>
      <c r="O771" s="6">
        <f>SUM(NonNurse[[#This Row],[Qualified Social Work Staff Hours]],NonNurse[[#This Row],[Other Social Work Staff Hours]])/NonNurse[[#This Row],[MDS Census]]</f>
        <v>4.0282547272332103E-2</v>
      </c>
      <c r="P771" s="6">
        <v>5.3317391304347828</v>
      </c>
      <c r="Q771" s="6">
        <v>18.807826086956528</v>
      </c>
      <c r="R771" s="6">
        <f>SUM(NonNurse[[#This Row],[Qualified Activities Professional Hours]],NonNurse[[#This Row],[Other Activities Professional Hours]])/NonNurse[[#This Row],[MDS Census]]</f>
        <v>0.48268637252771152</v>
      </c>
      <c r="S771" s="6">
        <v>0</v>
      </c>
      <c r="T771" s="6">
        <v>0</v>
      </c>
      <c r="U771" s="6">
        <v>0</v>
      </c>
      <c r="V771" s="6">
        <f>SUM(NonNurse[[#This Row],[Occupational Therapist Hours]],NonNurse[[#This Row],[OT Assistant Hours]],NonNurse[[#This Row],[OT Aide Hours]])/NonNurse[[#This Row],[MDS Census]]</f>
        <v>0</v>
      </c>
      <c r="W771" s="6">
        <v>0</v>
      </c>
      <c r="X771" s="6">
        <v>0</v>
      </c>
      <c r="Y771" s="6">
        <v>0</v>
      </c>
      <c r="Z771" s="6">
        <f>SUM(NonNurse[[#This Row],[Physical Therapist (PT) Hours]],NonNurse[[#This Row],[PT Assistant Hours]],NonNurse[[#This Row],[PT Aide Hours]])/NonNurse[[#This Row],[MDS Census]]</f>
        <v>0</v>
      </c>
      <c r="AA771" s="6">
        <v>0</v>
      </c>
      <c r="AB771" s="6">
        <v>0</v>
      </c>
      <c r="AC771" s="6">
        <v>0</v>
      </c>
      <c r="AD771" s="6">
        <v>50.245108695652185</v>
      </c>
      <c r="AE771" s="6">
        <v>0</v>
      </c>
      <c r="AF771" s="6">
        <v>0</v>
      </c>
      <c r="AG771" s="6">
        <v>0</v>
      </c>
      <c r="AH771" s="1">
        <v>366464</v>
      </c>
      <c r="AI771">
        <v>5</v>
      </c>
    </row>
    <row r="772" spans="1:35" x14ac:dyDescent="0.25">
      <c r="A772" t="s">
        <v>964</v>
      </c>
      <c r="B772" t="s">
        <v>702</v>
      </c>
      <c r="C772" t="s">
        <v>1227</v>
      </c>
      <c r="D772" t="s">
        <v>1023</v>
      </c>
      <c r="E772" s="6">
        <v>43.75</v>
      </c>
      <c r="F772" s="6">
        <v>12.776847826086954</v>
      </c>
      <c r="G772" s="6">
        <v>1.4130434782608696</v>
      </c>
      <c r="H772" s="6">
        <v>0.10054347826086957</v>
      </c>
      <c r="I772" s="6">
        <v>4.3478260869565216E-2</v>
      </c>
      <c r="J772" s="6">
        <v>0</v>
      </c>
      <c r="K772" s="6">
        <v>0</v>
      </c>
      <c r="L772" s="6">
        <v>1.1684782608695652</v>
      </c>
      <c r="M772" s="6">
        <v>0</v>
      </c>
      <c r="N772" s="6">
        <v>0</v>
      </c>
      <c r="O772" s="6">
        <f>SUM(NonNurse[[#This Row],[Qualified Social Work Staff Hours]],NonNurse[[#This Row],[Other Social Work Staff Hours]])/NonNurse[[#This Row],[MDS Census]]</f>
        <v>0</v>
      </c>
      <c r="P772" s="6">
        <v>4.5453260869565222</v>
      </c>
      <c r="Q772" s="6">
        <v>10.748043478260868</v>
      </c>
      <c r="R772" s="6">
        <f>SUM(NonNurse[[#This Row],[Qualified Activities Professional Hours]],NonNurse[[#This Row],[Other Activities Professional Hours]])/NonNurse[[#This Row],[MDS Census]]</f>
        <v>0.3495627329192546</v>
      </c>
      <c r="S772" s="6">
        <v>2.0565217391304351</v>
      </c>
      <c r="T772" s="6">
        <v>5.2446739130434787</v>
      </c>
      <c r="U772" s="6">
        <v>0</v>
      </c>
      <c r="V772" s="6">
        <f>SUM(NonNurse[[#This Row],[Occupational Therapist Hours]],NonNurse[[#This Row],[OT Assistant Hours]],NonNurse[[#This Row],[OT Aide Hours]])/NonNurse[[#This Row],[MDS Census]]</f>
        <v>0.16688447204968945</v>
      </c>
      <c r="W772" s="6">
        <v>1.8265217391304347</v>
      </c>
      <c r="X772" s="6">
        <v>6.4632608695652172</v>
      </c>
      <c r="Y772" s="6">
        <v>0</v>
      </c>
      <c r="Z772" s="6">
        <f>SUM(NonNurse[[#This Row],[Physical Therapist (PT) Hours]],NonNurse[[#This Row],[PT Assistant Hours]],NonNurse[[#This Row],[PT Aide Hours]])/NonNurse[[#This Row],[MDS Census]]</f>
        <v>0.18948074534161491</v>
      </c>
      <c r="AA772" s="6">
        <v>0</v>
      </c>
      <c r="AB772" s="6">
        <v>0</v>
      </c>
      <c r="AC772" s="6">
        <v>0</v>
      </c>
      <c r="AD772" s="6">
        <v>36.932391304347831</v>
      </c>
      <c r="AE772" s="6">
        <v>0</v>
      </c>
      <c r="AF772" s="6">
        <v>0</v>
      </c>
      <c r="AG772" s="6">
        <v>0</v>
      </c>
      <c r="AH772" s="1">
        <v>366221</v>
      </c>
      <c r="AI772">
        <v>5</v>
      </c>
    </row>
    <row r="773" spans="1:35" x14ac:dyDescent="0.25">
      <c r="A773" t="s">
        <v>964</v>
      </c>
      <c r="B773" t="s">
        <v>480</v>
      </c>
      <c r="C773" t="s">
        <v>1129</v>
      </c>
      <c r="D773" t="s">
        <v>1032</v>
      </c>
      <c r="E773" s="6">
        <v>197.63043478260869</v>
      </c>
      <c r="F773" s="6">
        <v>10.347826086956522</v>
      </c>
      <c r="G773" s="6">
        <v>1.2798913043478262</v>
      </c>
      <c r="H773" s="6">
        <v>11.826086956521738</v>
      </c>
      <c r="I773" s="6">
        <v>15.815217391304348</v>
      </c>
      <c r="J773" s="6">
        <v>0</v>
      </c>
      <c r="K773" s="6">
        <v>1.9972826086956521</v>
      </c>
      <c r="L773" s="6">
        <v>14.505434782608695</v>
      </c>
      <c r="M773" s="6">
        <v>15.298913043478262</v>
      </c>
      <c r="N773" s="6">
        <v>0</v>
      </c>
      <c r="O773" s="6">
        <f>SUM(NonNurse[[#This Row],[Qualified Social Work Staff Hours]],NonNurse[[#This Row],[Other Social Work Staff Hours]])/NonNurse[[#This Row],[MDS Census]]</f>
        <v>7.7411725882741172E-2</v>
      </c>
      <c r="P773" s="6">
        <v>0</v>
      </c>
      <c r="Q773" s="6">
        <v>25.918478260869566</v>
      </c>
      <c r="R773" s="6">
        <f>SUM(NonNurse[[#This Row],[Qualified Activities Professional Hours]],NonNurse[[#This Row],[Other Activities Professional Hours]])/NonNurse[[#This Row],[MDS Census]]</f>
        <v>0.13114618853811463</v>
      </c>
      <c r="S773" s="6">
        <v>15.940217391304348</v>
      </c>
      <c r="T773" s="6">
        <v>5.6059782608695654</v>
      </c>
      <c r="U773" s="6">
        <v>0</v>
      </c>
      <c r="V773" s="6">
        <f>SUM(NonNurse[[#This Row],[Occupational Therapist Hours]],NonNurse[[#This Row],[OT Assistant Hours]],NonNurse[[#This Row],[OT Aide Hours]])/NonNurse[[#This Row],[MDS Census]]</f>
        <v>0.10902265977340228</v>
      </c>
      <c r="W773" s="6">
        <v>9.6358695652173907</v>
      </c>
      <c r="X773" s="6">
        <v>12.557065217391305</v>
      </c>
      <c r="Y773" s="6">
        <v>0</v>
      </c>
      <c r="Z773" s="6">
        <f>SUM(NonNurse[[#This Row],[Physical Therapist (PT) Hours]],NonNurse[[#This Row],[PT Assistant Hours]],NonNurse[[#This Row],[PT Aide Hours]])/NonNurse[[#This Row],[MDS Census]]</f>
        <v>0.11229512704872952</v>
      </c>
      <c r="AA773" s="6">
        <v>18.347826086956523</v>
      </c>
      <c r="AB773" s="6">
        <v>0</v>
      </c>
      <c r="AC773" s="6">
        <v>0</v>
      </c>
      <c r="AD773" s="6">
        <v>0</v>
      </c>
      <c r="AE773" s="6">
        <v>0</v>
      </c>
      <c r="AF773" s="6">
        <v>0</v>
      </c>
      <c r="AG773" s="6">
        <v>0</v>
      </c>
      <c r="AH773" s="1">
        <v>365883</v>
      </c>
      <c r="AI773">
        <v>5</v>
      </c>
    </row>
    <row r="774" spans="1:35" x14ac:dyDescent="0.25">
      <c r="A774" t="s">
        <v>964</v>
      </c>
      <c r="B774" t="s">
        <v>270</v>
      </c>
      <c r="C774" t="s">
        <v>1296</v>
      </c>
      <c r="D774" t="s">
        <v>1030</v>
      </c>
      <c r="E774" s="6">
        <v>48.352112676056336</v>
      </c>
      <c r="F774" s="6">
        <v>5.408450704225352</v>
      </c>
      <c r="G774" s="6">
        <v>0</v>
      </c>
      <c r="H774" s="6">
        <v>0.45309859154929583</v>
      </c>
      <c r="I774" s="6">
        <v>1.056338028169014</v>
      </c>
      <c r="J774" s="6">
        <v>0</v>
      </c>
      <c r="K774" s="6">
        <v>0</v>
      </c>
      <c r="L774" s="6">
        <v>2.2014084507042249</v>
      </c>
      <c r="M774" s="6">
        <v>0</v>
      </c>
      <c r="N774" s="6">
        <v>4.845070422535211</v>
      </c>
      <c r="O774" s="6">
        <f>SUM(NonNurse[[#This Row],[Qualified Social Work Staff Hours]],NonNurse[[#This Row],[Other Social Work Staff Hours]])/NonNurse[[#This Row],[MDS Census]]</f>
        <v>0.1002039032915817</v>
      </c>
      <c r="P774" s="6">
        <v>0.1535211267605634</v>
      </c>
      <c r="Q774" s="6">
        <v>4.2056338028169007</v>
      </c>
      <c r="R774" s="6">
        <f>SUM(NonNurse[[#This Row],[Qualified Activities Professional Hours]],NonNurse[[#This Row],[Other Activities Professional Hours]])/NonNurse[[#This Row],[MDS Census]]</f>
        <v>9.0154383920768993E-2</v>
      </c>
      <c r="S774" s="6">
        <v>2.7690140845070412</v>
      </c>
      <c r="T774" s="6">
        <v>4.7598591549295772</v>
      </c>
      <c r="U774" s="6">
        <v>0</v>
      </c>
      <c r="V774" s="6">
        <f>SUM(NonNurse[[#This Row],[Occupational Therapist Hours]],NonNurse[[#This Row],[OT Assistant Hours]],NonNurse[[#This Row],[OT Aide Hours]])/NonNurse[[#This Row],[MDS Census]]</f>
        <v>0.15570929216428778</v>
      </c>
      <c r="W774" s="6">
        <v>2.0509859154929577</v>
      </c>
      <c r="X774" s="6">
        <v>6.0426760563380277</v>
      </c>
      <c r="Y774" s="6">
        <v>0</v>
      </c>
      <c r="Z774" s="6">
        <f>SUM(NonNurse[[#This Row],[Physical Therapist (PT) Hours]],NonNurse[[#This Row],[PT Assistant Hours]],NonNurse[[#This Row],[PT Aide Hours]])/NonNurse[[#This Row],[MDS Census]]</f>
        <v>0.16739003786775417</v>
      </c>
      <c r="AA774" s="6">
        <v>0</v>
      </c>
      <c r="AB774" s="6">
        <v>0</v>
      </c>
      <c r="AC774" s="6">
        <v>0</v>
      </c>
      <c r="AD774" s="6">
        <v>0</v>
      </c>
      <c r="AE774" s="6">
        <v>0</v>
      </c>
      <c r="AF774" s="6">
        <v>0</v>
      </c>
      <c r="AG774" s="6">
        <v>0</v>
      </c>
      <c r="AH774" s="1">
        <v>365575</v>
      </c>
      <c r="AI774">
        <v>5</v>
      </c>
    </row>
    <row r="775" spans="1:35" x14ac:dyDescent="0.25">
      <c r="A775" t="s">
        <v>964</v>
      </c>
      <c r="B775" t="s">
        <v>111</v>
      </c>
      <c r="C775" t="s">
        <v>1246</v>
      </c>
      <c r="D775" t="s">
        <v>990</v>
      </c>
      <c r="E775" s="6">
        <v>50.098591549295776</v>
      </c>
      <c r="F775" s="6">
        <v>3.267605633802817</v>
      </c>
      <c r="G775" s="6">
        <v>0</v>
      </c>
      <c r="H775" s="6">
        <v>0.54704225352112668</v>
      </c>
      <c r="I775" s="6">
        <v>1.408450704225352</v>
      </c>
      <c r="J775" s="6">
        <v>0</v>
      </c>
      <c r="K775" s="6">
        <v>0</v>
      </c>
      <c r="L775" s="6">
        <v>1.8252112676056342</v>
      </c>
      <c r="M775" s="6">
        <v>0</v>
      </c>
      <c r="N775" s="6">
        <v>4.0633802816901401</v>
      </c>
      <c r="O775" s="6">
        <f>SUM(NonNurse[[#This Row],[Qualified Social Work Staff Hours]],NonNurse[[#This Row],[Other Social Work Staff Hours]])/NonNurse[[#This Row],[MDS Census]]</f>
        <v>8.1107675007028382E-2</v>
      </c>
      <c r="P775" s="6">
        <v>5.183098591549296</v>
      </c>
      <c r="Q775" s="6">
        <v>0</v>
      </c>
      <c r="R775" s="6">
        <f>SUM(NonNurse[[#This Row],[Qualified Activities Professional Hours]],NonNurse[[#This Row],[Other Activities Professional Hours]])/NonNurse[[#This Row],[MDS Census]]</f>
        <v>0.10345797019960641</v>
      </c>
      <c r="S775" s="6">
        <v>5.5</v>
      </c>
      <c r="T775" s="6">
        <v>4.9377464788732395</v>
      </c>
      <c r="U775" s="6">
        <v>0</v>
      </c>
      <c r="V775" s="6">
        <f>SUM(NonNurse[[#This Row],[Occupational Therapist Hours]],NonNurse[[#This Row],[OT Assistant Hours]],NonNurse[[#This Row],[OT Aide Hours]])/NonNurse[[#This Row],[MDS Census]]</f>
        <v>0.20834411020522914</v>
      </c>
      <c r="W775" s="6">
        <v>2.7791549295774649</v>
      </c>
      <c r="X775" s="6">
        <v>4.4195774647887314</v>
      </c>
      <c r="Y775" s="6">
        <v>0</v>
      </c>
      <c r="Z775" s="6">
        <f>SUM(NonNurse[[#This Row],[Physical Therapist (PT) Hours]],NonNurse[[#This Row],[PT Assistant Hours]],NonNurse[[#This Row],[PT Aide Hours]])/NonNurse[[#This Row],[MDS Census]]</f>
        <v>0.14369131290413267</v>
      </c>
      <c r="AA775" s="6">
        <v>0</v>
      </c>
      <c r="AB775" s="6">
        <v>0</v>
      </c>
      <c r="AC775" s="6">
        <v>0</v>
      </c>
      <c r="AD775" s="6">
        <v>0</v>
      </c>
      <c r="AE775" s="6">
        <v>0</v>
      </c>
      <c r="AF775" s="6">
        <v>0</v>
      </c>
      <c r="AG775" s="6">
        <v>0</v>
      </c>
      <c r="AH775" s="1">
        <v>365318</v>
      </c>
      <c r="AI775">
        <v>5</v>
      </c>
    </row>
    <row r="776" spans="1:35" x14ac:dyDescent="0.25">
      <c r="A776" t="s">
        <v>964</v>
      </c>
      <c r="B776" t="s">
        <v>854</v>
      </c>
      <c r="C776" t="s">
        <v>1286</v>
      </c>
      <c r="D776" t="s">
        <v>1049</v>
      </c>
      <c r="E776" s="6">
        <v>54.858695652173914</v>
      </c>
      <c r="F776" s="6">
        <v>0</v>
      </c>
      <c r="G776" s="6">
        <v>0.43478260869565216</v>
      </c>
      <c r="H776" s="6">
        <v>0.32065217391304346</v>
      </c>
      <c r="I776" s="6">
        <v>1.1956521739130435</v>
      </c>
      <c r="J776" s="6">
        <v>0</v>
      </c>
      <c r="K776" s="6">
        <v>0</v>
      </c>
      <c r="L776" s="6">
        <v>1.9256521739130434</v>
      </c>
      <c r="M776" s="6">
        <v>0</v>
      </c>
      <c r="N776" s="6">
        <v>0</v>
      </c>
      <c r="O776" s="6">
        <f>SUM(NonNurse[[#This Row],[Qualified Social Work Staff Hours]],NonNurse[[#This Row],[Other Social Work Staff Hours]])/NonNurse[[#This Row],[MDS Census]]</f>
        <v>0</v>
      </c>
      <c r="P776" s="6">
        <v>5.0543478260869561</v>
      </c>
      <c r="Q776" s="6">
        <v>10.586956521739131</v>
      </c>
      <c r="R776" s="6">
        <f>SUM(NonNurse[[#This Row],[Qualified Activities Professional Hours]],NonNurse[[#This Row],[Other Activities Professional Hours]])/NonNurse[[#This Row],[MDS Census]]</f>
        <v>0.28511987319199522</v>
      </c>
      <c r="S776" s="6">
        <v>1.5668478260869563</v>
      </c>
      <c r="T776" s="6">
        <v>11.176739130434783</v>
      </c>
      <c r="U776" s="6">
        <v>0</v>
      </c>
      <c r="V776" s="6">
        <f>SUM(NonNurse[[#This Row],[Occupational Therapist Hours]],NonNurse[[#This Row],[OT Assistant Hours]],NonNurse[[#This Row],[OT Aide Hours]])/NonNurse[[#This Row],[MDS Census]]</f>
        <v>0.2322983950861898</v>
      </c>
      <c r="W776" s="6">
        <v>3.1843478260869555</v>
      </c>
      <c r="X776" s="6">
        <v>9.0818478260869586</v>
      </c>
      <c r="Y776" s="6">
        <v>0</v>
      </c>
      <c r="Z776" s="6">
        <f>SUM(NonNurse[[#This Row],[Physical Therapist (PT) Hours]],NonNurse[[#This Row],[PT Assistant Hours]],NonNurse[[#This Row],[PT Aide Hours]])/NonNurse[[#This Row],[MDS Census]]</f>
        <v>0.22359619575985737</v>
      </c>
      <c r="AA776" s="6">
        <v>0</v>
      </c>
      <c r="AB776" s="6">
        <v>0</v>
      </c>
      <c r="AC776" s="6">
        <v>0</v>
      </c>
      <c r="AD776" s="6">
        <v>0</v>
      </c>
      <c r="AE776" s="6">
        <v>0</v>
      </c>
      <c r="AF776" s="6">
        <v>0</v>
      </c>
      <c r="AG776" s="6">
        <v>0</v>
      </c>
      <c r="AH776" s="1">
        <v>366410</v>
      </c>
      <c r="AI776">
        <v>5</v>
      </c>
    </row>
    <row r="777" spans="1:35" x14ac:dyDescent="0.25">
      <c r="A777" t="s">
        <v>964</v>
      </c>
      <c r="B777" t="s">
        <v>617</v>
      </c>
      <c r="C777" t="s">
        <v>1257</v>
      </c>
      <c r="D777" t="s">
        <v>1030</v>
      </c>
      <c r="E777" s="6">
        <v>76.532608695652172</v>
      </c>
      <c r="F777" s="6">
        <v>5.1304347826086953</v>
      </c>
      <c r="G777" s="6">
        <v>2.8260869565217402E-2</v>
      </c>
      <c r="H777" s="6">
        <v>0.42260869565217385</v>
      </c>
      <c r="I777" s="6">
        <v>1.0108695652173914</v>
      </c>
      <c r="J777" s="6">
        <v>0</v>
      </c>
      <c r="K777" s="6">
        <v>0</v>
      </c>
      <c r="L777" s="6">
        <v>1.9205434782608699</v>
      </c>
      <c r="M777" s="6">
        <v>4.3152173913043477</v>
      </c>
      <c r="N777" s="6">
        <v>3.9375</v>
      </c>
      <c r="O777" s="6">
        <f>SUM(NonNurse[[#This Row],[Qualified Social Work Staff Hours]],NonNurse[[#This Row],[Other Social Work Staff Hours]])/NonNurse[[#This Row],[MDS Census]]</f>
        <v>0.10783269421957109</v>
      </c>
      <c r="P777" s="6">
        <v>0</v>
      </c>
      <c r="Q777" s="6">
        <v>14.923913043478262</v>
      </c>
      <c r="R777" s="6">
        <f>SUM(NonNurse[[#This Row],[Qualified Activities Professional Hours]],NonNurse[[#This Row],[Other Activities Professional Hours]])/NonNurse[[#This Row],[MDS Census]]</f>
        <v>0.19500071012640252</v>
      </c>
      <c r="S777" s="6">
        <v>2.8683695652173924</v>
      </c>
      <c r="T777" s="6">
        <v>8.1046739130434808</v>
      </c>
      <c r="U777" s="6">
        <v>0</v>
      </c>
      <c r="V777" s="6">
        <f>SUM(NonNurse[[#This Row],[Occupational Therapist Hours]],NonNurse[[#This Row],[OT Assistant Hours]],NonNurse[[#This Row],[OT Aide Hours]])/NonNurse[[#This Row],[MDS Census]]</f>
        <v>0.14337736117028838</v>
      </c>
      <c r="W777" s="6">
        <v>3.7279347826086946</v>
      </c>
      <c r="X777" s="6">
        <v>9.0290217391304335</v>
      </c>
      <c r="Y777" s="6">
        <v>0</v>
      </c>
      <c r="Z777" s="6">
        <f>SUM(NonNurse[[#This Row],[Physical Therapist (PT) Hours]],NonNurse[[#This Row],[PT Assistant Hours]],NonNurse[[#This Row],[PT Aide Hours]])/NonNurse[[#This Row],[MDS Census]]</f>
        <v>0.16668655020593662</v>
      </c>
      <c r="AA777" s="6">
        <v>0</v>
      </c>
      <c r="AB777" s="6">
        <v>0</v>
      </c>
      <c r="AC777" s="6">
        <v>0</v>
      </c>
      <c r="AD777" s="6">
        <v>0</v>
      </c>
      <c r="AE777" s="6">
        <v>0</v>
      </c>
      <c r="AF777" s="6">
        <v>0</v>
      </c>
      <c r="AG777" s="6">
        <v>0</v>
      </c>
      <c r="AH777" s="1">
        <v>366102</v>
      </c>
      <c r="AI777">
        <v>5</v>
      </c>
    </row>
    <row r="778" spans="1:35" x14ac:dyDescent="0.25">
      <c r="A778" t="s">
        <v>964</v>
      </c>
      <c r="B778" t="s">
        <v>365</v>
      </c>
      <c r="C778" t="s">
        <v>1133</v>
      </c>
      <c r="D778" t="s">
        <v>982</v>
      </c>
      <c r="E778" s="6">
        <v>136.95652173913044</v>
      </c>
      <c r="F778" s="6">
        <v>0</v>
      </c>
      <c r="G778" s="6">
        <v>0</v>
      </c>
      <c r="H778" s="6">
        <v>0.46249999999999997</v>
      </c>
      <c r="I778" s="6">
        <v>2.5434782608695654</v>
      </c>
      <c r="J778" s="6">
        <v>0</v>
      </c>
      <c r="K778" s="6">
        <v>0</v>
      </c>
      <c r="L778" s="6">
        <v>2.929782608695652</v>
      </c>
      <c r="M778" s="6">
        <v>13.796195652173912</v>
      </c>
      <c r="N778" s="6">
        <v>0</v>
      </c>
      <c r="O778" s="6">
        <f>SUM(NonNurse[[#This Row],[Qualified Social Work Staff Hours]],NonNurse[[#This Row],[Other Social Work Staff Hours]])/NonNurse[[#This Row],[MDS Census]]</f>
        <v>0.10073412698412698</v>
      </c>
      <c r="P778" s="6">
        <v>5.0081521739130439</v>
      </c>
      <c r="Q778" s="6">
        <v>13.733695652173912</v>
      </c>
      <c r="R778" s="6">
        <f>SUM(NonNurse[[#This Row],[Qualified Activities Professional Hours]],NonNurse[[#This Row],[Other Activities Professional Hours]])/NonNurse[[#This Row],[MDS Census]]</f>
        <v>0.1368452380952381</v>
      </c>
      <c r="S778" s="6">
        <v>4.455869565217391</v>
      </c>
      <c r="T778" s="6">
        <v>9.2973913043478245</v>
      </c>
      <c r="U778" s="6">
        <v>0</v>
      </c>
      <c r="V778" s="6">
        <f>SUM(NonNurse[[#This Row],[Occupational Therapist Hours]],NonNurse[[#This Row],[OT Assistant Hours]],NonNurse[[#This Row],[OT Aide Hours]])/NonNurse[[#This Row],[MDS Census]]</f>
        <v>0.10042063492063491</v>
      </c>
      <c r="W778" s="6">
        <v>3.2198913043478261</v>
      </c>
      <c r="X778" s="6">
        <v>13.770543478260866</v>
      </c>
      <c r="Y778" s="6">
        <v>0</v>
      </c>
      <c r="Z778" s="6">
        <f>SUM(NonNurse[[#This Row],[Physical Therapist (PT) Hours]],NonNurse[[#This Row],[PT Assistant Hours]],NonNurse[[#This Row],[PT Aide Hours]])/NonNurse[[#This Row],[MDS Census]]</f>
        <v>0.12405714285714282</v>
      </c>
      <c r="AA778" s="6">
        <v>0</v>
      </c>
      <c r="AB778" s="6">
        <v>0</v>
      </c>
      <c r="AC778" s="6">
        <v>0</v>
      </c>
      <c r="AD778" s="6">
        <v>0</v>
      </c>
      <c r="AE778" s="6">
        <v>0</v>
      </c>
      <c r="AF778" s="6">
        <v>0</v>
      </c>
      <c r="AG778" s="6">
        <v>6.4130434782608692</v>
      </c>
      <c r="AH778" s="1">
        <v>365714</v>
      </c>
      <c r="AI778">
        <v>5</v>
      </c>
    </row>
    <row r="779" spans="1:35" x14ac:dyDescent="0.25">
      <c r="A779" t="s">
        <v>964</v>
      </c>
      <c r="B779" t="s">
        <v>750</v>
      </c>
      <c r="C779" t="s">
        <v>1096</v>
      </c>
      <c r="D779" t="s">
        <v>1034</v>
      </c>
      <c r="E779" s="6">
        <v>28.608695652173914</v>
      </c>
      <c r="F779" s="6">
        <v>4.7826086956521738</v>
      </c>
      <c r="G779" s="6">
        <v>0</v>
      </c>
      <c r="H779" s="6">
        <v>0.11413043478260869</v>
      </c>
      <c r="I779" s="6">
        <v>0</v>
      </c>
      <c r="J779" s="6">
        <v>0</v>
      </c>
      <c r="K779" s="6">
        <v>0</v>
      </c>
      <c r="L779" s="6">
        <v>0.61173913043478267</v>
      </c>
      <c r="M779" s="6">
        <v>0</v>
      </c>
      <c r="N779" s="6">
        <v>0</v>
      </c>
      <c r="O779" s="6">
        <f>SUM(NonNurse[[#This Row],[Qualified Social Work Staff Hours]],NonNurse[[#This Row],[Other Social Work Staff Hours]])/NonNurse[[#This Row],[MDS Census]]</f>
        <v>0</v>
      </c>
      <c r="P779" s="6">
        <v>0</v>
      </c>
      <c r="Q779" s="6">
        <v>0</v>
      </c>
      <c r="R779" s="6">
        <f>SUM(NonNurse[[#This Row],[Qualified Activities Professional Hours]],NonNurse[[#This Row],[Other Activities Professional Hours]])/NonNurse[[#This Row],[MDS Census]]</f>
        <v>0</v>
      </c>
      <c r="S779" s="6">
        <v>0.73152173913043472</v>
      </c>
      <c r="T779" s="6">
        <v>3.0059782608695653</v>
      </c>
      <c r="U779" s="6">
        <v>0</v>
      </c>
      <c r="V779" s="6">
        <f>SUM(NonNurse[[#This Row],[Occupational Therapist Hours]],NonNurse[[#This Row],[OT Assistant Hours]],NonNurse[[#This Row],[OT Aide Hours]])/NonNurse[[#This Row],[MDS Census]]</f>
        <v>0.13064209726443768</v>
      </c>
      <c r="W779" s="6">
        <v>1.2616304347826086</v>
      </c>
      <c r="X779" s="6">
        <v>1.3158695652173911</v>
      </c>
      <c r="Y779" s="6">
        <v>0</v>
      </c>
      <c r="Z779" s="6">
        <f>SUM(NonNurse[[#This Row],[Physical Therapist (PT) Hours]],NonNurse[[#This Row],[PT Assistant Hours]],NonNurse[[#This Row],[PT Aide Hours]])/NonNurse[[#This Row],[MDS Census]]</f>
        <v>9.0094984802431596E-2</v>
      </c>
      <c r="AA779" s="6">
        <v>0</v>
      </c>
      <c r="AB779" s="6">
        <v>0</v>
      </c>
      <c r="AC779" s="6">
        <v>0</v>
      </c>
      <c r="AD779" s="6">
        <v>0</v>
      </c>
      <c r="AE779" s="6">
        <v>0</v>
      </c>
      <c r="AF779" s="6">
        <v>0</v>
      </c>
      <c r="AG779" s="6">
        <v>0</v>
      </c>
      <c r="AH779" s="1">
        <v>366280</v>
      </c>
      <c r="AI779">
        <v>5</v>
      </c>
    </row>
    <row r="780" spans="1:35" x14ac:dyDescent="0.25">
      <c r="A780" t="s">
        <v>964</v>
      </c>
      <c r="B780" t="s">
        <v>379</v>
      </c>
      <c r="C780" t="s">
        <v>1213</v>
      </c>
      <c r="D780" t="s">
        <v>1008</v>
      </c>
      <c r="E780" s="6">
        <v>47.086956521739133</v>
      </c>
      <c r="F780" s="6">
        <v>5.3043478260869561</v>
      </c>
      <c r="G780" s="6">
        <v>8.7608695652173857E-2</v>
      </c>
      <c r="H780" s="6">
        <v>0.4336956521739132</v>
      </c>
      <c r="I780" s="6">
        <v>1.7826086956521738</v>
      </c>
      <c r="J780" s="6">
        <v>0</v>
      </c>
      <c r="K780" s="6">
        <v>0</v>
      </c>
      <c r="L780" s="6">
        <v>5.2697826086956514</v>
      </c>
      <c r="M780" s="6">
        <v>9.9130434782608692</v>
      </c>
      <c r="N780" s="6">
        <v>0</v>
      </c>
      <c r="O780" s="6">
        <f>SUM(NonNurse[[#This Row],[Qualified Social Work Staff Hours]],NonNurse[[#This Row],[Other Social Work Staff Hours]])/NonNurse[[#This Row],[MDS Census]]</f>
        <v>0.21052631578947367</v>
      </c>
      <c r="P780" s="6">
        <v>8.8522826086956563</v>
      </c>
      <c r="Q780" s="6">
        <v>2.8299999999999996</v>
      </c>
      <c r="R780" s="6">
        <f>SUM(NonNurse[[#This Row],[Qualified Activities Professional Hours]],NonNurse[[#This Row],[Other Activities Professional Hours]])/NonNurse[[#This Row],[MDS Census]]</f>
        <v>0.2481001846722069</v>
      </c>
      <c r="S780" s="6">
        <v>3.4819565217391308</v>
      </c>
      <c r="T780" s="6">
        <v>4.3448913043478239</v>
      </c>
      <c r="U780" s="6">
        <v>0</v>
      </c>
      <c r="V780" s="6">
        <f>SUM(NonNurse[[#This Row],[Occupational Therapist Hours]],NonNurse[[#This Row],[OT Assistant Hours]],NonNurse[[#This Row],[OT Aide Hours]])/NonNurse[[#This Row],[MDS Census]]</f>
        <v>0.16622114496768231</v>
      </c>
      <c r="W780" s="6">
        <v>5.4205434782608704</v>
      </c>
      <c r="X780" s="6">
        <v>4.6674999999999995</v>
      </c>
      <c r="Y780" s="6">
        <v>0</v>
      </c>
      <c r="Z780" s="6">
        <f>SUM(NonNurse[[#This Row],[Physical Therapist (PT) Hours]],NonNurse[[#This Row],[PT Assistant Hours]],NonNurse[[#This Row],[PT Aide Hours]])/NonNurse[[#This Row],[MDS Census]]</f>
        <v>0.21424284395198523</v>
      </c>
      <c r="AA780" s="6">
        <v>0</v>
      </c>
      <c r="AB780" s="6">
        <v>0</v>
      </c>
      <c r="AC780" s="6">
        <v>0</v>
      </c>
      <c r="AD780" s="6">
        <v>0</v>
      </c>
      <c r="AE780" s="6">
        <v>0</v>
      </c>
      <c r="AF780" s="6">
        <v>0</v>
      </c>
      <c r="AG780" s="6">
        <v>0</v>
      </c>
      <c r="AH780" s="1">
        <v>365733</v>
      </c>
      <c r="AI780">
        <v>5</v>
      </c>
    </row>
    <row r="781" spans="1:35" x14ac:dyDescent="0.25">
      <c r="A781" t="s">
        <v>964</v>
      </c>
      <c r="B781" t="s">
        <v>796</v>
      </c>
      <c r="C781" t="s">
        <v>1103</v>
      </c>
      <c r="D781" t="s">
        <v>1041</v>
      </c>
      <c r="E781" s="6">
        <v>41.097826086956523</v>
      </c>
      <c r="F781" s="6">
        <v>4.1132608695652175</v>
      </c>
      <c r="G781" s="6">
        <v>0.19565217391304349</v>
      </c>
      <c r="H781" s="6">
        <v>0</v>
      </c>
      <c r="I781" s="6">
        <v>7.9239130434782608</v>
      </c>
      <c r="J781" s="6">
        <v>0</v>
      </c>
      <c r="K781" s="6">
        <v>2.2608695652173911</v>
      </c>
      <c r="L781" s="6">
        <v>9.7607608695652175</v>
      </c>
      <c r="M781" s="6">
        <v>13.521739130434783</v>
      </c>
      <c r="N781" s="6">
        <v>0</v>
      </c>
      <c r="O781" s="6">
        <f>SUM(NonNurse[[#This Row],[Qualified Social Work Staff Hours]],NonNurse[[#This Row],[Other Social Work Staff Hours]])/NonNurse[[#This Row],[MDS Census]]</f>
        <v>0.32901348849510714</v>
      </c>
      <c r="P781" s="6">
        <v>5.0434782608695654</v>
      </c>
      <c r="Q781" s="6">
        <v>24.777173913043494</v>
      </c>
      <c r="R781" s="6">
        <f>SUM(NonNurse[[#This Row],[Qualified Activities Professional Hours]],NonNurse[[#This Row],[Other Activities Professional Hours]])/NonNurse[[#This Row],[MDS Census]]</f>
        <v>0.72560169267389618</v>
      </c>
      <c r="S781" s="6">
        <v>22.354782608695661</v>
      </c>
      <c r="T781" s="6">
        <v>0</v>
      </c>
      <c r="U781" s="6">
        <v>0</v>
      </c>
      <c r="V781" s="6">
        <f>SUM(NonNurse[[#This Row],[Occupational Therapist Hours]],NonNurse[[#This Row],[OT Assistant Hours]],NonNurse[[#This Row],[OT Aide Hours]])/NonNurse[[#This Row],[MDS Census]]</f>
        <v>0.54394075641364736</v>
      </c>
      <c r="W781" s="6">
        <v>19.587391304347822</v>
      </c>
      <c r="X781" s="6">
        <v>0</v>
      </c>
      <c r="Y781" s="6">
        <v>0</v>
      </c>
      <c r="Z781" s="6">
        <f>SUM(NonNurse[[#This Row],[Physical Therapist (PT) Hours]],NonNurse[[#This Row],[PT Assistant Hours]],NonNurse[[#This Row],[PT Aide Hours]])/NonNurse[[#This Row],[MDS Census]]</f>
        <v>0.47660407299656166</v>
      </c>
      <c r="AA781" s="6">
        <v>0</v>
      </c>
      <c r="AB781" s="6">
        <v>0</v>
      </c>
      <c r="AC781" s="6">
        <v>0</v>
      </c>
      <c r="AD781" s="6">
        <v>0</v>
      </c>
      <c r="AE781" s="6">
        <v>0</v>
      </c>
      <c r="AF781" s="6">
        <v>0</v>
      </c>
      <c r="AG781" s="6">
        <v>0</v>
      </c>
      <c r="AH781" s="1">
        <v>366342</v>
      </c>
      <c r="AI781">
        <v>5</v>
      </c>
    </row>
    <row r="782" spans="1:35" x14ac:dyDescent="0.25">
      <c r="A782" t="s">
        <v>964</v>
      </c>
      <c r="B782" t="s">
        <v>366</v>
      </c>
      <c r="C782" t="s">
        <v>1078</v>
      </c>
      <c r="D782" t="s">
        <v>1039</v>
      </c>
      <c r="E782" s="6">
        <v>73.141304347826093</v>
      </c>
      <c r="F782" s="6">
        <v>4.8804347826086953</v>
      </c>
      <c r="G782" s="6">
        <v>0.29891304347826092</v>
      </c>
      <c r="H782" s="6">
        <v>0.1358695652173913</v>
      </c>
      <c r="I782" s="6">
        <v>0</v>
      </c>
      <c r="J782" s="6">
        <v>0</v>
      </c>
      <c r="K782" s="6">
        <v>0.11956521739130435</v>
      </c>
      <c r="L782" s="6">
        <v>3.8514130434782614</v>
      </c>
      <c r="M782" s="6">
        <v>5.0489130434782608</v>
      </c>
      <c r="N782" s="6">
        <v>0</v>
      </c>
      <c r="O782" s="6">
        <f>SUM(NonNurse[[#This Row],[Qualified Social Work Staff Hours]],NonNurse[[#This Row],[Other Social Work Staff Hours]])/NonNurse[[#This Row],[MDS Census]]</f>
        <v>6.9029573487888241E-2</v>
      </c>
      <c r="P782" s="6">
        <v>5.2391304347826084</v>
      </c>
      <c r="Q782" s="6">
        <v>1.8233695652173914</v>
      </c>
      <c r="R782" s="6">
        <f>SUM(NonNurse[[#This Row],[Qualified Activities Professional Hours]],NonNurse[[#This Row],[Other Activities Professional Hours]])/NonNurse[[#This Row],[MDS Census]]</f>
        <v>9.6559667112498138E-2</v>
      </c>
      <c r="S782" s="6">
        <v>1.145</v>
      </c>
      <c r="T782" s="6">
        <v>5.2736956521739122</v>
      </c>
      <c r="U782" s="6">
        <v>0</v>
      </c>
      <c r="V782" s="6">
        <f>SUM(NonNurse[[#This Row],[Occupational Therapist Hours]],NonNurse[[#This Row],[OT Assistant Hours]],NonNurse[[#This Row],[OT Aide Hours]])/NonNurse[[#This Row],[MDS Census]]</f>
        <v>8.7757467677217996E-2</v>
      </c>
      <c r="W782" s="6">
        <v>1.075</v>
      </c>
      <c r="X782" s="6">
        <v>5.1151086956521743</v>
      </c>
      <c r="Y782" s="6">
        <v>0</v>
      </c>
      <c r="Z782" s="6">
        <f>SUM(NonNurse[[#This Row],[Physical Therapist (PT) Hours]],NonNurse[[#This Row],[PT Assistant Hours]],NonNurse[[#This Row],[PT Aide Hours]])/NonNurse[[#This Row],[MDS Census]]</f>
        <v>8.4632189032545699E-2</v>
      </c>
      <c r="AA782" s="6">
        <v>0</v>
      </c>
      <c r="AB782" s="6">
        <v>0</v>
      </c>
      <c r="AC782" s="6">
        <v>0</v>
      </c>
      <c r="AD782" s="6">
        <v>0</v>
      </c>
      <c r="AE782" s="6">
        <v>0</v>
      </c>
      <c r="AF782" s="6">
        <v>0</v>
      </c>
      <c r="AG782" s="6">
        <v>3.2608695652173912E-2</v>
      </c>
      <c r="AH782" s="1">
        <v>365715</v>
      </c>
      <c r="AI782">
        <v>5</v>
      </c>
    </row>
    <row r="783" spans="1:35" x14ac:dyDescent="0.25">
      <c r="A783" t="s">
        <v>964</v>
      </c>
      <c r="B783" t="s">
        <v>719</v>
      </c>
      <c r="C783" t="s">
        <v>1235</v>
      </c>
      <c r="D783" t="s">
        <v>981</v>
      </c>
      <c r="E783" s="6">
        <v>46.326086956521742</v>
      </c>
      <c r="F783" s="6">
        <v>0</v>
      </c>
      <c r="G783" s="6">
        <v>0</v>
      </c>
      <c r="H783" s="6">
        <v>0</v>
      </c>
      <c r="I783" s="6">
        <v>0</v>
      </c>
      <c r="J783" s="6">
        <v>0</v>
      </c>
      <c r="K783" s="6">
        <v>0</v>
      </c>
      <c r="L783" s="6">
        <v>2.1452173913043477</v>
      </c>
      <c r="M783" s="6">
        <v>0</v>
      </c>
      <c r="N783" s="6">
        <v>0</v>
      </c>
      <c r="O783" s="6">
        <f>SUM(NonNurse[[#This Row],[Qualified Social Work Staff Hours]],NonNurse[[#This Row],[Other Social Work Staff Hours]])/NonNurse[[#This Row],[MDS Census]]</f>
        <v>0</v>
      </c>
      <c r="P783" s="6">
        <v>5.0250000000000004</v>
      </c>
      <c r="Q783" s="6">
        <v>9.1014130434782601</v>
      </c>
      <c r="R783" s="6">
        <f>SUM(NonNurse[[#This Row],[Qualified Activities Professional Hours]],NonNurse[[#This Row],[Other Activities Professional Hours]])/NonNurse[[#This Row],[MDS Census]]</f>
        <v>0.30493430314406378</v>
      </c>
      <c r="S783" s="6">
        <v>0.83173913043478243</v>
      </c>
      <c r="T783" s="6">
        <v>3.1148913043478261</v>
      </c>
      <c r="U783" s="6">
        <v>0</v>
      </c>
      <c r="V783" s="6">
        <f>SUM(NonNurse[[#This Row],[Occupational Therapist Hours]],NonNurse[[#This Row],[OT Assistant Hours]],NonNurse[[#This Row],[OT Aide Hours]])/NonNurse[[#This Row],[MDS Census]]</f>
        <v>8.5192397935241665E-2</v>
      </c>
      <c r="W783" s="6">
        <v>0.69945652173913042</v>
      </c>
      <c r="X783" s="6">
        <v>3.2348913043478245</v>
      </c>
      <c r="Y783" s="6">
        <v>0</v>
      </c>
      <c r="Z783" s="6">
        <f>SUM(NonNurse[[#This Row],[Physical Therapist (PT) Hours]],NonNurse[[#This Row],[PT Assistant Hours]],NonNurse[[#This Row],[PT Aide Hours]])/NonNurse[[#This Row],[MDS Census]]</f>
        <v>8.4927264195213473E-2</v>
      </c>
      <c r="AA783" s="6">
        <v>0</v>
      </c>
      <c r="AB783" s="6">
        <v>0.5</v>
      </c>
      <c r="AC783" s="6">
        <v>0</v>
      </c>
      <c r="AD783" s="6">
        <v>0</v>
      </c>
      <c r="AE783" s="6">
        <v>0</v>
      </c>
      <c r="AF783" s="6">
        <v>0</v>
      </c>
      <c r="AG783" s="6">
        <v>0</v>
      </c>
      <c r="AH783" s="1">
        <v>366241</v>
      </c>
      <c r="AI783">
        <v>5</v>
      </c>
    </row>
    <row r="784" spans="1:35" x14ac:dyDescent="0.25">
      <c r="A784" t="s">
        <v>964</v>
      </c>
      <c r="B784" t="s">
        <v>215</v>
      </c>
      <c r="C784" t="s">
        <v>1123</v>
      </c>
      <c r="D784" t="s">
        <v>1022</v>
      </c>
      <c r="E784" s="6">
        <v>58.945652173913047</v>
      </c>
      <c r="F784" s="6">
        <v>12.260869565217391</v>
      </c>
      <c r="G784" s="6">
        <v>1.1304347826086956</v>
      </c>
      <c r="H784" s="6">
        <v>0.23130434782608697</v>
      </c>
      <c r="I784" s="6">
        <v>1.3152173913043479</v>
      </c>
      <c r="J784" s="6">
        <v>0</v>
      </c>
      <c r="K784" s="6">
        <v>0</v>
      </c>
      <c r="L784" s="6">
        <v>1.7608695652173914</v>
      </c>
      <c r="M784" s="6">
        <v>5.7391304347826084</v>
      </c>
      <c r="N784" s="6">
        <v>6.0869565217391308</v>
      </c>
      <c r="O784" s="6">
        <f>SUM(NonNurse[[#This Row],[Qualified Social Work Staff Hours]],NonNurse[[#This Row],[Other Social Work Staff Hours]])/NonNurse[[#This Row],[MDS Census]]</f>
        <v>0.20062695924764887</v>
      </c>
      <c r="P784" s="6">
        <v>0</v>
      </c>
      <c r="Q784" s="6">
        <v>0</v>
      </c>
      <c r="R784" s="6">
        <f>SUM(NonNurse[[#This Row],[Qualified Activities Professional Hours]],NonNurse[[#This Row],[Other Activities Professional Hours]])/NonNurse[[#This Row],[MDS Census]]</f>
        <v>0</v>
      </c>
      <c r="S784" s="6">
        <v>10.115978260869564</v>
      </c>
      <c r="T784" s="6">
        <v>8.116847826086957</v>
      </c>
      <c r="U784" s="6">
        <v>0</v>
      </c>
      <c r="V784" s="6">
        <f>SUM(NonNurse[[#This Row],[Occupational Therapist Hours]],NonNurse[[#This Row],[OT Assistant Hours]],NonNurse[[#This Row],[OT Aide Hours]])/NonNurse[[#This Row],[MDS Census]]</f>
        <v>0.3093158768209478</v>
      </c>
      <c r="W784" s="6">
        <v>4.4013043478260867</v>
      </c>
      <c r="X784" s="6">
        <v>11.067934782608695</v>
      </c>
      <c r="Y784" s="6">
        <v>0</v>
      </c>
      <c r="Z784" s="6">
        <f>SUM(NonNurse[[#This Row],[Physical Therapist (PT) Hours]],NonNurse[[#This Row],[PT Assistant Hours]],NonNurse[[#This Row],[PT Aide Hours]])/NonNurse[[#This Row],[MDS Census]]</f>
        <v>0.2624322330813203</v>
      </c>
      <c r="AA784" s="6">
        <v>0</v>
      </c>
      <c r="AB784" s="6">
        <v>0</v>
      </c>
      <c r="AC784" s="6">
        <v>0</v>
      </c>
      <c r="AD784" s="6">
        <v>0</v>
      </c>
      <c r="AE784" s="6">
        <v>0</v>
      </c>
      <c r="AF784" s="6">
        <v>0</v>
      </c>
      <c r="AG784" s="6">
        <v>0</v>
      </c>
      <c r="AH784" s="1">
        <v>365483</v>
      </c>
      <c r="AI784">
        <v>5</v>
      </c>
    </row>
    <row r="785" spans="1:35" x14ac:dyDescent="0.25">
      <c r="A785" t="s">
        <v>964</v>
      </c>
      <c r="B785" t="s">
        <v>835</v>
      </c>
      <c r="C785" t="s">
        <v>1131</v>
      </c>
      <c r="D785" t="s">
        <v>982</v>
      </c>
      <c r="E785" s="6">
        <v>122.76086956521739</v>
      </c>
      <c r="F785" s="6">
        <v>4.1195652173913047</v>
      </c>
      <c r="G785" s="6">
        <v>0.19565217391304349</v>
      </c>
      <c r="H785" s="6">
        <v>0.77717391304347827</v>
      </c>
      <c r="I785" s="6">
        <v>7.0652173913043477</v>
      </c>
      <c r="J785" s="6">
        <v>0</v>
      </c>
      <c r="K785" s="6">
        <v>0</v>
      </c>
      <c r="L785" s="6">
        <v>7.3608695652173921</v>
      </c>
      <c r="M785" s="6">
        <v>5.7391304347826084</v>
      </c>
      <c r="N785" s="6">
        <v>6.7919565217391282</v>
      </c>
      <c r="O785" s="6">
        <f>SUM(NonNurse[[#This Row],[Qualified Social Work Staff Hours]],NonNurse[[#This Row],[Other Social Work Staff Hours]])/NonNurse[[#This Row],[MDS Census]]</f>
        <v>0.10207720913759516</v>
      </c>
      <c r="P785" s="6">
        <v>5.4782608695652177</v>
      </c>
      <c r="Q785" s="6">
        <v>0.42771739130434783</v>
      </c>
      <c r="R785" s="6">
        <f>SUM(NonNurse[[#This Row],[Qualified Activities Professional Hours]],NonNurse[[#This Row],[Other Activities Professional Hours]])/NonNurse[[#This Row],[MDS Census]]</f>
        <v>4.8109615725163805E-2</v>
      </c>
      <c r="S785" s="6">
        <v>8.5036956521739135</v>
      </c>
      <c r="T785" s="6">
        <v>20.190543478260867</v>
      </c>
      <c r="U785" s="6">
        <v>0</v>
      </c>
      <c r="V785" s="6">
        <f>SUM(NonNurse[[#This Row],[Occupational Therapist Hours]],NonNurse[[#This Row],[OT Assistant Hours]],NonNurse[[#This Row],[OT Aide Hours]])/NonNurse[[#This Row],[MDS Census]]</f>
        <v>0.23374092438462898</v>
      </c>
      <c r="W785" s="6">
        <v>14.814021739130435</v>
      </c>
      <c r="X785" s="6">
        <v>16.650652173913041</v>
      </c>
      <c r="Y785" s="6">
        <v>0</v>
      </c>
      <c r="Z785" s="6">
        <f>SUM(NonNurse[[#This Row],[Physical Therapist (PT) Hours]],NonNurse[[#This Row],[PT Assistant Hours]],NonNurse[[#This Row],[PT Aide Hours]])/NonNurse[[#This Row],[MDS Census]]</f>
        <v>0.25630865946520276</v>
      </c>
      <c r="AA785" s="6">
        <v>0</v>
      </c>
      <c r="AB785" s="6">
        <v>0</v>
      </c>
      <c r="AC785" s="6">
        <v>0</v>
      </c>
      <c r="AD785" s="6">
        <v>0</v>
      </c>
      <c r="AE785" s="6">
        <v>1.3369565217391304</v>
      </c>
      <c r="AF785" s="6">
        <v>0</v>
      </c>
      <c r="AG785" s="6">
        <v>0.68478260869565222</v>
      </c>
      <c r="AH785" s="1">
        <v>366388</v>
      </c>
      <c r="AI785">
        <v>5</v>
      </c>
    </row>
    <row r="786" spans="1:35" x14ac:dyDescent="0.25">
      <c r="A786" t="s">
        <v>964</v>
      </c>
      <c r="B786" t="s">
        <v>64</v>
      </c>
      <c r="C786" t="s">
        <v>1228</v>
      </c>
      <c r="D786" t="s">
        <v>1032</v>
      </c>
      <c r="E786" s="6">
        <v>77.967391304347828</v>
      </c>
      <c r="F786" s="6">
        <v>10.269021739130435</v>
      </c>
      <c r="G786" s="6">
        <v>0</v>
      </c>
      <c r="H786" s="6">
        <v>0</v>
      </c>
      <c r="I786" s="6">
        <v>0</v>
      </c>
      <c r="J786" s="6">
        <v>0</v>
      </c>
      <c r="K786" s="6">
        <v>0</v>
      </c>
      <c r="L786" s="6">
        <v>4.5675000000000008</v>
      </c>
      <c r="M786" s="6">
        <v>4.2391304347826084</v>
      </c>
      <c r="N786" s="6">
        <v>0</v>
      </c>
      <c r="O786" s="6">
        <f>SUM(NonNurse[[#This Row],[Qualified Social Work Staff Hours]],NonNurse[[#This Row],[Other Social Work Staff Hours]])/NonNurse[[#This Row],[MDS Census]]</f>
        <v>5.4370556252613965E-2</v>
      </c>
      <c r="P786" s="6">
        <v>0.16304347826086957</v>
      </c>
      <c r="Q786" s="6">
        <v>8.3804347826086953</v>
      </c>
      <c r="R786" s="6">
        <f>SUM(NonNurse[[#This Row],[Qualified Activities Professional Hours]],NonNurse[[#This Row],[Other Activities Professional Hours]])/NonNurse[[#This Row],[MDS Census]]</f>
        <v>0.10957758260142199</v>
      </c>
      <c r="S786" s="6">
        <v>0</v>
      </c>
      <c r="T786" s="6">
        <v>3.9973913043478273</v>
      </c>
      <c r="U786" s="6">
        <v>4.8152173913043477</v>
      </c>
      <c r="V786" s="6">
        <f>SUM(NonNurse[[#This Row],[Occupational Therapist Hours]],NonNurse[[#This Row],[OT Assistant Hours]],NonNurse[[#This Row],[OT Aide Hours]])/NonNurse[[#This Row],[MDS Census]]</f>
        <v>0.1130294158650495</v>
      </c>
      <c r="W786" s="6">
        <v>2.319239130434783</v>
      </c>
      <c r="X786" s="6">
        <v>1.3932608695652176</v>
      </c>
      <c r="Y786" s="6">
        <v>0</v>
      </c>
      <c r="Z786" s="6">
        <f>SUM(NonNurse[[#This Row],[Physical Therapist (PT) Hours]],NonNurse[[#This Row],[PT Assistant Hours]],NonNurse[[#This Row],[PT Aide Hours]])/NonNurse[[#This Row],[MDS Census]]</f>
        <v>4.7616060225846926E-2</v>
      </c>
      <c r="AA786" s="6">
        <v>0</v>
      </c>
      <c r="AB786" s="6">
        <v>0</v>
      </c>
      <c r="AC786" s="6">
        <v>0</v>
      </c>
      <c r="AD786" s="6">
        <v>0</v>
      </c>
      <c r="AE786" s="6">
        <v>0</v>
      </c>
      <c r="AF786" s="6">
        <v>0</v>
      </c>
      <c r="AG786" s="6">
        <v>0</v>
      </c>
      <c r="AH786" s="1">
        <v>365215</v>
      </c>
      <c r="AI786">
        <v>5</v>
      </c>
    </row>
    <row r="787" spans="1:35" x14ac:dyDescent="0.25">
      <c r="A787" t="s">
        <v>964</v>
      </c>
      <c r="B787" t="s">
        <v>297</v>
      </c>
      <c r="C787" t="s">
        <v>1146</v>
      </c>
      <c r="D787" t="s">
        <v>1024</v>
      </c>
      <c r="E787" s="6">
        <v>76.119565217391298</v>
      </c>
      <c r="F787" s="6">
        <v>5.4782608695652177</v>
      </c>
      <c r="G787" s="6">
        <v>0.2608695652173913</v>
      </c>
      <c r="H787" s="6">
        <v>0.44673913043478253</v>
      </c>
      <c r="I787" s="6">
        <v>1.3913043478260869</v>
      </c>
      <c r="J787" s="6">
        <v>0</v>
      </c>
      <c r="K787" s="6">
        <v>0</v>
      </c>
      <c r="L787" s="6">
        <v>0.85108695652173905</v>
      </c>
      <c r="M787" s="6">
        <v>0</v>
      </c>
      <c r="N787" s="6">
        <v>9.4809782608695645</v>
      </c>
      <c r="O787" s="6">
        <f>SUM(NonNurse[[#This Row],[Qualified Social Work Staff Hours]],NonNurse[[#This Row],[Other Social Work Staff Hours]])/NonNurse[[#This Row],[MDS Census]]</f>
        <v>0.12455376267314008</v>
      </c>
      <c r="P787" s="6">
        <v>4.4945652173913047</v>
      </c>
      <c r="Q787" s="6">
        <v>5.0625</v>
      </c>
      <c r="R787" s="6">
        <f>SUM(NonNurse[[#This Row],[Qualified Activities Professional Hours]],NonNurse[[#This Row],[Other Activities Professional Hours]])/NonNurse[[#This Row],[MDS Census]]</f>
        <v>0.12555333428530632</v>
      </c>
      <c r="S787" s="6">
        <v>2.952391304347826</v>
      </c>
      <c r="T787" s="6">
        <v>5.2821739130434784</v>
      </c>
      <c r="U787" s="6">
        <v>0</v>
      </c>
      <c r="V787" s="6">
        <f>SUM(NonNurse[[#This Row],[Occupational Therapist Hours]],NonNurse[[#This Row],[OT Assistant Hours]],NonNurse[[#This Row],[OT Aide Hours]])/NonNurse[[#This Row],[MDS Census]]</f>
        <v>0.10817935170641156</v>
      </c>
      <c r="W787" s="6">
        <v>3.4881521739130443</v>
      </c>
      <c r="X787" s="6">
        <v>12.252065217391303</v>
      </c>
      <c r="Y787" s="6">
        <v>0</v>
      </c>
      <c r="Z787" s="6">
        <f>SUM(NonNurse[[#This Row],[Physical Therapist (PT) Hours]],NonNurse[[#This Row],[PT Assistant Hours]],NonNurse[[#This Row],[PT Aide Hours]])/NonNurse[[#This Row],[MDS Census]]</f>
        <v>0.20678280736827076</v>
      </c>
      <c r="AA787" s="6">
        <v>0</v>
      </c>
      <c r="AB787" s="6">
        <v>0</v>
      </c>
      <c r="AC787" s="6">
        <v>0</v>
      </c>
      <c r="AD787" s="6">
        <v>0</v>
      </c>
      <c r="AE787" s="6">
        <v>0</v>
      </c>
      <c r="AF787" s="6">
        <v>0</v>
      </c>
      <c r="AG787" s="6">
        <v>0</v>
      </c>
      <c r="AH787" s="1">
        <v>365612</v>
      </c>
      <c r="AI787">
        <v>5</v>
      </c>
    </row>
    <row r="788" spans="1:35" x14ac:dyDescent="0.25">
      <c r="A788" t="s">
        <v>964</v>
      </c>
      <c r="B788" t="s">
        <v>227</v>
      </c>
      <c r="C788" t="s">
        <v>1116</v>
      </c>
      <c r="D788" t="s">
        <v>980</v>
      </c>
      <c r="E788" s="6">
        <v>99.815217391304344</v>
      </c>
      <c r="F788" s="6">
        <v>6.0821739130434773</v>
      </c>
      <c r="G788" s="6">
        <v>0.17391304347826086</v>
      </c>
      <c r="H788" s="6">
        <v>0</v>
      </c>
      <c r="I788" s="6">
        <v>11.043478260869565</v>
      </c>
      <c r="J788" s="6">
        <v>0</v>
      </c>
      <c r="K788" s="6">
        <v>0</v>
      </c>
      <c r="L788" s="6">
        <v>2.717391304347826E-2</v>
      </c>
      <c r="M788" s="6">
        <v>0</v>
      </c>
      <c r="N788" s="6">
        <v>0</v>
      </c>
      <c r="O788" s="6">
        <f>SUM(NonNurse[[#This Row],[Qualified Social Work Staff Hours]],NonNurse[[#This Row],[Other Social Work Staff Hours]])/NonNurse[[#This Row],[MDS Census]]</f>
        <v>0</v>
      </c>
      <c r="P788" s="6">
        <v>4.9157608695652177</v>
      </c>
      <c r="Q788" s="6">
        <v>9.7608695652173907</v>
      </c>
      <c r="R788" s="6">
        <f>SUM(NonNurse[[#This Row],[Qualified Activities Professional Hours]],NonNurse[[#This Row],[Other Activities Professional Hours]])/NonNurse[[#This Row],[MDS Census]]</f>
        <v>0.14703800500925623</v>
      </c>
      <c r="S788" s="6">
        <v>4.6467391304347823</v>
      </c>
      <c r="T788" s="6">
        <v>0</v>
      </c>
      <c r="U788" s="6">
        <v>5.1847826086956523</v>
      </c>
      <c r="V788" s="6">
        <f>SUM(NonNurse[[#This Row],[Occupational Therapist Hours]],NonNurse[[#This Row],[OT Assistant Hours]],NonNurse[[#This Row],[OT Aide Hours]])/NonNurse[[#This Row],[MDS Census]]</f>
        <v>9.8497223129696165E-2</v>
      </c>
      <c r="W788" s="6">
        <v>0</v>
      </c>
      <c r="X788" s="6">
        <v>0</v>
      </c>
      <c r="Y788" s="6">
        <v>1.6086956521739131</v>
      </c>
      <c r="Z788" s="6">
        <f>SUM(NonNurse[[#This Row],[Physical Therapist (PT) Hours]],NonNurse[[#This Row],[PT Assistant Hours]],NonNurse[[#This Row],[PT Aide Hours]])/NonNurse[[#This Row],[MDS Census]]</f>
        <v>1.6116737449635196E-2</v>
      </c>
      <c r="AA788" s="6">
        <v>0</v>
      </c>
      <c r="AB788" s="6">
        <v>0</v>
      </c>
      <c r="AC788" s="6">
        <v>0</v>
      </c>
      <c r="AD788" s="6">
        <v>0</v>
      </c>
      <c r="AE788" s="6">
        <v>0</v>
      </c>
      <c r="AF788" s="6">
        <v>0</v>
      </c>
      <c r="AG788" s="6">
        <v>0</v>
      </c>
      <c r="AH788" s="1">
        <v>365499</v>
      </c>
      <c r="AI788">
        <v>5</v>
      </c>
    </row>
    <row r="789" spans="1:35" x14ac:dyDescent="0.25">
      <c r="A789" t="s">
        <v>964</v>
      </c>
      <c r="B789" t="s">
        <v>724</v>
      </c>
      <c r="C789" t="s">
        <v>1366</v>
      </c>
      <c r="D789" t="s">
        <v>1025</v>
      </c>
      <c r="E789" s="6">
        <v>38.836956521739133</v>
      </c>
      <c r="F789" s="6">
        <v>5.3043478260869561</v>
      </c>
      <c r="G789" s="6">
        <v>0</v>
      </c>
      <c r="H789" s="6">
        <v>0.15217391304347827</v>
      </c>
      <c r="I789" s="6">
        <v>1.2282608695652173</v>
      </c>
      <c r="J789" s="6">
        <v>0</v>
      </c>
      <c r="K789" s="6">
        <v>0</v>
      </c>
      <c r="L789" s="6">
        <v>1.3083695652173915</v>
      </c>
      <c r="M789" s="6">
        <v>0</v>
      </c>
      <c r="N789" s="6">
        <v>4.7886956521739119</v>
      </c>
      <c r="O789" s="6">
        <f>SUM(NonNurse[[#This Row],[Qualified Social Work Staff Hours]],NonNurse[[#This Row],[Other Social Work Staff Hours]])/NonNurse[[#This Row],[MDS Census]]</f>
        <v>0.12330254687937305</v>
      </c>
      <c r="P789" s="6">
        <v>6.7726086956521732</v>
      </c>
      <c r="Q789" s="6">
        <v>1.3123913043478261</v>
      </c>
      <c r="R789" s="6">
        <f>SUM(NonNurse[[#This Row],[Qualified Activities Professional Hours]],NonNurse[[#This Row],[Other Activities Professional Hours]])/NonNurse[[#This Row],[MDS Census]]</f>
        <v>0.20817800167926109</v>
      </c>
      <c r="S789" s="6">
        <v>0.76956521739130435</v>
      </c>
      <c r="T789" s="6">
        <v>1.8531521739130432</v>
      </c>
      <c r="U789" s="6">
        <v>0</v>
      </c>
      <c r="V789" s="6">
        <f>SUM(NonNurse[[#This Row],[Occupational Therapist Hours]],NonNurse[[#This Row],[OT Assistant Hours]],NonNurse[[#This Row],[OT Aide Hours]])/NonNurse[[#This Row],[MDS Census]]</f>
        <v>6.7531486146095707E-2</v>
      </c>
      <c r="W789" s="6">
        <v>1.1706521739130435</v>
      </c>
      <c r="X789" s="6">
        <v>5.3727173913043469</v>
      </c>
      <c r="Y789" s="6">
        <v>0</v>
      </c>
      <c r="Z789" s="6">
        <f>SUM(NonNurse[[#This Row],[Physical Therapist (PT) Hours]],NonNurse[[#This Row],[PT Assistant Hours]],NonNurse[[#This Row],[PT Aide Hours]])/NonNurse[[#This Row],[MDS Census]]</f>
        <v>0.16848306745032182</v>
      </c>
      <c r="AA789" s="6">
        <v>0</v>
      </c>
      <c r="AB789" s="6">
        <v>0</v>
      </c>
      <c r="AC789" s="6">
        <v>0</v>
      </c>
      <c r="AD789" s="6">
        <v>0</v>
      </c>
      <c r="AE789" s="6">
        <v>0</v>
      </c>
      <c r="AF789" s="6">
        <v>0</v>
      </c>
      <c r="AG789" s="6">
        <v>0</v>
      </c>
      <c r="AH789" s="1">
        <v>366249</v>
      </c>
      <c r="AI789">
        <v>5</v>
      </c>
    </row>
    <row r="790" spans="1:35" x14ac:dyDescent="0.25">
      <c r="A790" t="s">
        <v>964</v>
      </c>
      <c r="B790" t="s">
        <v>756</v>
      </c>
      <c r="C790" t="s">
        <v>1399</v>
      </c>
      <c r="D790" t="s">
        <v>1056</v>
      </c>
      <c r="E790" s="6">
        <v>50.413043478260867</v>
      </c>
      <c r="F790" s="6">
        <v>5.4782608695652177</v>
      </c>
      <c r="G790" s="6">
        <v>0.28782608695652173</v>
      </c>
      <c r="H790" s="6">
        <v>0.19565217391304349</v>
      </c>
      <c r="I790" s="6">
        <v>1.2826086956521738</v>
      </c>
      <c r="J790" s="6">
        <v>0.59782608695652173</v>
      </c>
      <c r="K790" s="6">
        <v>0</v>
      </c>
      <c r="L790" s="6">
        <v>2.5659782608695649</v>
      </c>
      <c r="M790" s="6">
        <v>4.2826086956521738</v>
      </c>
      <c r="N790" s="6">
        <v>0</v>
      </c>
      <c r="O790" s="6">
        <f>SUM(NonNurse[[#This Row],[Qualified Social Work Staff Hours]],NonNurse[[#This Row],[Other Social Work Staff Hours]])/NonNurse[[#This Row],[MDS Census]]</f>
        <v>8.4950409659335924E-2</v>
      </c>
      <c r="P790" s="6">
        <v>2.4130434782608696</v>
      </c>
      <c r="Q790" s="6">
        <v>0</v>
      </c>
      <c r="R790" s="6">
        <f>SUM(NonNurse[[#This Row],[Qualified Activities Professional Hours]],NonNurse[[#This Row],[Other Activities Professional Hours]])/NonNurse[[#This Row],[MDS Census]]</f>
        <v>4.7865459249676591E-2</v>
      </c>
      <c r="S790" s="6">
        <v>2.722934782608696</v>
      </c>
      <c r="T790" s="6">
        <v>5.7548913043478249</v>
      </c>
      <c r="U790" s="6">
        <v>0</v>
      </c>
      <c r="V790" s="6">
        <f>SUM(NonNurse[[#This Row],[Occupational Therapist Hours]],NonNurse[[#This Row],[OT Assistant Hours]],NonNurse[[#This Row],[OT Aide Hours]])/NonNurse[[#This Row],[MDS Census]]</f>
        <v>0.16816731349719705</v>
      </c>
      <c r="W790" s="6">
        <v>2.6378260869565211</v>
      </c>
      <c r="X790" s="6">
        <v>4.1329347826086975</v>
      </c>
      <c r="Y790" s="6">
        <v>1.6847826086956521</v>
      </c>
      <c r="Z790" s="6">
        <f>SUM(NonNurse[[#This Row],[Physical Therapist (PT) Hours]],NonNurse[[#This Row],[PT Assistant Hours]],NonNurse[[#This Row],[PT Aide Hours]])/NonNurse[[#This Row],[MDS Census]]</f>
        <v>0.1677253126347564</v>
      </c>
      <c r="AA790" s="6">
        <v>0</v>
      </c>
      <c r="AB790" s="6">
        <v>0</v>
      </c>
      <c r="AC790" s="6">
        <v>0</v>
      </c>
      <c r="AD790" s="6">
        <v>0</v>
      </c>
      <c r="AE790" s="6">
        <v>0</v>
      </c>
      <c r="AF790" s="6">
        <v>0</v>
      </c>
      <c r="AG790" s="6">
        <v>0</v>
      </c>
      <c r="AH790" s="1">
        <v>366288</v>
      </c>
      <c r="AI790">
        <v>5</v>
      </c>
    </row>
    <row r="791" spans="1:35" x14ac:dyDescent="0.25">
      <c r="A791" t="s">
        <v>964</v>
      </c>
      <c r="B791" t="s">
        <v>237</v>
      </c>
      <c r="C791" t="s">
        <v>9</v>
      </c>
      <c r="D791" t="s">
        <v>1032</v>
      </c>
      <c r="E791" s="6">
        <v>85.282608695652172</v>
      </c>
      <c r="F791" s="6">
        <v>3.4782608695652173</v>
      </c>
      <c r="G791" s="6">
        <v>0</v>
      </c>
      <c r="H791" s="6">
        <v>0</v>
      </c>
      <c r="I791" s="6">
        <v>0.27173913043478259</v>
      </c>
      <c r="J791" s="6">
        <v>0</v>
      </c>
      <c r="K791" s="6">
        <v>0</v>
      </c>
      <c r="L791" s="6">
        <v>4.7146739130434776</v>
      </c>
      <c r="M791" s="6">
        <v>0</v>
      </c>
      <c r="N791" s="6">
        <v>0</v>
      </c>
      <c r="O791" s="6">
        <f>SUM(NonNurse[[#This Row],[Qualified Social Work Staff Hours]],NonNurse[[#This Row],[Other Social Work Staff Hours]])/NonNurse[[#This Row],[MDS Census]]</f>
        <v>0</v>
      </c>
      <c r="P791" s="6">
        <v>6.6059782608695654</v>
      </c>
      <c r="Q791" s="6">
        <v>5.0054347826086953</v>
      </c>
      <c r="R791" s="6">
        <f>SUM(NonNurse[[#This Row],[Qualified Activities Professional Hours]],NonNurse[[#This Row],[Other Activities Professional Hours]])/NonNurse[[#This Row],[MDS Census]]</f>
        <v>0.13615217945449912</v>
      </c>
      <c r="S791" s="6">
        <v>0.65000000000000024</v>
      </c>
      <c r="T791" s="6">
        <v>4.9869565217391294</v>
      </c>
      <c r="U791" s="6">
        <v>0</v>
      </c>
      <c r="V791" s="6">
        <f>SUM(NonNurse[[#This Row],[Occupational Therapist Hours]],NonNurse[[#This Row],[OT Assistant Hours]],NonNurse[[#This Row],[OT Aide Hours]])/NonNurse[[#This Row],[MDS Census]]</f>
        <v>6.60973744583227E-2</v>
      </c>
      <c r="W791" s="6">
        <v>0.83706521739130413</v>
      </c>
      <c r="X791" s="6">
        <v>10.101847826086955</v>
      </c>
      <c r="Y791" s="6">
        <v>0</v>
      </c>
      <c r="Z791" s="6">
        <f>SUM(NonNurse[[#This Row],[Physical Therapist (PT) Hours]],NonNurse[[#This Row],[PT Assistant Hours]],NonNurse[[#This Row],[PT Aide Hours]])/NonNurse[[#This Row],[MDS Census]]</f>
        <v>0.12826663267907212</v>
      </c>
      <c r="AA791" s="6">
        <v>0</v>
      </c>
      <c r="AB791" s="6">
        <v>0</v>
      </c>
      <c r="AC791" s="6">
        <v>0</v>
      </c>
      <c r="AD791" s="6">
        <v>0</v>
      </c>
      <c r="AE791" s="6">
        <v>0</v>
      </c>
      <c r="AF791" s="6">
        <v>0</v>
      </c>
      <c r="AG791" s="6">
        <v>0</v>
      </c>
      <c r="AH791" s="1">
        <v>365520</v>
      </c>
      <c r="AI791">
        <v>5</v>
      </c>
    </row>
    <row r="792" spans="1:35" x14ac:dyDescent="0.25">
      <c r="A792" t="s">
        <v>964</v>
      </c>
      <c r="B792" t="s">
        <v>720</v>
      </c>
      <c r="C792" t="s">
        <v>1128</v>
      </c>
      <c r="D792" t="s">
        <v>1026</v>
      </c>
      <c r="E792" s="6">
        <v>43.032608695652172</v>
      </c>
      <c r="F792" s="6">
        <v>6.4565217391304346</v>
      </c>
      <c r="G792" s="6">
        <v>0.29347826086956524</v>
      </c>
      <c r="H792" s="6">
        <v>0.13043478260869565</v>
      </c>
      <c r="I792" s="6">
        <v>0.94565217391304346</v>
      </c>
      <c r="J792" s="6">
        <v>0</v>
      </c>
      <c r="K792" s="6">
        <v>0</v>
      </c>
      <c r="L792" s="6">
        <v>2.2093478260869563</v>
      </c>
      <c r="M792" s="6">
        <v>5.4782608695652177</v>
      </c>
      <c r="N792" s="6">
        <v>7.4646739130434785</v>
      </c>
      <c r="O792" s="6">
        <f>SUM(NonNurse[[#This Row],[Qualified Social Work Staff Hours]],NonNurse[[#This Row],[Other Social Work Staff Hours]])/NonNurse[[#This Row],[MDS Census]]</f>
        <v>0.3007703965647891</v>
      </c>
      <c r="P792" s="6">
        <v>0</v>
      </c>
      <c r="Q792" s="6">
        <v>8.9320652173913047</v>
      </c>
      <c r="R792" s="6">
        <f>SUM(NonNurse[[#This Row],[Qualified Activities Professional Hours]],NonNurse[[#This Row],[Other Activities Professional Hours]])/NonNurse[[#This Row],[MDS Census]]</f>
        <v>0.20756504167719123</v>
      </c>
      <c r="S792" s="6">
        <v>4.2714130434782618</v>
      </c>
      <c r="T792" s="6">
        <v>6.6816304347826074</v>
      </c>
      <c r="U792" s="6">
        <v>0</v>
      </c>
      <c r="V792" s="6">
        <f>SUM(NonNurse[[#This Row],[Occupational Therapist Hours]],NonNurse[[#This Row],[OT Assistant Hours]],NonNurse[[#This Row],[OT Aide Hours]])/NonNurse[[#This Row],[MDS Census]]</f>
        <v>0.25452892144480932</v>
      </c>
      <c r="W792" s="6">
        <v>3.1392391304347824</v>
      </c>
      <c r="X792" s="6">
        <v>6.2801086956521752</v>
      </c>
      <c r="Y792" s="6">
        <v>0</v>
      </c>
      <c r="Z792" s="6">
        <f>SUM(NonNurse[[#This Row],[Physical Therapist (PT) Hours]],NonNurse[[#This Row],[PT Assistant Hours]],NonNurse[[#This Row],[PT Aide Hours]])/NonNurse[[#This Row],[MDS Census]]</f>
        <v>0.21888860823440265</v>
      </c>
      <c r="AA792" s="6">
        <v>0</v>
      </c>
      <c r="AB792" s="6">
        <v>0</v>
      </c>
      <c r="AC792" s="6">
        <v>0</v>
      </c>
      <c r="AD792" s="6">
        <v>0</v>
      </c>
      <c r="AE792" s="6">
        <v>0</v>
      </c>
      <c r="AF792" s="6">
        <v>0</v>
      </c>
      <c r="AG792" s="6">
        <v>0</v>
      </c>
      <c r="AH792" s="1">
        <v>366242</v>
      </c>
      <c r="AI792">
        <v>5</v>
      </c>
    </row>
    <row r="793" spans="1:35" x14ac:dyDescent="0.25">
      <c r="A793" t="s">
        <v>964</v>
      </c>
      <c r="B793" t="s">
        <v>595</v>
      </c>
      <c r="C793" t="s">
        <v>1332</v>
      </c>
      <c r="D793" t="s">
        <v>1001</v>
      </c>
      <c r="E793" s="6">
        <v>49.336956521739133</v>
      </c>
      <c r="F793" s="6">
        <v>1.7608695652173914</v>
      </c>
      <c r="G793" s="6">
        <v>0.56521739130434778</v>
      </c>
      <c r="H793" s="6">
        <v>0.17391304347826086</v>
      </c>
      <c r="I793" s="6">
        <v>0.89130434782608692</v>
      </c>
      <c r="J793" s="6">
        <v>0</v>
      </c>
      <c r="K793" s="6">
        <v>0.20652173913043478</v>
      </c>
      <c r="L793" s="6">
        <v>0.6003260869565219</v>
      </c>
      <c r="M793" s="6">
        <v>5.6521739130434785</v>
      </c>
      <c r="N793" s="6">
        <v>0</v>
      </c>
      <c r="O793" s="6">
        <f>SUM(NonNurse[[#This Row],[Qualified Social Work Staff Hours]],NonNurse[[#This Row],[Other Social Work Staff Hours]])/NonNurse[[#This Row],[MDS Census]]</f>
        <v>0.11456267900418594</v>
      </c>
      <c r="P793" s="6">
        <v>3.7445652173913042</v>
      </c>
      <c r="Q793" s="6">
        <v>0</v>
      </c>
      <c r="R793" s="6">
        <f>SUM(NonNurse[[#This Row],[Qualified Activities Professional Hours]],NonNurse[[#This Row],[Other Activities Professional Hours]])/NonNurse[[#This Row],[MDS Census]]</f>
        <v>7.5897774840273186E-2</v>
      </c>
      <c r="S793" s="6">
        <v>0.37195652173913052</v>
      </c>
      <c r="T793" s="6">
        <v>2.0032608695652177</v>
      </c>
      <c r="U793" s="6">
        <v>0</v>
      </c>
      <c r="V793" s="6">
        <f>SUM(NonNurse[[#This Row],[Occupational Therapist Hours]],NonNurse[[#This Row],[OT Assistant Hours]],NonNurse[[#This Row],[OT Aide Hours]])/NonNurse[[#This Row],[MDS Census]]</f>
        <v>4.8142762723066758E-2</v>
      </c>
      <c r="W793" s="6">
        <v>0.26967391304347826</v>
      </c>
      <c r="X793" s="6">
        <v>3.7211956521739133</v>
      </c>
      <c r="Y793" s="6">
        <v>0</v>
      </c>
      <c r="Z793" s="6">
        <f>SUM(NonNurse[[#This Row],[Physical Therapist (PT) Hours]],NonNurse[[#This Row],[PT Assistant Hours]],NonNurse[[#This Row],[PT Aide Hours]])/NonNurse[[#This Row],[MDS Census]]</f>
        <v>8.0890063890724825E-2</v>
      </c>
      <c r="AA793" s="6">
        <v>0</v>
      </c>
      <c r="AB793" s="6">
        <v>0</v>
      </c>
      <c r="AC793" s="6">
        <v>0</v>
      </c>
      <c r="AD793" s="6">
        <v>0</v>
      </c>
      <c r="AE793" s="6">
        <v>0</v>
      </c>
      <c r="AF793" s="6">
        <v>0</v>
      </c>
      <c r="AG793" s="6">
        <v>5.434782608695652E-2</v>
      </c>
      <c r="AH793" s="1">
        <v>366073</v>
      </c>
      <c r="AI793">
        <v>5</v>
      </c>
    </row>
    <row r="794" spans="1:35" x14ac:dyDescent="0.25">
      <c r="A794" t="s">
        <v>964</v>
      </c>
      <c r="B794" t="s">
        <v>390</v>
      </c>
      <c r="C794" t="s">
        <v>1332</v>
      </c>
      <c r="D794" t="s">
        <v>1001</v>
      </c>
      <c r="E794" s="6">
        <v>74.597826086956516</v>
      </c>
      <c r="F794" s="6">
        <v>6.4673913043478262</v>
      </c>
      <c r="G794" s="6">
        <v>0.16304347826086957</v>
      </c>
      <c r="H794" s="6">
        <v>0.2608695652173913</v>
      </c>
      <c r="I794" s="6">
        <v>0.84782608695652173</v>
      </c>
      <c r="J794" s="6">
        <v>0</v>
      </c>
      <c r="K794" s="6">
        <v>0</v>
      </c>
      <c r="L794" s="6">
        <v>2.1536956521739126</v>
      </c>
      <c r="M794" s="6">
        <v>5.7051086956521724</v>
      </c>
      <c r="N794" s="6">
        <v>0</v>
      </c>
      <c r="O794" s="6">
        <f>SUM(NonNurse[[#This Row],[Qualified Social Work Staff Hours]],NonNurse[[#This Row],[Other Social Work Staff Hours]])/NonNurse[[#This Row],[MDS Census]]</f>
        <v>7.6478216523386253E-2</v>
      </c>
      <c r="P794" s="6">
        <v>4.428369565217392</v>
      </c>
      <c r="Q794" s="6">
        <v>12.335108695652172</v>
      </c>
      <c r="R794" s="6">
        <f>SUM(NonNurse[[#This Row],[Qualified Activities Professional Hours]],NonNurse[[#This Row],[Other Activities Professional Hours]])/NonNurse[[#This Row],[MDS Census]]</f>
        <v>0.22471805332944778</v>
      </c>
      <c r="S794" s="6">
        <v>2.8445652173913047</v>
      </c>
      <c r="T794" s="6">
        <v>8.8265217391304329</v>
      </c>
      <c r="U794" s="6">
        <v>0</v>
      </c>
      <c r="V794" s="6">
        <f>SUM(NonNurse[[#This Row],[Occupational Therapist Hours]],NonNurse[[#This Row],[OT Assistant Hours]],NonNurse[[#This Row],[OT Aide Hours]])/NonNurse[[#This Row],[MDS Census]]</f>
        <v>0.1564534460148623</v>
      </c>
      <c r="W794" s="6">
        <v>2.3300000000000005</v>
      </c>
      <c r="X794" s="6">
        <v>8.7913043478260864</v>
      </c>
      <c r="Y794" s="6">
        <v>0</v>
      </c>
      <c r="Z794" s="6">
        <f>SUM(NonNurse[[#This Row],[Physical Therapist (PT) Hours]],NonNurse[[#This Row],[PT Assistant Hours]],NonNurse[[#This Row],[PT Aide Hours]])/NonNurse[[#This Row],[MDS Census]]</f>
        <v>0.14908349118461314</v>
      </c>
      <c r="AA794" s="6">
        <v>0</v>
      </c>
      <c r="AB794" s="6">
        <v>0</v>
      </c>
      <c r="AC794" s="6">
        <v>0</v>
      </c>
      <c r="AD794" s="6">
        <v>0</v>
      </c>
      <c r="AE794" s="6">
        <v>0</v>
      </c>
      <c r="AF794" s="6">
        <v>0</v>
      </c>
      <c r="AG794" s="6">
        <v>0</v>
      </c>
      <c r="AH794" s="1">
        <v>365745</v>
      </c>
      <c r="AI794">
        <v>5</v>
      </c>
    </row>
    <row r="795" spans="1:35" x14ac:dyDescent="0.25">
      <c r="A795" t="s">
        <v>964</v>
      </c>
      <c r="B795" t="s">
        <v>549</v>
      </c>
      <c r="C795" t="s">
        <v>1312</v>
      </c>
      <c r="D795" t="s">
        <v>982</v>
      </c>
      <c r="E795" s="6">
        <v>78.293478260869563</v>
      </c>
      <c r="F795" s="6">
        <v>5.7391304347826084</v>
      </c>
      <c r="G795" s="6">
        <v>0.2608695652173913</v>
      </c>
      <c r="H795" s="6">
        <v>0.46195652173913043</v>
      </c>
      <c r="I795" s="6">
        <v>5.7391304347826084</v>
      </c>
      <c r="J795" s="6">
        <v>0</v>
      </c>
      <c r="K795" s="6">
        <v>0</v>
      </c>
      <c r="L795" s="6">
        <v>5.6272826086956522</v>
      </c>
      <c r="M795" s="6">
        <v>5.7391304347826084</v>
      </c>
      <c r="N795" s="6">
        <v>4.8838043478260866</v>
      </c>
      <c r="O795" s="6">
        <f>SUM(NonNurse[[#This Row],[Qualified Social Work Staff Hours]],NonNurse[[#This Row],[Other Social Work Staff Hours]])/NonNurse[[#This Row],[MDS Census]]</f>
        <v>0.13568096626405665</v>
      </c>
      <c r="P795" s="6">
        <v>6.5629347826086963</v>
      </c>
      <c r="Q795" s="6">
        <v>3.5410869565217382</v>
      </c>
      <c r="R795" s="6">
        <f>SUM(NonNurse[[#This Row],[Qualified Activities Professional Hours]],NonNurse[[#This Row],[Other Activities Professional Hours]])/NonNurse[[#This Row],[MDS Census]]</f>
        <v>0.12905317228932389</v>
      </c>
      <c r="S795" s="6">
        <v>5.4285869565217402</v>
      </c>
      <c r="T795" s="6">
        <v>12.801847826086952</v>
      </c>
      <c r="U795" s="6">
        <v>0</v>
      </c>
      <c r="V795" s="6">
        <f>SUM(NonNurse[[#This Row],[Occupational Therapist Hours]],NonNurse[[#This Row],[OT Assistant Hours]],NonNurse[[#This Row],[OT Aide Hours]])/NonNurse[[#This Row],[MDS Census]]</f>
        <v>0.23284742468415937</v>
      </c>
      <c r="W795" s="6">
        <v>10.252391304347825</v>
      </c>
      <c r="X795" s="6">
        <v>9.5608695652173896</v>
      </c>
      <c r="Y795" s="6">
        <v>0</v>
      </c>
      <c r="Z795" s="6">
        <f>SUM(NonNurse[[#This Row],[Physical Therapist (PT) Hours]],NonNurse[[#This Row],[PT Assistant Hours]],NonNurse[[#This Row],[PT Aide Hours]])/NonNurse[[#This Row],[MDS Census]]</f>
        <v>0.25306400111064831</v>
      </c>
      <c r="AA795" s="6">
        <v>0</v>
      </c>
      <c r="AB795" s="6">
        <v>0</v>
      </c>
      <c r="AC795" s="6">
        <v>0</v>
      </c>
      <c r="AD795" s="6">
        <v>0</v>
      </c>
      <c r="AE795" s="6">
        <v>0.46739130434782611</v>
      </c>
      <c r="AF795" s="6">
        <v>0</v>
      </c>
      <c r="AG795" s="6">
        <v>0</v>
      </c>
      <c r="AH795" s="1">
        <v>366000</v>
      </c>
      <c r="AI795">
        <v>5</v>
      </c>
    </row>
    <row r="796" spans="1:35" x14ac:dyDescent="0.25">
      <c r="A796" t="s">
        <v>964</v>
      </c>
      <c r="B796" t="s">
        <v>565</v>
      </c>
      <c r="C796" t="s">
        <v>1308</v>
      </c>
      <c r="D796" t="s">
        <v>1006</v>
      </c>
      <c r="E796" s="6">
        <v>100.8695652173913</v>
      </c>
      <c r="F796" s="6">
        <v>5.3913043478260869</v>
      </c>
      <c r="G796" s="6">
        <v>0.19565217391304349</v>
      </c>
      <c r="H796" s="6">
        <v>0.32608695652173914</v>
      </c>
      <c r="I796" s="6">
        <v>2.5869565217391304</v>
      </c>
      <c r="J796" s="6">
        <v>0</v>
      </c>
      <c r="K796" s="6">
        <v>0</v>
      </c>
      <c r="L796" s="6">
        <v>0.68293478260869578</v>
      </c>
      <c r="M796" s="6">
        <v>0.77989130434782605</v>
      </c>
      <c r="N796" s="6">
        <v>8.25</v>
      </c>
      <c r="O796" s="6">
        <f>SUM(NonNurse[[#This Row],[Qualified Social Work Staff Hours]],NonNurse[[#This Row],[Other Social Work Staff Hours]])/NonNurse[[#This Row],[MDS Census]]</f>
        <v>8.9520474137931044E-2</v>
      </c>
      <c r="P796" s="6">
        <v>5.4782608695652177</v>
      </c>
      <c r="Q796" s="6">
        <v>15.247282608695652</v>
      </c>
      <c r="R796" s="6">
        <f>SUM(NonNurse[[#This Row],[Qualified Activities Professional Hours]],NonNurse[[#This Row],[Other Activities Professional Hours]])/NonNurse[[#This Row],[MDS Census]]</f>
        <v>0.20546875000000003</v>
      </c>
      <c r="S796" s="6">
        <v>1.6434782608695657</v>
      </c>
      <c r="T796" s="6">
        <v>3.6231521739130428</v>
      </c>
      <c r="U796" s="6">
        <v>0</v>
      </c>
      <c r="V796" s="6">
        <f>SUM(NonNurse[[#This Row],[Occupational Therapist Hours]],NonNurse[[#This Row],[OT Assistant Hours]],NonNurse[[#This Row],[OT Aide Hours]])/NonNurse[[#This Row],[MDS Census]]</f>
        <v>5.2212284482758622E-2</v>
      </c>
      <c r="W796" s="6">
        <v>1.2674999999999998</v>
      </c>
      <c r="X796" s="6">
        <v>7.2780434782608685</v>
      </c>
      <c r="Y796" s="6">
        <v>0</v>
      </c>
      <c r="Z796" s="6">
        <f>SUM(NonNurse[[#This Row],[Physical Therapist (PT) Hours]],NonNurse[[#This Row],[PT Assistant Hours]],NonNurse[[#This Row],[PT Aide Hours]])/NonNurse[[#This Row],[MDS Census]]</f>
        <v>8.4718749999999982E-2</v>
      </c>
      <c r="AA796" s="6">
        <v>0</v>
      </c>
      <c r="AB796" s="6">
        <v>0</v>
      </c>
      <c r="AC796" s="6">
        <v>0</v>
      </c>
      <c r="AD796" s="6">
        <v>0</v>
      </c>
      <c r="AE796" s="6">
        <v>0</v>
      </c>
      <c r="AF796" s="6">
        <v>0</v>
      </c>
      <c r="AG796" s="6">
        <v>0</v>
      </c>
      <c r="AH796" s="1">
        <v>366024</v>
      </c>
      <c r="AI796">
        <v>5</v>
      </c>
    </row>
    <row r="797" spans="1:35" x14ac:dyDescent="0.25">
      <c r="A797" t="s">
        <v>964</v>
      </c>
      <c r="B797" t="s">
        <v>927</v>
      </c>
      <c r="C797" t="s">
        <v>1309</v>
      </c>
      <c r="D797" t="s">
        <v>1034</v>
      </c>
      <c r="E797" s="6">
        <v>19.5</v>
      </c>
      <c r="F797" s="6">
        <v>5.1304347826086953</v>
      </c>
      <c r="G797" s="6">
        <v>0.32608695652173914</v>
      </c>
      <c r="H797" s="6">
        <v>7.0652173913043473E-2</v>
      </c>
      <c r="I797" s="6">
        <v>1.2391304347826086</v>
      </c>
      <c r="J797" s="6">
        <v>0</v>
      </c>
      <c r="K797" s="6">
        <v>0</v>
      </c>
      <c r="L797" s="6">
        <v>2.2282608695652173</v>
      </c>
      <c r="M797" s="6">
        <v>0</v>
      </c>
      <c r="N797" s="6">
        <v>0</v>
      </c>
      <c r="O797" s="6">
        <f>SUM(NonNurse[[#This Row],[Qualified Social Work Staff Hours]],NonNurse[[#This Row],[Other Social Work Staff Hours]])/NonNurse[[#This Row],[MDS Census]]</f>
        <v>0</v>
      </c>
      <c r="P797" s="6">
        <v>5.5298913043478262</v>
      </c>
      <c r="Q797" s="6">
        <v>0</v>
      </c>
      <c r="R797" s="6">
        <f>SUM(NonNurse[[#This Row],[Qualified Activities Professional Hours]],NonNurse[[#This Row],[Other Activities Professional Hours]])/NonNurse[[#This Row],[MDS Census]]</f>
        <v>0.28358416945373466</v>
      </c>
      <c r="S797" s="6">
        <v>3.1304347826086958</v>
      </c>
      <c r="T797" s="6">
        <v>3.2418478260869565</v>
      </c>
      <c r="U797" s="6">
        <v>0</v>
      </c>
      <c r="V797" s="6">
        <f>SUM(NonNurse[[#This Row],[Occupational Therapist Hours]],NonNurse[[#This Row],[OT Assistant Hours]],NonNurse[[#This Row],[OT Aide Hours]])/NonNurse[[#This Row],[MDS Census]]</f>
        <v>0.32678372352285395</v>
      </c>
      <c r="W797" s="6">
        <v>6.8614130434782608</v>
      </c>
      <c r="X797" s="6">
        <v>3.0706521739130435</v>
      </c>
      <c r="Y797" s="6">
        <v>0</v>
      </c>
      <c r="Z797" s="6">
        <f>SUM(NonNurse[[#This Row],[Physical Therapist (PT) Hours]],NonNurse[[#This Row],[PT Assistant Hours]],NonNurse[[#This Row],[PT Aide Hours]])/NonNurse[[#This Row],[MDS Census]]</f>
        <v>0.50933667781493874</v>
      </c>
      <c r="AA797" s="6">
        <v>0</v>
      </c>
      <c r="AB797" s="6">
        <v>0</v>
      </c>
      <c r="AC797" s="6">
        <v>0</v>
      </c>
      <c r="AD797" s="6">
        <v>0</v>
      </c>
      <c r="AE797" s="6">
        <v>0</v>
      </c>
      <c r="AF797" s="6">
        <v>0</v>
      </c>
      <c r="AG797" s="6">
        <v>0</v>
      </c>
      <c r="AH797" s="1">
        <v>366487</v>
      </c>
      <c r="AI797">
        <v>5</v>
      </c>
    </row>
    <row r="798" spans="1:35" x14ac:dyDescent="0.25">
      <c r="A798" t="s">
        <v>964</v>
      </c>
      <c r="B798" t="s">
        <v>920</v>
      </c>
      <c r="C798" t="s">
        <v>1375</v>
      </c>
      <c r="D798" t="s">
        <v>980</v>
      </c>
      <c r="E798" s="6">
        <v>31.793478260869566</v>
      </c>
      <c r="F798" s="6">
        <v>23.074782608695653</v>
      </c>
      <c r="G798" s="6">
        <v>0</v>
      </c>
      <c r="H798" s="6">
        <v>1.0869565217391304E-2</v>
      </c>
      <c r="I798" s="6">
        <v>4.3478260869565216E-2</v>
      </c>
      <c r="J798" s="6">
        <v>0</v>
      </c>
      <c r="K798" s="6">
        <v>0</v>
      </c>
      <c r="L798" s="6">
        <v>0</v>
      </c>
      <c r="M798" s="6">
        <v>4.5513043478260871</v>
      </c>
      <c r="N798" s="6">
        <v>0</v>
      </c>
      <c r="O798" s="6">
        <f>SUM(NonNurse[[#This Row],[Qualified Social Work Staff Hours]],NonNurse[[#This Row],[Other Social Work Staff Hours]])/NonNurse[[#This Row],[MDS Census]]</f>
        <v>0.14315213675213675</v>
      </c>
      <c r="P798" s="6">
        <v>5.0711956521739117</v>
      </c>
      <c r="Q798" s="6">
        <v>7.9822826086956509</v>
      </c>
      <c r="R798" s="6">
        <f>SUM(NonNurse[[#This Row],[Qualified Activities Professional Hours]],NonNurse[[#This Row],[Other Activities Professional Hours]])/NonNurse[[#This Row],[MDS Census]]</f>
        <v>0.41057094017094009</v>
      </c>
      <c r="S798" s="6">
        <v>0</v>
      </c>
      <c r="T798" s="6">
        <v>0</v>
      </c>
      <c r="U798" s="6">
        <v>0</v>
      </c>
      <c r="V798" s="6">
        <f>SUM(NonNurse[[#This Row],[Occupational Therapist Hours]],NonNurse[[#This Row],[OT Assistant Hours]],NonNurse[[#This Row],[OT Aide Hours]])/NonNurse[[#This Row],[MDS Census]]</f>
        <v>0</v>
      </c>
      <c r="W798" s="6">
        <v>0</v>
      </c>
      <c r="X798" s="6">
        <v>0</v>
      </c>
      <c r="Y798" s="6">
        <v>0</v>
      </c>
      <c r="Z798" s="6">
        <f>SUM(NonNurse[[#This Row],[Physical Therapist (PT) Hours]],NonNurse[[#This Row],[PT Assistant Hours]],NonNurse[[#This Row],[PT Aide Hours]])/NonNurse[[#This Row],[MDS Census]]</f>
        <v>0</v>
      </c>
      <c r="AA798" s="6">
        <v>0</v>
      </c>
      <c r="AB798" s="6">
        <v>0</v>
      </c>
      <c r="AC798" s="6">
        <v>0</v>
      </c>
      <c r="AD798" s="6">
        <v>33.017282608695652</v>
      </c>
      <c r="AE798" s="6">
        <v>0</v>
      </c>
      <c r="AF798" s="6">
        <v>0</v>
      </c>
      <c r="AG798" s="6">
        <v>0</v>
      </c>
      <c r="AH798" s="1">
        <v>366480</v>
      </c>
      <c r="AI798">
        <v>5</v>
      </c>
    </row>
    <row r="799" spans="1:35" x14ac:dyDescent="0.25">
      <c r="A799" t="s">
        <v>964</v>
      </c>
      <c r="B799" t="s">
        <v>654</v>
      </c>
      <c r="C799" t="s">
        <v>1213</v>
      </c>
      <c r="D799" t="s">
        <v>1008</v>
      </c>
      <c r="E799" s="6">
        <v>71.119565217391298</v>
      </c>
      <c r="F799" s="6">
        <v>5.3043478260869561</v>
      </c>
      <c r="G799" s="6">
        <v>0.10869565217391304</v>
      </c>
      <c r="H799" s="6">
        <v>0.30978260869565216</v>
      </c>
      <c r="I799" s="6">
        <v>2.8695652173913042</v>
      </c>
      <c r="J799" s="6">
        <v>0</v>
      </c>
      <c r="K799" s="6">
        <v>0</v>
      </c>
      <c r="L799" s="6">
        <v>2.9586956521739127</v>
      </c>
      <c r="M799" s="6">
        <v>0</v>
      </c>
      <c r="N799" s="6">
        <v>5.2907608695652177</v>
      </c>
      <c r="O799" s="6">
        <f>SUM(NonNurse[[#This Row],[Qualified Social Work Staff Hours]],NonNurse[[#This Row],[Other Social Work Staff Hours]])/NonNurse[[#This Row],[MDS Census]]</f>
        <v>7.4392480513525913E-2</v>
      </c>
      <c r="P799" s="6">
        <v>6.4130434782608692</v>
      </c>
      <c r="Q799" s="6">
        <v>4.9293478260869561</v>
      </c>
      <c r="R799" s="6">
        <f>SUM(NonNurse[[#This Row],[Qualified Activities Professional Hours]],NonNurse[[#This Row],[Other Activities Professional Hours]])/NonNurse[[#This Row],[MDS Census]]</f>
        <v>0.15948341739263333</v>
      </c>
      <c r="S799" s="6">
        <v>2.714021739130434</v>
      </c>
      <c r="T799" s="6">
        <v>5.4577173913043477</v>
      </c>
      <c r="U799" s="6">
        <v>0</v>
      </c>
      <c r="V799" s="6">
        <f>SUM(NonNurse[[#This Row],[Occupational Therapist Hours]],NonNurse[[#This Row],[OT Assistant Hours]],NonNurse[[#This Row],[OT Aide Hours]])/NonNurse[[#This Row],[MDS Census]]</f>
        <v>0.11490142136634571</v>
      </c>
      <c r="W799" s="6">
        <v>1.7418478260869563</v>
      </c>
      <c r="X799" s="6">
        <v>4.8942391304347828</v>
      </c>
      <c r="Y799" s="6">
        <v>0</v>
      </c>
      <c r="Z799" s="6">
        <f>SUM(NonNurse[[#This Row],[Physical Therapist (PT) Hours]],NonNurse[[#This Row],[PT Assistant Hours]],NonNurse[[#This Row],[PT Aide Hours]])/NonNurse[[#This Row],[MDS Census]]</f>
        <v>9.3308879718783433E-2</v>
      </c>
      <c r="AA799" s="6">
        <v>0</v>
      </c>
      <c r="AB799" s="6">
        <v>0</v>
      </c>
      <c r="AC799" s="6">
        <v>0</v>
      </c>
      <c r="AD799" s="6">
        <v>0</v>
      </c>
      <c r="AE799" s="6">
        <v>0</v>
      </c>
      <c r="AF799" s="6">
        <v>0</v>
      </c>
      <c r="AG799" s="6">
        <v>0</v>
      </c>
      <c r="AH799" s="1">
        <v>366153</v>
      </c>
      <c r="AI799">
        <v>5</v>
      </c>
    </row>
    <row r="800" spans="1:35" x14ac:dyDescent="0.25">
      <c r="A800" t="s">
        <v>964</v>
      </c>
      <c r="B800" t="s">
        <v>17</v>
      </c>
      <c r="C800" t="s">
        <v>1213</v>
      </c>
      <c r="D800" t="s">
        <v>1008</v>
      </c>
      <c r="E800" s="6">
        <v>119.93478260869566</v>
      </c>
      <c r="F800" s="6">
        <v>0</v>
      </c>
      <c r="G800" s="6">
        <v>0</v>
      </c>
      <c r="H800" s="6">
        <v>0</v>
      </c>
      <c r="I800" s="6">
        <v>2.8152173913043477</v>
      </c>
      <c r="J800" s="6">
        <v>0</v>
      </c>
      <c r="K800" s="6">
        <v>0</v>
      </c>
      <c r="L800" s="6">
        <v>7.9211956521739131</v>
      </c>
      <c r="M800" s="6">
        <v>5.2363043478260876</v>
      </c>
      <c r="N800" s="6">
        <v>4.9538043478260869</v>
      </c>
      <c r="O800" s="6">
        <f>SUM(NonNurse[[#This Row],[Qualified Social Work Staff Hours]],NonNurse[[#This Row],[Other Social Work Staff Hours]])/NonNurse[[#This Row],[MDS Census]]</f>
        <v>8.4963748413993109E-2</v>
      </c>
      <c r="P800" s="6">
        <v>3.0815217391304346</v>
      </c>
      <c r="Q800" s="6">
        <v>22.505434782608695</v>
      </c>
      <c r="R800" s="6">
        <f>SUM(NonNurse[[#This Row],[Qualified Activities Professional Hours]],NonNurse[[#This Row],[Other Activities Professional Hours]])/NonNurse[[#This Row],[MDS Census]]</f>
        <v>0.21334058365053468</v>
      </c>
      <c r="S800" s="6">
        <v>9.179347826086957</v>
      </c>
      <c r="T800" s="6">
        <v>3.4347826086956523</v>
      </c>
      <c r="U800" s="6">
        <v>0</v>
      </c>
      <c r="V800" s="6">
        <f>SUM(NonNurse[[#This Row],[Occupational Therapist Hours]],NonNurse[[#This Row],[OT Assistant Hours]],NonNurse[[#This Row],[OT Aide Hours]])/NonNurse[[#This Row],[MDS Census]]</f>
        <v>0.10517491390248324</v>
      </c>
      <c r="W800" s="6">
        <v>14.600543478260869</v>
      </c>
      <c r="X800" s="6">
        <v>0</v>
      </c>
      <c r="Y800" s="6">
        <v>0</v>
      </c>
      <c r="Z800" s="6">
        <f>SUM(NonNurse[[#This Row],[Physical Therapist (PT) Hours]],NonNurse[[#This Row],[PT Assistant Hours]],NonNurse[[#This Row],[PT Aide Hours]])/NonNurse[[#This Row],[MDS Census]]</f>
        <v>0.12173735725938009</v>
      </c>
      <c r="AA800" s="6">
        <v>0</v>
      </c>
      <c r="AB800" s="6">
        <v>0</v>
      </c>
      <c r="AC800" s="6">
        <v>0</v>
      </c>
      <c r="AD800" s="6">
        <v>0</v>
      </c>
      <c r="AE800" s="6">
        <v>7.1739130434782608</v>
      </c>
      <c r="AF800" s="6">
        <v>0</v>
      </c>
      <c r="AG800" s="6">
        <v>0</v>
      </c>
      <c r="AH800" s="1">
        <v>365005</v>
      </c>
      <c r="AI800">
        <v>5</v>
      </c>
    </row>
    <row r="801" spans="1:35" x14ac:dyDescent="0.25">
      <c r="A801" t="s">
        <v>964</v>
      </c>
      <c r="B801" t="s">
        <v>313</v>
      </c>
      <c r="C801" t="s">
        <v>1309</v>
      </c>
      <c r="D801" t="s">
        <v>1034</v>
      </c>
      <c r="E801" s="6">
        <v>97.456521739130437</v>
      </c>
      <c r="F801" s="6">
        <v>5.3913043478260869</v>
      </c>
      <c r="G801" s="6">
        <v>0</v>
      </c>
      <c r="H801" s="6">
        <v>0.17391304347826086</v>
      </c>
      <c r="I801" s="6">
        <v>2.1413043478260869</v>
      </c>
      <c r="J801" s="6">
        <v>0</v>
      </c>
      <c r="K801" s="6">
        <v>0</v>
      </c>
      <c r="L801" s="6">
        <v>7.3688043478260861</v>
      </c>
      <c r="M801" s="6">
        <v>3.9130434782608696</v>
      </c>
      <c r="N801" s="6">
        <v>0</v>
      </c>
      <c r="O801" s="6">
        <f>SUM(NonNurse[[#This Row],[Qualified Social Work Staff Hours]],NonNurse[[#This Row],[Other Social Work Staff Hours]])/NonNurse[[#This Row],[MDS Census]]</f>
        <v>4.0151684140084763E-2</v>
      </c>
      <c r="P801" s="6">
        <v>6.3233695652173916</v>
      </c>
      <c r="Q801" s="6">
        <v>10.386086956521737</v>
      </c>
      <c r="R801" s="6">
        <f>SUM(NonNurse[[#This Row],[Qualified Activities Professional Hours]],NonNurse[[#This Row],[Other Activities Professional Hours]])/NonNurse[[#This Row],[MDS Census]]</f>
        <v>0.17145549855007805</v>
      </c>
      <c r="S801" s="6">
        <v>3.0815217391304346</v>
      </c>
      <c r="T801" s="6">
        <v>7.0156521739130415</v>
      </c>
      <c r="U801" s="6">
        <v>0</v>
      </c>
      <c r="V801" s="6">
        <f>SUM(NonNurse[[#This Row],[Occupational Therapist Hours]],NonNurse[[#This Row],[OT Assistant Hours]],NonNurse[[#This Row],[OT Aide Hours]])/NonNurse[[#This Row],[MDS Census]]</f>
        <v>0.10360695962525093</v>
      </c>
      <c r="W801" s="6">
        <v>1.2067391304347828</v>
      </c>
      <c r="X801" s="6">
        <v>8.1010869565217405</v>
      </c>
      <c r="Y801" s="6">
        <v>0</v>
      </c>
      <c r="Z801" s="6">
        <f>SUM(NonNurse[[#This Row],[Physical Therapist (PT) Hours]],NonNurse[[#This Row],[PT Assistant Hours]],NonNurse[[#This Row],[PT Aide Hours]])/NonNurse[[#This Row],[MDS Census]]</f>
        <v>9.5507472674548316E-2</v>
      </c>
      <c r="AA801" s="6">
        <v>0</v>
      </c>
      <c r="AB801" s="6">
        <v>0</v>
      </c>
      <c r="AC801" s="6">
        <v>0</v>
      </c>
      <c r="AD801" s="6">
        <v>0</v>
      </c>
      <c r="AE801" s="6">
        <v>0</v>
      </c>
      <c r="AF801" s="6">
        <v>0</v>
      </c>
      <c r="AG801" s="6">
        <v>0.32608695652173914</v>
      </c>
      <c r="AH801" s="1">
        <v>365633</v>
      </c>
      <c r="AI801">
        <v>5</v>
      </c>
    </row>
    <row r="802" spans="1:35" x14ac:dyDescent="0.25">
      <c r="A802" t="s">
        <v>964</v>
      </c>
      <c r="B802" t="s">
        <v>775</v>
      </c>
      <c r="C802" t="s">
        <v>1154</v>
      </c>
      <c r="D802" t="s">
        <v>1026</v>
      </c>
      <c r="E802" s="6">
        <v>54.043478260869563</v>
      </c>
      <c r="F802" s="6">
        <v>0</v>
      </c>
      <c r="G802" s="6">
        <v>0.70652173913043481</v>
      </c>
      <c r="H802" s="6">
        <v>0.31521739130434784</v>
      </c>
      <c r="I802" s="6">
        <v>1.3043478260869565</v>
      </c>
      <c r="J802" s="6">
        <v>0</v>
      </c>
      <c r="K802" s="6">
        <v>0.2391304347826087</v>
      </c>
      <c r="L802" s="6">
        <v>1.5554347826086956</v>
      </c>
      <c r="M802" s="6">
        <v>3.1494565217391304</v>
      </c>
      <c r="N802" s="6">
        <v>0</v>
      </c>
      <c r="O802" s="6">
        <f>SUM(NonNurse[[#This Row],[Qualified Social Work Staff Hours]],NonNurse[[#This Row],[Other Social Work Staff Hours]])/NonNurse[[#This Row],[MDS Census]]</f>
        <v>5.8276347546259051E-2</v>
      </c>
      <c r="P802" s="6">
        <v>5.2880434782608692</v>
      </c>
      <c r="Q802" s="6">
        <v>5.8016304347826084</v>
      </c>
      <c r="R802" s="6">
        <f>SUM(NonNurse[[#This Row],[Qualified Activities Professional Hours]],NonNurse[[#This Row],[Other Activities Professional Hours]])/NonNurse[[#This Row],[MDS Census]]</f>
        <v>0.20519911504424776</v>
      </c>
      <c r="S802" s="6">
        <v>2.431847826086956</v>
      </c>
      <c r="T802" s="6">
        <v>14.216413043478257</v>
      </c>
      <c r="U802" s="6">
        <v>0</v>
      </c>
      <c r="V802" s="6">
        <f>SUM(NonNurse[[#This Row],[Occupational Therapist Hours]],NonNurse[[#This Row],[OT Assistant Hours]],NonNurse[[#This Row],[OT Aide Hours]])/NonNurse[[#This Row],[MDS Census]]</f>
        <v>0.3080530973451327</v>
      </c>
      <c r="W802" s="6">
        <v>1.7423913043478265</v>
      </c>
      <c r="X802" s="6">
        <v>5.898586956521739</v>
      </c>
      <c r="Y802" s="6">
        <v>0</v>
      </c>
      <c r="Z802" s="6">
        <f>SUM(NonNurse[[#This Row],[Physical Therapist (PT) Hours]],NonNurse[[#This Row],[PT Assistant Hours]],NonNurse[[#This Row],[PT Aide Hours]])/NonNurse[[#This Row],[MDS Census]]</f>
        <v>0.14138576025744168</v>
      </c>
      <c r="AA802" s="6">
        <v>0</v>
      </c>
      <c r="AB802" s="6">
        <v>0</v>
      </c>
      <c r="AC802" s="6">
        <v>0</v>
      </c>
      <c r="AD802" s="6">
        <v>0</v>
      </c>
      <c r="AE802" s="6">
        <v>0</v>
      </c>
      <c r="AF802" s="6">
        <v>0</v>
      </c>
      <c r="AG802" s="6">
        <v>0.15217391304347827</v>
      </c>
      <c r="AH802" s="1">
        <v>366312</v>
      </c>
      <c r="AI802">
        <v>5</v>
      </c>
    </row>
    <row r="803" spans="1:35" x14ac:dyDescent="0.25">
      <c r="A803" t="s">
        <v>964</v>
      </c>
      <c r="B803" t="s">
        <v>746</v>
      </c>
      <c r="C803" t="s">
        <v>1396</v>
      </c>
      <c r="D803" t="s">
        <v>1032</v>
      </c>
      <c r="E803" s="6">
        <v>27.913043478260871</v>
      </c>
      <c r="F803" s="6">
        <v>5.8260869565217392</v>
      </c>
      <c r="G803" s="6">
        <v>6.5217391304347824E-2</v>
      </c>
      <c r="H803" s="6">
        <v>9.7173913043478249E-2</v>
      </c>
      <c r="I803" s="6">
        <v>1.1304347826086956</v>
      </c>
      <c r="J803" s="6">
        <v>0</v>
      </c>
      <c r="K803" s="6">
        <v>0</v>
      </c>
      <c r="L803" s="6">
        <v>2.5783695652173915</v>
      </c>
      <c r="M803" s="6">
        <v>2.6956521739130435</v>
      </c>
      <c r="N803" s="6">
        <v>0</v>
      </c>
      <c r="O803" s="6">
        <f>SUM(NonNurse[[#This Row],[Qualified Social Work Staff Hours]],NonNurse[[#This Row],[Other Social Work Staff Hours]])/NonNurse[[#This Row],[MDS Census]]</f>
        <v>9.657320872274143E-2</v>
      </c>
      <c r="P803" s="6">
        <v>4.941630434782609</v>
      </c>
      <c r="Q803" s="6">
        <v>0</v>
      </c>
      <c r="R803" s="6">
        <f>SUM(NonNurse[[#This Row],[Qualified Activities Professional Hours]],NonNurse[[#This Row],[Other Activities Professional Hours]])/NonNurse[[#This Row],[MDS Census]]</f>
        <v>0.17703660436137073</v>
      </c>
      <c r="S803" s="6">
        <v>1.3838043478260869</v>
      </c>
      <c r="T803" s="6">
        <v>4.3697826086956528</v>
      </c>
      <c r="U803" s="6">
        <v>0</v>
      </c>
      <c r="V803" s="6">
        <f>SUM(NonNurse[[#This Row],[Occupational Therapist Hours]],NonNurse[[#This Row],[OT Assistant Hours]],NonNurse[[#This Row],[OT Aide Hours]])/NonNurse[[#This Row],[MDS Census]]</f>
        <v>0.20612538940809969</v>
      </c>
      <c r="W803" s="6">
        <v>3.3695652173913042</v>
      </c>
      <c r="X803" s="6">
        <v>4.7591304347826107</v>
      </c>
      <c r="Y803" s="6">
        <v>0</v>
      </c>
      <c r="Z803" s="6">
        <f>SUM(NonNurse[[#This Row],[Physical Therapist (PT) Hours]],NonNurse[[#This Row],[PT Assistant Hours]],NonNurse[[#This Row],[PT Aide Hours]])/NonNurse[[#This Row],[MDS Census]]</f>
        <v>0.29121495327102809</v>
      </c>
      <c r="AA803" s="6">
        <v>0</v>
      </c>
      <c r="AB803" s="6">
        <v>0</v>
      </c>
      <c r="AC803" s="6">
        <v>0</v>
      </c>
      <c r="AD803" s="6">
        <v>0</v>
      </c>
      <c r="AE803" s="6">
        <v>0</v>
      </c>
      <c r="AF803" s="6">
        <v>0</v>
      </c>
      <c r="AG803" s="6">
        <v>0</v>
      </c>
      <c r="AH803" s="1">
        <v>366274</v>
      </c>
      <c r="AI803">
        <v>5</v>
      </c>
    </row>
    <row r="804" spans="1:35" x14ac:dyDescent="0.25">
      <c r="A804" t="s">
        <v>964</v>
      </c>
      <c r="B804" t="s">
        <v>898</v>
      </c>
      <c r="C804" t="s">
        <v>1116</v>
      </c>
      <c r="D804" t="s">
        <v>980</v>
      </c>
      <c r="E804" s="6">
        <v>100.70652173913044</v>
      </c>
      <c r="F804" s="6">
        <v>5.6521739130434785</v>
      </c>
      <c r="G804" s="6">
        <v>0.54619565217391308</v>
      </c>
      <c r="H804" s="6">
        <v>0</v>
      </c>
      <c r="I804" s="6">
        <v>1.8804347826086956</v>
      </c>
      <c r="J804" s="6">
        <v>0</v>
      </c>
      <c r="K804" s="6">
        <v>0</v>
      </c>
      <c r="L804" s="6">
        <v>5.3581521739130435</v>
      </c>
      <c r="M804" s="6">
        <v>10.349456521739132</v>
      </c>
      <c r="N804" s="6">
        <v>0</v>
      </c>
      <c r="O804" s="6">
        <f>SUM(NonNurse[[#This Row],[Qualified Social Work Staff Hours]],NonNurse[[#This Row],[Other Social Work Staff Hours]])/NonNurse[[#This Row],[MDS Census]]</f>
        <v>0.10276848354020508</v>
      </c>
      <c r="P804" s="6">
        <v>5.8190217391304353</v>
      </c>
      <c r="Q804" s="6">
        <v>5.149782608695654</v>
      </c>
      <c r="R804" s="6">
        <f>SUM(NonNurse[[#This Row],[Qualified Activities Professional Hours]],NonNurse[[#This Row],[Other Activities Professional Hours]])/NonNurse[[#This Row],[MDS Census]]</f>
        <v>0.10891851052347547</v>
      </c>
      <c r="S804" s="6">
        <v>5.1583695652173915</v>
      </c>
      <c r="T804" s="6">
        <v>16.782282608695652</v>
      </c>
      <c r="U804" s="6">
        <v>0</v>
      </c>
      <c r="V804" s="6">
        <f>SUM(NonNurse[[#This Row],[Occupational Therapist Hours]],NonNurse[[#This Row],[OT Assistant Hours]],NonNurse[[#This Row],[OT Aide Hours]])/NonNurse[[#This Row],[MDS Census]]</f>
        <v>0.21786724230976795</v>
      </c>
      <c r="W804" s="6">
        <v>4.9127173913043478</v>
      </c>
      <c r="X804" s="6">
        <v>12.65271739130435</v>
      </c>
      <c r="Y804" s="6">
        <v>0</v>
      </c>
      <c r="Z804" s="6">
        <f>SUM(NonNurse[[#This Row],[Physical Therapist (PT) Hours]],NonNurse[[#This Row],[PT Assistant Hours]],NonNurse[[#This Row],[PT Aide Hours]])/NonNurse[[#This Row],[MDS Census]]</f>
        <v>0.17442201834862386</v>
      </c>
      <c r="AA804" s="6">
        <v>0</v>
      </c>
      <c r="AB804" s="6">
        <v>0</v>
      </c>
      <c r="AC804" s="6">
        <v>0</v>
      </c>
      <c r="AD804" s="6">
        <v>0</v>
      </c>
      <c r="AE804" s="6">
        <v>0</v>
      </c>
      <c r="AF804" s="6">
        <v>0</v>
      </c>
      <c r="AG804" s="6">
        <v>0</v>
      </c>
      <c r="AH804" s="1">
        <v>366457</v>
      </c>
      <c r="AI804">
        <v>5</v>
      </c>
    </row>
    <row r="805" spans="1:35" x14ac:dyDescent="0.25">
      <c r="A805" t="s">
        <v>964</v>
      </c>
      <c r="B805" t="s">
        <v>258</v>
      </c>
      <c r="C805" t="s">
        <v>1073</v>
      </c>
      <c r="D805" t="s">
        <v>991</v>
      </c>
      <c r="E805" s="6">
        <v>67.923913043478265</v>
      </c>
      <c r="F805" s="6">
        <v>2.347826086956522</v>
      </c>
      <c r="G805" s="6">
        <v>0.13043478260869565</v>
      </c>
      <c r="H805" s="6">
        <v>0</v>
      </c>
      <c r="I805" s="6">
        <v>1.3152173913043479</v>
      </c>
      <c r="J805" s="6">
        <v>0</v>
      </c>
      <c r="K805" s="6">
        <v>0</v>
      </c>
      <c r="L805" s="6">
        <v>0.90489130434782605</v>
      </c>
      <c r="M805" s="6">
        <v>0</v>
      </c>
      <c r="N805" s="6">
        <v>5.184347826086956</v>
      </c>
      <c r="O805" s="6">
        <f>SUM(NonNurse[[#This Row],[Qualified Social Work Staff Hours]],NonNurse[[#This Row],[Other Social Work Staff Hours]])/NonNurse[[#This Row],[MDS Census]]</f>
        <v>7.6325812129940773E-2</v>
      </c>
      <c r="P805" s="6">
        <v>3.3755434782608704</v>
      </c>
      <c r="Q805" s="6">
        <v>13.371304347826083</v>
      </c>
      <c r="R805" s="6">
        <f>SUM(NonNurse[[#This Row],[Qualified Activities Professional Hours]],NonNurse[[#This Row],[Other Activities Professional Hours]])/NonNurse[[#This Row],[MDS Census]]</f>
        <v>0.24655304848775797</v>
      </c>
      <c r="S805" s="6">
        <v>1.4866304347826087</v>
      </c>
      <c r="T805" s="6">
        <v>3.5826086956521741</v>
      </c>
      <c r="U805" s="6">
        <v>0</v>
      </c>
      <c r="V805" s="6">
        <f>SUM(NonNurse[[#This Row],[Occupational Therapist Hours]],NonNurse[[#This Row],[OT Assistant Hours]],NonNurse[[#This Row],[OT Aide Hours]])/NonNurse[[#This Row],[MDS Census]]</f>
        <v>7.4631140982557201E-2</v>
      </c>
      <c r="W805" s="6">
        <v>7.6660869565217391</v>
      </c>
      <c r="X805" s="6">
        <v>3.4367391304347819</v>
      </c>
      <c r="Y805" s="6">
        <v>0</v>
      </c>
      <c r="Z805" s="6">
        <f>SUM(NonNurse[[#This Row],[Physical Therapist (PT) Hours]],NonNurse[[#This Row],[PT Assistant Hours]],NonNurse[[#This Row],[PT Aide Hours]])/NonNurse[[#This Row],[MDS Census]]</f>
        <v>0.16345975356056966</v>
      </c>
      <c r="AA805" s="6">
        <v>0</v>
      </c>
      <c r="AB805" s="6">
        <v>0</v>
      </c>
      <c r="AC805" s="6">
        <v>0</v>
      </c>
      <c r="AD805" s="6">
        <v>0</v>
      </c>
      <c r="AE805" s="6">
        <v>0</v>
      </c>
      <c r="AF805" s="6">
        <v>0</v>
      </c>
      <c r="AG805" s="6">
        <v>0</v>
      </c>
      <c r="AH805" s="1">
        <v>365558</v>
      </c>
      <c r="AI805">
        <v>5</v>
      </c>
    </row>
    <row r="806" spans="1:35" x14ac:dyDescent="0.25">
      <c r="A806" t="s">
        <v>964</v>
      </c>
      <c r="B806" t="s">
        <v>206</v>
      </c>
      <c r="C806" t="s">
        <v>1275</v>
      </c>
      <c r="D806" t="s">
        <v>1055</v>
      </c>
      <c r="E806" s="6">
        <v>119.79347826086956</v>
      </c>
      <c r="F806" s="6">
        <v>5.5652173913043477</v>
      </c>
      <c r="G806" s="6">
        <v>0.2608695652173913</v>
      </c>
      <c r="H806" s="6">
        <v>0</v>
      </c>
      <c r="I806" s="6">
        <v>2.3695652173913042</v>
      </c>
      <c r="J806" s="6">
        <v>0</v>
      </c>
      <c r="K806" s="6">
        <v>0</v>
      </c>
      <c r="L806" s="6">
        <v>3.6238043478260882</v>
      </c>
      <c r="M806" s="6">
        <v>4.1070652173913054</v>
      </c>
      <c r="N806" s="6">
        <v>10.630543478260865</v>
      </c>
      <c r="O806" s="6">
        <f>SUM(NonNurse[[#This Row],[Qualified Social Work Staff Hours]],NonNurse[[#This Row],[Other Social Work Staff Hours]])/NonNurse[[#This Row],[MDS Census]]</f>
        <v>0.12302513383540511</v>
      </c>
      <c r="P806" s="6">
        <v>5.3886956521739124</v>
      </c>
      <c r="Q806" s="6">
        <v>11.492934782608698</v>
      </c>
      <c r="R806" s="6">
        <f>SUM(NonNurse[[#This Row],[Qualified Activities Professional Hours]],NonNurse[[#This Row],[Other Activities Professional Hours]])/NonNurse[[#This Row],[MDS Census]]</f>
        <v>0.14092278377642684</v>
      </c>
      <c r="S806" s="6">
        <v>2.4564130434782609</v>
      </c>
      <c r="T806" s="6">
        <v>22.115326086956532</v>
      </c>
      <c r="U806" s="6">
        <v>5.434782608695652E-2</v>
      </c>
      <c r="V806" s="6">
        <f>SUM(NonNurse[[#This Row],[Occupational Therapist Hours]],NonNurse[[#This Row],[OT Assistant Hours]],NonNurse[[#This Row],[OT Aide Hours]])/NonNurse[[#This Row],[MDS Census]]</f>
        <v>0.20557118228835869</v>
      </c>
      <c r="W806" s="6">
        <v>6.0595652173913042</v>
      </c>
      <c r="X806" s="6">
        <v>18.414782608695663</v>
      </c>
      <c r="Y806" s="6">
        <v>4.0434782608695654</v>
      </c>
      <c r="Z806" s="6">
        <f>SUM(NonNurse[[#This Row],[Physical Therapist (PT) Hours]],NonNurse[[#This Row],[PT Assistant Hours]],NonNurse[[#This Row],[PT Aide Hours]])/NonNurse[[#This Row],[MDS Census]]</f>
        <v>0.23805825242718459</v>
      </c>
      <c r="AA806" s="6">
        <v>0</v>
      </c>
      <c r="AB806" s="6">
        <v>0</v>
      </c>
      <c r="AC806" s="6">
        <v>0</v>
      </c>
      <c r="AD806" s="6">
        <v>0</v>
      </c>
      <c r="AE806" s="6">
        <v>14.793478260869565</v>
      </c>
      <c r="AF806" s="6">
        <v>0</v>
      </c>
      <c r="AG806" s="6">
        <v>0</v>
      </c>
      <c r="AH806" s="1">
        <v>365466</v>
      </c>
      <c r="AI806">
        <v>5</v>
      </c>
    </row>
    <row r="807" spans="1:35" x14ac:dyDescent="0.25">
      <c r="A807" t="s">
        <v>964</v>
      </c>
      <c r="B807" t="s">
        <v>411</v>
      </c>
      <c r="C807" t="s">
        <v>1247</v>
      </c>
      <c r="D807" t="s">
        <v>982</v>
      </c>
      <c r="E807" s="6">
        <v>50.032608695652172</v>
      </c>
      <c r="F807" s="6">
        <v>3.8260869565217392</v>
      </c>
      <c r="G807" s="6">
        <v>2.375</v>
      </c>
      <c r="H807" s="6">
        <v>0</v>
      </c>
      <c r="I807" s="6">
        <v>0</v>
      </c>
      <c r="J807" s="6">
        <v>0</v>
      </c>
      <c r="K807" s="6">
        <v>0</v>
      </c>
      <c r="L807" s="6">
        <v>1.3547826086956523</v>
      </c>
      <c r="M807" s="6">
        <v>3.2173913043478262</v>
      </c>
      <c r="N807" s="6">
        <v>0</v>
      </c>
      <c r="O807" s="6">
        <f>SUM(NonNurse[[#This Row],[Qualified Social Work Staff Hours]],NonNurse[[#This Row],[Other Social Work Staff Hours]])/NonNurse[[#This Row],[MDS Census]]</f>
        <v>6.430588746469694E-2</v>
      </c>
      <c r="P807" s="6">
        <v>0</v>
      </c>
      <c r="Q807" s="6">
        <v>4.5026086956521727</v>
      </c>
      <c r="R807" s="6">
        <f>SUM(NonNurse[[#This Row],[Qualified Activities Professional Hours]],NonNurse[[#This Row],[Other Activities Professional Hours]])/NonNurse[[#This Row],[MDS Census]]</f>
        <v>8.9993482511405584E-2</v>
      </c>
      <c r="S807" s="6">
        <v>1.6628260869565219</v>
      </c>
      <c r="T807" s="6">
        <v>8.2983695652173939</v>
      </c>
      <c r="U807" s="6">
        <v>0</v>
      </c>
      <c r="V807" s="6">
        <f>SUM(NonNurse[[#This Row],[Occupational Therapist Hours]],NonNurse[[#This Row],[OT Assistant Hours]],NonNurse[[#This Row],[OT Aide Hours]])/NonNurse[[#This Row],[MDS Census]]</f>
        <v>0.19909406908537919</v>
      </c>
      <c r="W807" s="6">
        <v>2.4919565217391306</v>
      </c>
      <c r="X807" s="6">
        <v>14.439456521739135</v>
      </c>
      <c r="Y807" s="6">
        <v>1.2608695652173914</v>
      </c>
      <c r="Z807" s="6">
        <f>SUM(NonNurse[[#This Row],[Physical Therapist (PT) Hours]],NonNurse[[#This Row],[PT Assistant Hours]],NonNurse[[#This Row],[PT Aide Hours]])/NonNurse[[#This Row],[MDS Census]]</f>
        <v>0.36360851618509676</v>
      </c>
      <c r="AA807" s="6">
        <v>0</v>
      </c>
      <c r="AB807" s="6">
        <v>0</v>
      </c>
      <c r="AC807" s="6">
        <v>0</v>
      </c>
      <c r="AD807" s="6">
        <v>0</v>
      </c>
      <c r="AE807" s="6">
        <v>0</v>
      </c>
      <c r="AF807" s="6">
        <v>0</v>
      </c>
      <c r="AG807" s="6">
        <v>0</v>
      </c>
      <c r="AH807" s="1">
        <v>365773</v>
      </c>
      <c r="AI807">
        <v>5</v>
      </c>
    </row>
    <row r="808" spans="1:35" x14ac:dyDescent="0.25">
      <c r="A808" t="s">
        <v>964</v>
      </c>
      <c r="B808" t="s">
        <v>201</v>
      </c>
      <c r="C808" t="s">
        <v>1100</v>
      </c>
      <c r="D808" t="s">
        <v>991</v>
      </c>
      <c r="E808" s="6">
        <v>95.630434782608702</v>
      </c>
      <c r="F808" s="6">
        <v>5.4782608695652177</v>
      </c>
      <c r="G808" s="6">
        <v>0.83695652173913049</v>
      </c>
      <c r="H808" s="6">
        <v>0</v>
      </c>
      <c r="I808" s="6">
        <v>0</v>
      </c>
      <c r="J808" s="6">
        <v>0</v>
      </c>
      <c r="K808" s="6">
        <v>0</v>
      </c>
      <c r="L808" s="6">
        <v>1.2898913043478262</v>
      </c>
      <c r="M808" s="6">
        <v>0</v>
      </c>
      <c r="N808" s="6">
        <v>4.336956521739129</v>
      </c>
      <c r="O808" s="6">
        <f>SUM(NonNurse[[#This Row],[Qualified Social Work Staff Hours]],NonNurse[[#This Row],[Other Social Work Staff Hours]])/NonNurse[[#This Row],[MDS Census]]</f>
        <v>4.5351216185496687E-2</v>
      </c>
      <c r="P808" s="6">
        <v>5.555326086956522</v>
      </c>
      <c r="Q808" s="6">
        <v>5.8828260869565234</v>
      </c>
      <c r="R808" s="6">
        <f>SUM(NonNurse[[#This Row],[Qualified Activities Professional Hours]],NonNurse[[#This Row],[Other Activities Professional Hours]])/NonNurse[[#This Row],[MDS Census]]</f>
        <v>0.11960786542396001</v>
      </c>
      <c r="S808" s="6">
        <v>3.1964130434782616</v>
      </c>
      <c r="T808" s="6">
        <v>8.5665217391304349</v>
      </c>
      <c r="U808" s="6">
        <v>0</v>
      </c>
      <c r="V808" s="6">
        <f>SUM(NonNurse[[#This Row],[Occupational Therapist Hours]],NonNurse[[#This Row],[OT Assistant Hours]],NonNurse[[#This Row],[OT Aide Hours]])/NonNurse[[#This Row],[MDS Census]]</f>
        <v>0.12300409183905432</v>
      </c>
      <c r="W808" s="6">
        <v>2.5289130434782607</v>
      </c>
      <c r="X808" s="6">
        <v>4.7219565217391297</v>
      </c>
      <c r="Y808" s="6">
        <v>0</v>
      </c>
      <c r="Z808" s="6">
        <f>SUM(NonNurse[[#This Row],[Physical Therapist (PT) Hours]],NonNurse[[#This Row],[PT Assistant Hours]],NonNurse[[#This Row],[PT Aide Hours]])/NonNurse[[#This Row],[MDS Census]]</f>
        <v>7.5821777676744709E-2</v>
      </c>
      <c r="AA808" s="6">
        <v>0</v>
      </c>
      <c r="AB808" s="6">
        <v>0</v>
      </c>
      <c r="AC808" s="6">
        <v>0</v>
      </c>
      <c r="AD808" s="6">
        <v>0</v>
      </c>
      <c r="AE808" s="6">
        <v>0</v>
      </c>
      <c r="AF808" s="6">
        <v>0</v>
      </c>
      <c r="AG808" s="6">
        <v>0</v>
      </c>
      <c r="AH808" s="1">
        <v>365457</v>
      </c>
      <c r="AI808">
        <v>5</v>
      </c>
    </row>
    <row r="809" spans="1:35" x14ac:dyDescent="0.25">
      <c r="A809" t="s">
        <v>964</v>
      </c>
      <c r="B809" t="s">
        <v>189</v>
      </c>
      <c r="C809" t="s">
        <v>1099</v>
      </c>
      <c r="D809" t="s">
        <v>1056</v>
      </c>
      <c r="E809" s="6">
        <v>120.72826086956522</v>
      </c>
      <c r="F809" s="6">
        <v>8.2608695652173907</v>
      </c>
      <c r="G809" s="6">
        <v>0.44565217391304346</v>
      </c>
      <c r="H809" s="6">
        <v>0</v>
      </c>
      <c r="I809" s="6">
        <v>0</v>
      </c>
      <c r="J809" s="6">
        <v>0</v>
      </c>
      <c r="K809" s="6">
        <v>0</v>
      </c>
      <c r="L809" s="6">
        <v>2.3838043478260871</v>
      </c>
      <c r="M809" s="6">
        <v>0</v>
      </c>
      <c r="N809" s="6">
        <v>5.5598913043478264</v>
      </c>
      <c r="O809" s="6">
        <f>SUM(NonNurse[[#This Row],[Qualified Social Work Staff Hours]],NonNurse[[#This Row],[Other Social Work Staff Hours]])/NonNurse[[#This Row],[MDS Census]]</f>
        <v>4.6052939587647432E-2</v>
      </c>
      <c r="P809" s="6">
        <v>6.3194565217391299</v>
      </c>
      <c r="Q809" s="6">
        <v>13.168369565217398</v>
      </c>
      <c r="R809" s="6">
        <f>SUM(NonNurse[[#This Row],[Qualified Activities Professional Hours]],NonNurse[[#This Row],[Other Activities Professional Hours]])/NonNurse[[#This Row],[MDS Census]]</f>
        <v>0.16141892500225088</v>
      </c>
      <c r="S809" s="6">
        <v>3.0442391304347818</v>
      </c>
      <c r="T809" s="6">
        <v>9.572499999999998</v>
      </c>
      <c r="U809" s="6">
        <v>0</v>
      </c>
      <c r="V809" s="6">
        <f>SUM(NonNurse[[#This Row],[Occupational Therapist Hours]],NonNurse[[#This Row],[OT Assistant Hours]],NonNurse[[#This Row],[OT Aide Hours]])/NonNurse[[#This Row],[MDS Census]]</f>
        <v>0.10450526694877102</v>
      </c>
      <c r="W809" s="6">
        <v>7.1804347826086961</v>
      </c>
      <c r="X809" s="6">
        <v>12.647934782608697</v>
      </c>
      <c r="Y809" s="6">
        <v>0</v>
      </c>
      <c r="Z809" s="6">
        <f>SUM(NonNurse[[#This Row],[Physical Therapist (PT) Hours]],NonNurse[[#This Row],[PT Assistant Hours]],NonNurse[[#This Row],[PT Aide Hours]])/NonNurse[[#This Row],[MDS Census]]</f>
        <v>0.16423966867741066</v>
      </c>
      <c r="AA809" s="6">
        <v>0</v>
      </c>
      <c r="AB809" s="6">
        <v>0</v>
      </c>
      <c r="AC809" s="6">
        <v>0</v>
      </c>
      <c r="AD809" s="6">
        <v>0</v>
      </c>
      <c r="AE809" s="6">
        <v>0</v>
      </c>
      <c r="AF809" s="6">
        <v>0</v>
      </c>
      <c r="AG809" s="6">
        <v>0</v>
      </c>
      <c r="AH809" s="1">
        <v>365443</v>
      </c>
      <c r="AI809">
        <v>5</v>
      </c>
    </row>
    <row r="810" spans="1:35" x14ac:dyDescent="0.25">
      <c r="A810" t="s">
        <v>964</v>
      </c>
      <c r="B810" t="s">
        <v>147</v>
      </c>
      <c r="C810" t="s">
        <v>1116</v>
      </c>
      <c r="D810" t="s">
        <v>980</v>
      </c>
      <c r="E810" s="6">
        <v>202.90217391304347</v>
      </c>
      <c r="F810" s="6">
        <v>7.2173913043478262</v>
      </c>
      <c r="G810" s="6">
        <v>0</v>
      </c>
      <c r="H810" s="6">
        <v>0</v>
      </c>
      <c r="I810" s="6">
        <v>12.967391304347826</v>
      </c>
      <c r="J810" s="6">
        <v>0</v>
      </c>
      <c r="K810" s="6">
        <v>0</v>
      </c>
      <c r="L810" s="6">
        <v>10.041304347826088</v>
      </c>
      <c r="M810" s="6">
        <v>0</v>
      </c>
      <c r="N810" s="6">
        <v>6.4771739130434769</v>
      </c>
      <c r="O810" s="6">
        <f>SUM(NonNurse[[#This Row],[Qualified Social Work Staff Hours]],NonNurse[[#This Row],[Other Social Work Staff Hours]])/NonNurse[[#This Row],[MDS Census]]</f>
        <v>3.1922644238495737E-2</v>
      </c>
      <c r="P810" s="6">
        <v>4.0369565217391301</v>
      </c>
      <c r="Q810" s="6">
        <v>10.129239130434781</v>
      </c>
      <c r="R810" s="6">
        <f>SUM(NonNurse[[#This Row],[Qualified Activities Professional Hours]],NonNurse[[#This Row],[Other Activities Professional Hours]])/NonNurse[[#This Row],[MDS Census]]</f>
        <v>6.9817860395350081E-2</v>
      </c>
      <c r="S810" s="6">
        <v>6.9453260869565208</v>
      </c>
      <c r="T810" s="6">
        <v>13.829239130434781</v>
      </c>
      <c r="U810" s="6">
        <v>0</v>
      </c>
      <c r="V810" s="6">
        <f>SUM(NonNurse[[#This Row],[Occupational Therapist Hours]],NonNurse[[#This Row],[OT Assistant Hours]],NonNurse[[#This Row],[OT Aide Hours]])/NonNurse[[#This Row],[MDS Census]]</f>
        <v>0.10238710023035302</v>
      </c>
      <c r="W810" s="6">
        <v>7.9970652173913033</v>
      </c>
      <c r="X810" s="6">
        <v>25.736739130434781</v>
      </c>
      <c r="Y810" s="6">
        <v>0</v>
      </c>
      <c r="Z810" s="6">
        <f>SUM(NonNurse[[#This Row],[Physical Therapist (PT) Hours]],NonNurse[[#This Row],[PT Assistant Hours]],NonNurse[[#This Row],[PT Aide Hours]])/NonNurse[[#This Row],[MDS Census]]</f>
        <v>0.16625649541972465</v>
      </c>
      <c r="AA810" s="6">
        <v>0</v>
      </c>
      <c r="AB810" s="6">
        <v>0</v>
      </c>
      <c r="AC810" s="6">
        <v>0</v>
      </c>
      <c r="AD810" s="6">
        <v>0</v>
      </c>
      <c r="AE810" s="6">
        <v>11.554347826086957</v>
      </c>
      <c r="AF810" s="6">
        <v>0</v>
      </c>
      <c r="AG810" s="6">
        <v>0</v>
      </c>
      <c r="AH810" s="1">
        <v>365379</v>
      </c>
      <c r="AI810">
        <v>5</v>
      </c>
    </row>
    <row r="811" spans="1:35" x14ac:dyDescent="0.25">
      <c r="A811" t="s">
        <v>964</v>
      </c>
      <c r="B811" t="s">
        <v>122</v>
      </c>
      <c r="C811" t="s">
        <v>1249</v>
      </c>
      <c r="D811" t="s">
        <v>1011</v>
      </c>
      <c r="E811" s="6">
        <v>58.338028169014088</v>
      </c>
      <c r="F811" s="6">
        <v>5.746478873239437</v>
      </c>
      <c r="G811" s="6">
        <v>0</v>
      </c>
      <c r="H811" s="6">
        <v>0.33915492957746479</v>
      </c>
      <c r="I811" s="6">
        <v>1.5070422535211268</v>
      </c>
      <c r="J811" s="6">
        <v>0</v>
      </c>
      <c r="K811" s="6">
        <v>0</v>
      </c>
      <c r="L811" s="6">
        <v>4.9615492957746472</v>
      </c>
      <c r="M811" s="6">
        <v>5.577464788732394</v>
      </c>
      <c r="N811" s="6">
        <v>0</v>
      </c>
      <c r="O811" s="6">
        <f>SUM(NonNurse[[#This Row],[Qualified Social Work Staff Hours]],NonNurse[[#This Row],[Other Social Work Staff Hours]])/NonNurse[[#This Row],[MDS Census]]</f>
        <v>9.56059874456784E-2</v>
      </c>
      <c r="P811" s="6">
        <v>5.746478873239437</v>
      </c>
      <c r="Q811" s="6">
        <v>6.0549295774647884</v>
      </c>
      <c r="R811" s="6">
        <f>SUM(NonNurse[[#This Row],[Qualified Activities Professional Hours]],NonNurse[[#This Row],[Other Activities Professional Hours]])/NonNurse[[#This Row],[MDS Census]]</f>
        <v>0.20229357798165137</v>
      </c>
      <c r="S811" s="6">
        <v>3.5591549295774647</v>
      </c>
      <c r="T811" s="6">
        <v>7.6753521126760571</v>
      </c>
      <c r="U811" s="6">
        <v>0</v>
      </c>
      <c r="V811" s="6">
        <f>SUM(NonNurse[[#This Row],[Occupational Therapist Hours]],NonNurse[[#This Row],[OT Assistant Hours]],NonNurse[[#This Row],[OT Aide Hours]])/NonNurse[[#This Row],[MDS Census]]</f>
        <v>0.19257605021728635</v>
      </c>
      <c r="W811" s="6">
        <v>3.1549295774647885</v>
      </c>
      <c r="X811" s="6">
        <v>4.7038028169014092</v>
      </c>
      <c r="Y811" s="6">
        <v>0</v>
      </c>
      <c r="Z811" s="6">
        <f>SUM(NonNurse[[#This Row],[Physical Therapist (PT) Hours]],NonNurse[[#This Row],[PT Assistant Hours]],NonNurse[[#This Row],[PT Aide Hours]])/NonNurse[[#This Row],[MDS Census]]</f>
        <v>0.13471028488652825</v>
      </c>
      <c r="AA811" s="6">
        <v>0</v>
      </c>
      <c r="AB811" s="6">
        <v>0</v>
      </c>
      <c r="AC811" s="6">
        <v>0</v>
      </c>
      <c r="AD811" s="6">
        <v>0</v>
      </c>
      <c r="AE811" s="6">
        <v>0</v>
      </c>
      <c r="AF811" s="6">
        <v>0</v>
      </c>
      <c r="AG811" s="6">
        <v>0</v>
      </c>
      <c r="AH811" s="1">
        <v>365337</v>
      </c>
      <c r="AI811">
        <v>5</v>
      </c>
    </row>
    <row r="812" spans="1:35" x14ac:dyDescent="0.25">
      <c r="A812" t="s">
        <v>964</v>
      </c>
      <c r="B812" t="s">
        <v>594</v>
      </c>
      <c r="C812" t="s">
        <v>1357</v>
      </c>
      <c r="D812" t="s">
        <v>1029</v>
      </c>
      <c r="E812" s="6">
        <v>93.239130434782609</v>
      </c>
      <c r="F812" s="6">
        <v>18.627717391304348</v>
      </c>
      <c r="G812" s="6">
        <v>0</v>
      </c>
      <c r="H812" s="6">
        <v>0.52717391304347827</v>
      </c>
      <c r="I812" s="6">
        <v>2.7717391304347827</v>
      </c>
      <c r="J812" s="6">
        <v>0</v>
      </c>
      <c r="K812" s="6">
        <v>0</v>
      </c>
      <c r="L812" s="6">
        <v>3.3495652173913051</v>
      </c>
      <c r="M812" s="6">
        <v>4.1331521739130439</v>
      </c>
      <c r="N812" s="6">
        <v>0</v>
      </c>
      <c r="O812" s="6">
        <f>SUM(NonNurse[[#This Row],[Qualified Social Work Staff Hours]],NonNurse[[#This Row],[Other Social Work Staff Hours]])/NonNurse[[#This Row],[MDS Census]]</f>
        <v>4.4328514805315931E-2</v>
      </c>
      <c r="P812" s="6">
        <v>4.8722826086956523</v>
      </c>
      <c r="Q812" s="6">
        <v>2.3152173913043477</v>
      </c>
      <c r="R812" s="6">
        <f>SUM(NonNurse[[#This Row],[Qualified Activities Professional Hours]],NonNurse[[#This Row],[Other Activities Professional Hours]])/NonNurse[[#This Row],[MDS Census]]</f>
        <v>7.7086733504313359E-2</v>
      </c>
      <c r="S812" s="6">
        <v>2.3793478260869572</v>
      </c>
      <c r="T812" s="6">
        <v>7.9119565217391337</v>
      </c>
      <c r="U812" s="6">
        <v>0</v>
      </c>
      <c r="V812" s="6">
        <f>SUM(NonNurse[[#This Row],[Occupational Therapist Hours]],NonNurse[[#This Row],[OT Assistant Hours]],NonNurse[[#This Row],[OT Aide Hours]])/NonNurse[[#This Row],[MDS Census]]</f>
        <v>0.11037537887619497</v>
      </c>
      <c r="W812" s="6">
        <v>1.476413043478261</v>
      </c>
      <c r="X812" s="6">
        <v>11.174347826086956</v>
      </c>
      <c r="Y812" s="6">
        <v>0</v>
      </c>
      <c r="Z812" s="6">
        <f>SUM(NonNurse[[#This Row],[Physical Therapist (PT) Hours]],NonNurse[[#This Row],[PT Assistant Hours]],NonNurse[[#This Row],[PT Aide Hours]])/NonNurse[[#This Row],[MDS Census]]</f>
        <v>0.13568081137794358</v>
      </c>
      <c r="AA812" s="6">
        <v>0</v>
      </c>
      <c r="AB812" s="6">
        <v>0</v>
      </c>
      <c r="AC812" s="6">
        <v>0</v>
      </c>
      <c r="AD812" s="6">
        <v>0</v>
      </c>
      <c r="AE812" s="6">
        <v>0</v>
      </c>
      <c r="AF812" s="6">
        <v>0</v>
      </c>
      <c r="AG812" s="6">
        <v>0</v>
      </c>
      <c r="AH812" s="1">
        <v>366072</v>
      </c>
      <c r="AI812">
        <v>5</v>
      </c>
    </row>
    <row r="813" spans="1:35" x14ac:dyDescent="0.25">
      <c r="A813" t="s">
        <v>964</v>
      </c>
      <c r="B813" t="s">
        <v>465</v>
      </c>
      <c r="C813" t="s">
        <v>1096</v>
      </c>
      <c r="D813" t="s">
        <v>1034</v>
      </c>
      <c r="E813" s="6">
        <v>36.858695652173914</v>
      </c>
      <c r="F813" s="6">
        <v>5.6521739130434785</v>
      </c>
      <c r="G813" s="6">
        <v>0</v>
      </c>
      <c r="H813" s="6">
        <v>0</v>
      </c>
      <c r="I813" s="6">
        <v>0</v>
      </c>
      <c r="J813" s="6">
        <v>0</v>
      </c>
      <c r="K813" s="6">
        <v>0</v>
      </c>
      <c r="L813" s="6">
        <v>0</v>
      </c>
      <c r="M813" s="6">
        <v>0</v>
      </c>
      <c r="N813" s="6">
        <v>0</v>
      </c>
      <c r="O813" s="6">
        <f>SUM(NonNurse[[#This Row],[Qualified Social Work Staff Hours]],NonNurse[[#This Row],[Other Social Work Staff Hours]])/NonNurse[[#This Row],[MDS Census]]</f>
        <v>0</v>
      </c>
      <c r="P813" s="6">
        <v>3.9944565217391306</v>
      </c>
      <c r="Q813" s="6">
        <v>5.0907608695652184</v>
      </c>
      <c r="R813" s="6">
        <f>SUM(NonNurse[[#This Row],[Qualified Activities Professional Hours]],NonNurse[[#This Row],[Other Activities Professional Hours]])/NonNurse[[#This Row],[MDS Census]]</f>
        <v>0.24648776172220588</v>
      </c>
      <c r="S813" s="6">
        <v>3.2608695652173912E-2</v>
      </c>
      <c r="T813" s="6">
        <v>0</v>
      </c>
      <c r="U813" s="6">
        <v>0</v>
      </c>
      <c r="V813" s="6">
        <f>SUM(NonNurse[[#This Row],[Occupational Therapist Hours]],NonNurse[[#This Row],[OT Assistant Hours]],NonNurse[[#This Row],[OT Aide Hours]])/NonNurse[[#This Row],[MDS Census]]</f>
        <v>8.846947803007962E-4</v>
      </c>
      <c r="W813" s="6">
        <v>5.6521739130434785</v>
      </c>
      <c r="X813" s="6">
        <v>0</v>
      </c>
      <c r="Y813" s="6">
        <v>0</v>
      </c>
      <c r="Z813" s="6">
        <f>SUM(NonNurse[[#This Row],[Physical Therapist (PT) Hours]],NonNurse[[#This Row],[PT Assistant Hours]],NonNurse[[#This Row],[PT Aide Hours]])/NonNurse[[#This Row],[MDS Census]]</f>
        <v>0.15334709525213802</v>
      </c>
      <c r="AA813" s="6">
        <v>0</v>
      </c>
      <c r="AB813" s="6">
        <v>0</v>
      </c>
      <c r="AC813" s="6">
        <v>0</v>
      </c>
      <c r="AD813" s="6">
        <v>0</v>
      </c>
      <c r="AE813" s="6">
        <v>0</v>
      </c>
      <c r="AF813" s="6">
        <v>0</v>
      </c>
      <c r="AG813" s="6">
        <v>0</v>
      </c>
      <c r="AH813" s="1">
        <v>365859</v>
      </c>
      <c r="AI813">
        <v>5</v>
      </c>
    </row>
    <row r="814" spans="1:35" x14ac:dyDescent="0.25">
      <c r="A814" t="s">
        <v>964</v>
      </c>
      <c r="B814" t="s">
        <v>192</v>
      </c>
      <c r="C814" t="s">
        <v>1272</v>
      </c>
      <c r="D814" t="s">
        <v>993</v>
      </c>
      <c r="E814" s="6">
        <v>72.619565217391298</v>
      </c>
      <c r="F814" s="6">
        <v>5.0434782608695654</v>
      </c>
      <c r="G814" s="6">
        <v>0.23369565217391305</v>
      </c>
      <c r="H814" s="6">
        <v>0.28260869565217389</v>
      </c>
      <c r="I814" s="6">
        <v>1.6413043478260869</v>
      </c>
      <c r="J814" s="6">
        <v>0</v>
      </c>
      <c r="K814" s="6">
        <v>0</v>
      </c>
      <c r="L814" s="6">
        <v>3.5</v>
      </c>
      <c r="M814" s="6">
        <v>5.2173913043478262</v>
      </c>
      <c r="N814" s="6">
        <v>0</v>
      </c>
      <c r="O814" s="6">
        <f>SUM(NonNurse[[#This Row],[Qualified Social Work Staff Hours]],NonNurse[[#This Row],[Other Social Work Staff Hours]])/NonNurse[[#This Row],[MDS Census]]</f>
        <v>7.1845532105972165E-2</v>
      </c>
      <c r="P814" s="6">
        <v>5.6059782608695654</v>
      </c>
      <c r="Q814" s="6">
        <v>26.125</v>
      </c>
      <c r="R814" s="6">
        <f>SUM(NonNurse[[#This Row],[Qualified Activities Professional Hours]],NonNurse[[#This Row],[Other Activities Professional Hours]])/NonNurse[[#This Row],[MDS Census]]</f>
        <v>0.43694806166741512</v>
      </c>
      <c r="S814" s="6">
        <v>4.9565217391304346</v>
      </c>
      <c r="T814" s="6">
        <v>0</v>
      </c>
      <c r="U814" s="6">
        <v>17.391304347826086</v>
      </c>
      <c r="V814" s="6">
        <f>SUM(NonNurse[[#This Row],[Occupational Therapist Hours]],NonNurse[[#This Row],[OT Assistant Hours]],NonNurse[[#This Row],[OT Aide Hours]])/NonNurse[[#This Row],[MDS Census]]</f>
        <v>0.30773836252058073</v>
      </c>
      <c r="W814" s="6">
        <v>1.3940217391304348</v>
      </c>
      <c r="X814" s="6">
        <v>0</v>
      </c>
      <c r="Y814" s="6">
        <v>18.076086956521738</v>
      </c>
      <c r="Z814" s="6">
        <f>SUM(NonNurse[[#This Row],[Physical Therapist (PT) Hours]],NonNurse[[#This Row],[PT Assistant Hours]],NonNurse[[#This Row],[PT Aide Hours]])/NonNurse[[#This Row],[MDS Census]]</f>
        <v>0.26811106121838046</v>
      </c>
      <c r="AA814" s="6">
        <v>0</v>
      </c>
      <c r="AB814" s="6">
        <v>0</v>
      </c>
      <c r="AC814" s="6">
        <v>0</v>
      </c>
      <c r="AD814" s="6">
        <v>0</v>
      </c>
      <c r="AE814" s="6">
        <v>13.141304347826088</v>
      </c>
      <c r="AF814" s="6">
        <v>0</v>
      </c>
      <c r="AG814" s="6">
        <v>0</v>
      </c>
      <c r="AH814" s="1">
        <v>365446</v>
      </c>
      <c r="AI814">
        <v>5</v>
      </c>
    </row>
    <row r="815" spans="1:35" x14ac:dyDescent="0.25">
      <c r="A815" t="s">
        <v>964</v>
      </c>
      <c r="B815" t="s">
        <v>658</v>
      </c>
      <c r="C815" t="s">
        <v>1270</v>
      </c>
      <c r="D815" t="s">
        <v>1032</v>
      </c>
      <c r="E815" s="6">
        <v>52.630434782608695</v>
      </c>
      <c r="F815" s="6">
        <v>5.2989130434782608</v>
      </c>
      <c r="G815" s="6">
        <v>0.30434782608695654</v>
      </c>
      <c r="H815" s="6">
        <v>0.4891304347826087</v>
      </c>
      <c r="I815" s="6">
        <v>3.4130434782608696</v>
      </c>
      <c r="J815" s="6">
        <v>0</v>
      </c>
      <c r="K815" s="6">
        <v>0.39673913043478259</v>
      </c>
      <c r="L815" s="6">
        <v>0.94956521739130439</v>
      </c>
      <c r="M815" s="6">
        <v>2.5027173913043477</v>
      </c>
      <c r="N815" s="6">
        <v>0</v>
      </c>
      <c r="O815" s="6">
        <f>SUM(NonNurse[[#This Row],[Qualified Social Work Staff Hours]],NonNurse[[#This Row],[Other Social Work Staff Hours]])/NonNurse[[#This Row],[MDS Census]]</f>
        <v>4.7552664188351919E-2</v>
      </c>
      <c r="P815" s="6">
        <v>0</v>
      </c>
      <c r="Q815" s="6">
        <v>3.3913043478260869</v>
      </c>
      <c r="R815" s="6">
        <f>SUM(NonNurse[[#This Row],[Qualified Activities Professional Hours]],NonNurse[[#This Row],[Other Activities Professional Hours]])/NonNurse[[#This Row],[MDS Census]]</f>
        <v>6.4436183395291197E-2</v>
      </c>
      <c r="S815" s="6">
        <v>2.3652173913043484</v>
      </c>
      <c r="T815" s="6">
        <v>4.0815217391304346</v>
      </c>
      <c r="U815" s="6">
        <v>0</v>
      </c>
      <c r="V815" s="6">
        <f>SUM(NonNurse[[#This Row],[Occupational Therapist Hours]],NonNurse[[#This Row],[OT Assistant Hours]],NonNurse[[#This Row],[OT Aide Hours]])/NonNurse[[#This Row],[MDS Census]]</f>
        <v>0.12249070631970262</v>
      </c>
      <c r="W815" s="6">
        <v>1.8985869565217393</v>
      </c>
      <c r="X815" s="6">
        <v>5.7190217391304357</v>
      </c>
      <c r="Y815" s="6">
        <v>0</v>
      </c>
      <c r="Z815" s="6">
        <f>SUM(NonNurse[[#This Row],[Physical Therapist (PT) Hours]],NonNurse[[#This Row],[PT Assistant Hours]],NonNurse[[#This Row],[PT Aide Hours]])/NonNurse[[#This Row],[MDS Census]]</f>
        <v>0.14473771168938457</v>
      </c>
      <c r="AA815" s="6">
        <v>0</v>
      </c>
      <c r="AB815" s="6">
        <v>0</v>
      </c>
      <c r="AC815" s="6">
        <v>0</v>
      </c>
      <c r="AD815" s="6">
        <v>0</v>
      </c>
      <c r="AE815" s="6">
        <v>0</v>
      </c>
      <c r="AF815" s="6">
        <v>0</v>
      </c>
      <c r="AG815" s="6">
        <v>0</v>
      </c>
      <c r="AH815" s="1">
        <v>366158</v>
      </c>
      <c r="AI815">
        <v>5</v>
      </c>
    </row>
    <row r="816" spans="1:35" x14ac:dyDescent="0.25">
      <c r="A816" t="s">
        <v>964</v>
      </c>
      <c r="B816" t="s">
        <v>467</v>
      </c>
      <c r="C816" t="s">
        <v>1126</v>
      </c>
      <c r="D816" t="s">
        <v>1017</v>
      </c>
      <c r="E816" s="6">
        <v>57.978260869565219</v>
      </c>
      <c r="F816" s="6">
        <v>4.6086956521739131</v>
      </c>
      <c r="G816" s="6">
        <v>0.52173913043478259</v>
      </c>
      <c r="H816" s="6">
        <v>8.6956521739130432E-2</v>
      </c>
      <c r="I816" s="6">
        <v>0.83695652173913049</v>
      </c>
      <c r="J816" s="6">
        <v>0</v>
      </c>
      <c r="K816" s="6">
        <v>0</v>
      </c>
      <c r="L816" s="6">
        <v>2.9280434782608693</v>
      </c>
      <c r="M816" s="6">
        <v>4.5434782608695654</v>
      </c>
      <c r="N816" s="6">
        <v>0</v>
      </c>
      <c r="O816" s="6">
        <f>SUM(NonNurse[[#This Row],[Qualified Social Work Staff Hours]],NonNurse[[#This Row],[Other Social Work Staff Hours]])/NonNurse[[#This Row],[MDS Census]]</f>
        <v>7.8365204349456319E-2</v>
      </c>
      <c r="P816" s="6">
        <v>4.0298913043478262</v>
      </c>
      <c r="Q816" s="6">
        <v>4.5516304347826084</v>
      </c>
      <c r="R816" s="6">
        <f>SUM(NonNurse[[#This Row],[Qualified Activities Professional Hours]],NonNurse[[#This Row],[Other Activities Professional Hours]])/NonNurse[[#This Row],[MDS Census]]</f>
        <v>0.14801274840644918</v>
      </c>
      <c r="S816" s="6">
        <v>1.3738043478260871</v>
      </c>
      <c r="T816" s="6">
        <v>4.2670652173913055</v>
      </c>
      <c r="U816" s="6">
        <v>0</v>
      </c>
      <c r="V816" s="6">
        <f>SUM(NonNurse[[#This Row],[Occupational Therapist Hours]],NonNurse[[#This Row],[OT Assistant Hours]],NonNurse[[#This Row],[OT Aide Hours]])/NonNurse[[#This Row],[MDS Census]]</f>
        <v>9.7292838395200615E-2</v>
      </c>
      <c r="W816" s="6">
        <v>5.3668478260869561</v>
      </c>
      <c r="X816" s="6">
        <v>4.2006521739130438</v>
      </c>
      <c r="Y816" s="6">
        <v>0</v>
      </c>
      <c r="Z816" s="6">
        <f>SUM(NonNurse[[#This Row],[Physical Therapist (PT) Hours]],NonNurse[[#This Row],[PT Assistant Hours]],NonNurse[[#This Row],[PT Aide Hours]])/NonNurse[[#This Row],[MDS Census]]</f>
        <v>0.16501874765654292</v>
      </c>
      <c r="AA816" s="6">
        <v>0</v>
      </c>
      <c r="AB816" s="6">
        <v>0</v>
      </c>
      <c r="AC816" s="6">
        <v>0</v>
      </c>
      <c r="AD816" s="6">
        <v>0</v>
      </c>
      <c r="AE816" s="6">
        <v>0</v>
      </c>
      <c r="AF816" s="6">
        <v>0</v>
      </c>
      <c r="AG816" s="6">
        <v>0</v>
      </c>
      <c r="AH816" s="1">
        <v>365862</v>
      </c>
      <c r="AI816">
        <v>5</v>
      </c>
    </row>
    <row r="817" spans="1:35" x14ac:dyDescent="0.25">
      <c r="A817" t="s">
        <v>964</v>
      </c>
      <c r="B817" t="s">
        <v>555</v>
      </c>
      <c r="C817" t="s">
        <v>1309</v>
      </c>
      <c r="D817" t="s">
        <v>1034</v>
      </c>
      <c r="E817" s="6">
        <v>67.434782608695656</v>
      </c>
      <c r="F817" s="6">
        <v>5.2173913043478262</v>
      </c>
      <c r="G817" s="6">
        <v>0.2608695652173913</v>
      </c>
      <c r="H817" s="6">
        <v>0.4891304347826087</v>
      </c>
      <c r="I817" s="6">
        <v>1</v>
      </c>
      <c r="J817" s="6">
        <v>0</v>
      </c>
      <c r="K817" s="6">
        <v>0</v>
      </c>
      <c r="L817" s="6">
        <v>2.743913043478261</v>
      </c>
      <c r="M817" s="6">
        <v>4.8423913043478262</v>
      </c>
      <c r="N817" s="6">
        <v>0</v>
      </c>
      <c r="O817" s="6">
        <f>SUM(NonNurse[[#This Row],[Qualified Social Work Staff Hours]],NonNurse[[#This Row],[Other Social Work Staff Hours]])/NonNurse[[#This Row],[MDS Census]]</f>
        <v>7.1808510638297865E-2</v>
      </c>
      <c r="P817" s="6">
        <v>4.4728260869565215</v>
      </c>
      <c r="Q817" s="6">
        <v>7.4918478260869561</v>
      </c>
      <c r="R817" s="6">
        <f>SUM(NonNurse[[#This Row],[Qualified Activities Professional Hours]],NonNurse[[#This Row],[Other Activities Professional Hours]])/NonNurse[[#This Row],[MDS Census]]</f>
        <v>0.17742585428755639</v>
      </c>
      <c r="S817" s="6">
        <v>2.0230434782608699</v>
      </c>
      <c r="T817" s="6">
        <v>6.4006521739130449</v>
      </c>
      <c r="U817" s="6">
        <v>0</v>
      </c>
      <c r="V817" s="6">
        <f>SUM(NonNurse[[#This Row],[Occupational Therapist Hours]],NonNurse[[#This Row],[OT Assistant Hours]],NonNurse[[#This Row],[OT Aide Hours]])/NonNurse[[#This Row],[MDS Census]]</f>
        <v>0.1249161831076725</v>
      </c>
      <c r="W817" s="6">
        <v>2.1661956521739127</v>
      </c>
      <c r="X817" s="6">
        <v>5.6015217391304342</v>
      </c>
      <c r="Y817" s="6">
        <v>0</v>
      </c>
      <c r="Z817" s="6">
        <f>SUM(NonNurse[[#This Row],[Physical Therapist (PT) Hours]],NonNurse[[#This Row],[PT Assistant Hours]],NonNurse[[#This Row],[PT Aide Hours]])/NonNurse[[#This Row],[MDS Census]]</f>
        <v>0.11518858800773692</v>
      </c>
      <c r="AA817" s="6">
        <v>0</v>
      </c>
      <c r="AB817" s="6">
        <v>0</v>
      </c>
      <c r="AC817" s="6">
        <v>0</v>
      </c>
      <c r="AD817" s="6">
        <v>0</v>
      </c>
      <c r="AE817" s="6">
        <v>0</v>
      </c>
      <c r="AF817" s="6">
        <v>0</v>
      </c>
      <c r="AG817" s="6">
        <v>0</v>
      </c>
      <c r="AH817" s="1">
        <v>366010</v>
      </c>
      <c r="AI817">
        <v>5</v>
      </c>
    </row>
    <row r="818" spans="1:35" x14ac:dyDescent="0.25">
      <c r="A818" t="s">
        <v>964</v>
      </c>
      <c r="B818" t="s">
        <v>663</v>
      </c>
      <c r="C818" t="s">
        <v>1121</v>
      </c>
      <c r="D818" t="s">
        <v>980</v>
      </c>
      <c r="E818" s="6">
        <v>53.847826086956523</v>
      </c>
      <c r="F818" s="6">
        <v>20.397608695652174</v>
      </c>
      <c r="G818" s="6">
        <v>0</v>
      </c>
      <c r="H818" s="6">
        <v>0</v>
      </c>
      <c r="I818" s="6">
        <v>0</v>
      </c>
      <c r="J818" s="6">
        <v>0</v>
      </c>
      <c r="K818" s="6">
        <v>0</v>
      </c>
      <c r="L818" s="6">
        <v>6.6895652173913049</v>
      </c>
      <c r="M818" s="6">
        <v>6.8144565217391309</v>
      </c>
      <c r="N818" s="6">
        <v>0</v>
      </c>
      <c r="O818" s="6">
        <f>SUM(NonNurse[[#This Row],[Qualified Social Work Staff Hours]],NonNurse[[#This Row],[Other Social Work Staff Hours]])/NonNurse[[#This Row],[MDS Census]]</f>
        <v>0.12655026241421075</v>
      </c>
      <c r="P818" s="6">
        <v>5.2173913043478262</v>
      </c>
      <c r="Q818" s="6">
        <v>6.8416304347826067</v>
      </c>
      <c r="R818" s="6">
        <f>SUM(NonNurse[[#This Row],[Qualified Activities Professional Hours]],NonNurse[[#This Row],[Other Activities Professional Hours]])/NonNurse[[#This Row],[MDS Census]]</f>
        <v>0.2239463060153411</v>
      </c>
      <c r="S818" s="6">
        <v>3.4302173913043488</v>
      </c>
      <c r="T818" s="6">
        <v>4.4628260869565217</v>
      </c>
      <c r="U818" s="6">
        <v>0</v>
      </c>
      <c r="V818" s="6">
        <f>SUM(NonNurse[[#This Row],[Occupational Therapist Hours]],NonNurse[[#This Row],[OT Assistant Hours]],NonNurse[[#This Row],[OT Aide Hours]])/NonNurse[[#This Row],[MDS Census]]</f>
        <v>0.1465805409769883</v>
      </c>
      <c r="W818" s="6">
        <v>4.967173913043478</v>
      </c>
      <c r="X818" s="6">
        <v>7.6027173913043447</v>
      </c>
      <c r="Y818" s="6">
        <v>0</v>
      </c>
      <c r="Z818" s="6">
        <f>SUM(NonNurse[[#This Row],[Physical Therapist (PT) Hours]],NonNurse[[#This Row],[PT Assistant Hours]],NonNurse[[#This Row],[PT Aide Hours]])/NonNurse[[#This Row],[MDS Census]]</f>
        <v>0.23343358901897451</v>
      </c>
      <c r="AA818" s="6">
        <v>0</v>
      </c>
      <c r="AB818" s="6">
        <v>0</v>
      </c>
      <c r="AC818" s="6">
        <v>0</v>
      </c>
      <c r="AD818" s="6">
        <v>0</v>
      </c>
      <c r="AE818" s="6">
        <v>0</v>
      </c>
      <c r="AF818" s="6">
        <v>0</v>
      </c>
      <c r="AG818" s="6">
        <v>0</v>
      </c>
      <c r="AH818" s="1">
        <v>366170</v>
      </c>
      <c r="AI818">
        <v>5</v>
      </c>
    </row>
    <row r="819" spans="1:35" x14ac:dyDescent="0.25">
      <c r="A819" t="s">
        <v>964</v>
      </c>
      <c r="B819" t="s">
        <v>914</v>
      </c>
      <c r="C819" t="s">
        <v>1257</v>
      </c>
      <c r="D819" t="s">
        <v>1030</v>
      </c>
      <c r="E819" s="6">
        <v>61.586956521739133</v>
      </c>
      <c r="F819" s="6">
        <v>24.561956521739127</v>
      </c>
      <c r="G819" s="6">
        <v>0</v>
      </c>
      <c r="H819" s="6">
        <v>0.125</v>
      </c>
      <c r="I819" s="6">
        <v>0</v>
      </c>
      <c r="J819" s="6">
        <v>0</v>
      </c>
      <c r="K819" s="6">
        <v>0</v>
      </c>
      <c r="L819" s="6">
        <v>0</v>
      </c>
      <c r="M819" s="6">
        <v>5.1578260869565229</v>
      </c>
      <c r="N819" s="6">
        <v>0</v>
      </c>
      <c r="O819" s="6">
        <f>SUM(NonNurse[[#This Row],[Qualified Social Work Staff Hours]],NonNurse[[#This Row],[Other Social Work Staff Hours]])/NonNurse[[#This Row],[MDS Census]]</f>
        <v>8.374867631486059E-2</v>
      </c>
      <c r="P819" s="6">
        <v>5.0781521739130424</v>
      </c>
      <c r="Q819" s="6">
        <v>16.332934782608703</v>
      </c>
      <c r="R819" s="6">
        <f>SUM(NonNurse[[#This Row],[Qualified Activities Professional Hours]],NonNurse[[#This Row],[Other Activities Professional Hours]])/NonNurse[[#This Row],[MDS Census]]</f>
        <v>0.3476561948464526</v>
      </c>
      <c r="S819" s="6">
        <v>0</v>
      </c>
      <c r="T819" s="6">
        <v>0</v>
      </c>
      <c r="U819" s="6">
        <v>0</v>
      </c>
      <c r="V819" s="6">
        <f>SUM(NonNurse[[#This Row],[Occupational Therapist Hours]],NonNurse[[#This Row],[OT Assistant Hours]],NonNurse[[#This Row],[OT Aide Hours]])/NonNurse[[#This Row],[MDS Census]]</f>
        <v>0</v>
      </c>
      <c r="W819" s="6">
        <v>0</v>
      </c>
      <c r="X819" s="6">
        <v>0</v>
      </c>
      <c r="Y819" s="6">
        <v>0</v>
      </c>
      <c r="Z819" s="6">
        <f>SUM(NonNurse[[#This Row],[Physical Therapist (PT) Hours]],NonNurse[[#This Row],[PT Assistant Hours]],NonNurse[[#This Row],[PT Aide Hours]])/NonNurse[[#This Row],[MDS Census]]</f>
        <v>0</v>
      </c>
      <c r="AA819" s="6">
        <v>0</v>
      </c>
      <c r="AB819" s="6">
        <v>0</v>
      </c>
      <c r="AC819" s="6">
        <v>0</v>
      </c>
      <c r="AD819" s="6">
        <v>49.798260869565226</v>
      </c>
      <c r="AE819" s="6">
        <v>0</v>
      </c>
      <c r="AF819" s="6">
        <v>0</v>
      </c>
      <c r="AG819" s="6">
        <v>0</v>
      </c>
      <c r="AH819" s="1">
        <v>366473</v>
      </c>
      <c r="AI819">
        <v>5</v>
      </c>
    </row>
    <row r="820" spans="1:35" x14ac:dyDescent="0.25">
      <c r="A820" t="s">
        <v>964</v>
      </c>
      <c r="B820" t="s">
        <v>35</v>
      </c>
      <c r="C820" t="s">
        <v>1213</v>
      </c>
      <c r="D820" t="s">
        <v>1008</v>
      </c>
      <c r="E820" s="6">
        <v>83.489130434782609</v>
      </c>
      <c r="F820" s="6">
        <v>6.3467391304347833</v>
      </c>
      <c r="G820" s="6">
        <v>0.35869565217391303</v>
      </c>
      <c r="H820" s="6">
        <v>0.63043478260869568</v>
      </c>
      <c r="I820" s="6">
        <v>3.9347826086956523</v>
      </c>
      <c r="J820" s="6">
        <v>0</v>
      </c>
      <c r="K820" s="6">
        <v>0</v>
      </c>
      <c r="L820" s="6">
        <v>9.0951086956521738</v>
      </c>
      <c r="M820" s="6">
        <v>1.1927173913043478</v>
      </c>
      <c r="N820" s="6">
        <v>0</v>
      </c>
      <c r="O820" s="6">
        <f>SUM(NonNurse[[#This Row],[Qualified Social Work Staff Hours]],NonNurse[[#This Row],[Other Social Work Staff Hours]])/NonNurse[[#This Row],[MDS Census]]</f>
        <v>1.4285900273401901E-2</v>
      </c>
      <c r="P820" s="6">
        <v>5.9211956521739131</v>
      </c>
      <c r="Q820" s="6">
        <v>8.0269565217391303</v>
      </c>
      <c r="R820" s="6">
        <f>SUM(NonNurse[[#This Row],[Qualified Activities Professional Hours]],NonNurse[[#This Row],[Other Activities Professional Hours]])/NonNurse[[#This Row],[MDS Census]]</f>
        <v>0.16706548626480927</v>
      </c>
      <c r="S820" s="6">
        <v>2.3711956521739128</v>
      </c>
      <c r="T820" s="6">
        <v>4.9701086956521738</v>
      </c>
      <c r="U820" s="6">
        <v>0</v>
      </c>
      <c r="V820" s="6">
        <f>SUM(NonNurse[[#This Row],[Occupational Therapist Hours]],NonNurse[[#This Row],[OT Assistant Hours]],NonNurse[[#This Row],[OT Aide Hours]])/NonNurse[[#This Row],[MDS Census]]</f>
        <v>8.7931258950657468E-2</v>
      </c>
      <c r="W820" s="6">
        <v>1.9206521739130433</v>
      </c>
      <c r="X820" s="6">
        <v>4.7927173913043477</v>
      </c>
      <c r="Y820" s="6">
        <v>0</v>
      </c>
      <c r="Z820" s="6">
        <f>SUM(NonNurse[[#This Row],[Physical Therapist (PT) Hours]],NonNurse[[#This Row],[PT Assistant Hours]],NonNurse[[#This Row],[PT Aide Hours]])/NonNurse[[#This Row],[MDS Census]]</f>
        <v>8.0410102851191254E-2</v>
      </c>
      <c r="AA820" s="6">
        <v>0</v>
      </c>
      <c r="AB820" s="6">
        <v>0</v>
      </c>
      <c r="AC820" s="6">
        <v>0</v>
      </c>
      <c r="AD820" s="6">
        <v>0</v>
      </c>
      <c r="AE820" s="6">
        <v>0</v>
      </c>
      <c r="AF820" s="6">
        <v>0</v>
      </c>
      <c r="AG820" s="6">
        <v>0</v>
      </c>
      <c r="AH820" s="1">
        <v>365081</v>
      </c>
      <c r="AI820">
        <v>5</v>
      </c>
    </row>
    <row r="821" spans="1:35" x14ac:dyDescent="0.25">
      <c r="A821" t="s">
        <v>964</v>
      </c>
      <c r="B821" t="s">
        <v>880</v>
      </c>
      <c r="C821" t="s">
        <v>1257</v>
      </c>
      <c r="D821" t="s">
        <v>1030</v>
      </c>
      <c r="E821" s="6">
        <v>7.2391304347826084</v>
      </c>
      <c r="F821" s="6">
        <v>2.7798913043478262</v>
      </c>
      <c r="G821" s="6">
        <v>0.1980434782608696</v>
      </c>
      <c r="H821" s="6">
        <v>8.6630434782608706E-2</v>
      </c>
      <c r="I821" s="6">
        <v>0.46739130434782611</v>
      </c>
      <c r="J821" s="6">
        <v>0</v>
      </c>
      <c r="K821" s="6">
        <v>0</v>
      </c>
      <c r="L821" s="6">
        <v>0.46739130434782611</v>
      </c>
      <c r="M821" s="6">
        <v>3.9130434782608696</v>
      </c>
      <c r="N821" s="6">
        <v>0</v>
      </c>
      <c r="O821" s="6">
        <f>SUM(NonNurse[[#This Row],[Qualified Social Work Staff Hours]],NonNurse[[#This Row],[Other Social Work Staff Hours]])/NonNurse[[#This Row],[MDS Census]]</f>
        <v>0.54054054054054057</v>
      </c>
      <c r="P821" s="6">
        <v>0</v>
      </c>
      <c r="Q821" s="6">
        <v>0.52173913043478259</v>
      </c>
      <c r="R821" s="6">
        <f>SUM(NonNurse[[#This Row],[Qualified Activities Professional Hours]],NonNurse[[#This Row],[Other Activities Professional Hours]])/NonNurse[[#This Row],[MDS Census]]</f>
        <v>7.2072072072072071E-2</v>
      </c>
      <c r="S821" s="6">
        <v>1.3369565217391304</v>
      </c>
      <c r="T821" s="6">
        <v>4.3315217391304346</v>
      </c>
      <c r="U821" s="6">
        <v>0</v>
      </c>
      <c r="V821" s="6">
        <f>SUM(NonNurse[[#This Row],[Occupational Therapist Hours]],NonNurse[[#This Row],[OT Assistant Hours]],NonNurse[[#This Row],[OT Aide Hours]])/NonNurse[[#This Row],[MDS Census]]</f>
        <v>0.78303303303303295</v>
      </c>
      <c r="W821" s="6">
        <v>1.0434782608695652</v>
      </c>
      <c r="X821" s="6">
        <v>8.5978260869565215</v>
      </c>
      <c r="Y821" s="6">
        <v>0</v>
      </c>
      <c r="Z821" s="6">
        <f>SUM(NonNurse[[#This Row],[Physical Therapist (PT) Hours]],NonNurse[[#This Row],[PT Assistant Hours]],NonNurse[[#This Row],[PT Aide Hours]])/NonNurse[[#This Row],[MDS Census]]</f>
        <v>1.3318318318318318</v>
      </c>
      <c r="AA821" s="6">
        <v>0</v>
      </c>
      <c r="AB821" s="6">
        <v>0</v>
      </c>
      <c r="AC821" s="6">
        <v>0</v>
      </c>
      <c r="AD821" s="6">
        <v>0</v>
      </c>
      <c r="AE821" s="6">
        <v>0</v>
      </c>
      <c r="AF821" s="6">
        <v>0</v>
      </c>
      <c r="AG821" s="6">
        <v>0</v>
      </c>
      <c r="AH821" s="1">
        <v>366438</v>
      </c>
      <c r="AI821">
        <v>5</v>
      </c>
    </row>
    <row r="822" spans="1:35" x14ac:dyDescent="0.25">
      <c r="A822" t="s">
        <v>964</v>
      </c>
      <c r="B822" t="s">
        <v>919</v>
      </c>
      <c r="C822" t="s">
        <v>1208</v>
      </c>
      <c r="D822" t="s">
        <v>1034</v>
      </c>
      <c r="E822" s="6">
        <v>62.358695652173914</v>
      </c>
      <c r="F822" s="6">
        <v>6.5652173913043477</v>
      </c>
      <c r="G822" s="6">
        <v>0</v>
      </c>
      <c r="H822" s="6">
        <v>0.20652173913043478</v>
      </c>
      <c r="I822" s="6">
        <v>0.45652173913043476</v>
      </c>
      <c r="J822" s="6">
        <v>0</v>
      </c>
      <c r="K822" s="6">
        <v>0</v>
      </c>
      <c r="L822" s="6">
        <v>2.5202173913043482</v>
      </c>
      <c r="M822" s="6">
        <v>5.8260869565217392</v>
      </c>
      <c r="N822" s="6">
        <v>0</v>
      </c>
      <c r="O822" s="6">
        <f>SUM(NonNurse[[#This Row],[Qualified Social Work Staff Hours]],NonNurse[[#This Row],[Other Social Work Staff Hours]])/NonNurse[[#This Row],[MDS Census]]</f>
        <v>9.3428621230608327E-2</v>
      </c>
      <c r="P822" s="6">
        <v>5.4782608695652177</v>
      </c>
      <c r="Q822" s="6">
        <v>8.8586956521739122</v>
      </c>
      <c r="R822" s="6">
        <f>SUM(NonNurse[[#This Row],[Qualified Activities Professional Hours]],NonNurse[[#This Row],[Other Activities Professional Hours]])/NonNurse[[#This Row],[MDS Census]]</f>
        <v>0.22991110336412757</v>
      </c>
      <c r="S822" s="6">
        <v>1.7672826086956521</v>
      </c>
      <c r="T822" s="6">
        <v>4.8915217391304351</v>
      </c>
      <c r="U822" s="6">
        <v>0</v>
      </c>
      <c r="V822" s="6">
        <f>SUM(NonNurse[[#This Row],[Occupational Therapist Hours]],NonNurse[[#This Row],[OT Assistant Hours]],NonNurse[[#This Row],[OT Aide Hours]])/NonNurse[[#This Row],[MDS Census]]</f>
        <v>0.10678229039567719</v>
      </c>
      <c r="W822" s="6">
        <v>4.7943478260869563</v>
      </c>
      <c r="X822" s="6">
        <v>4.5477173913043485</v>
      </c>
      <c r="Y822" s="6">
        <v>0</v>
      </c>
      <c r="Z822" s="6">
        <f>SUM(NonNurse[[#This Row],[Physical Therapist (PT) Hours]],NonNurse[[#This Row],[PT Assistant Hours]],NonNurse[[#This Row],[PT Aide Hours]])/NonNurse[[#This Row],[MDS Census]]</f>
        <v>0.1498117483005055</v>
      </c>
      <c r="AA822" s="6">
        <v>0</v>
      </c>
      <c r="AB822" s="6">
        <v>0</v>
      </c>
      <c r="AC822" s="6">
        <v>0</v>
      </c>
      <c r="AD822" s="6">
        <v>0</v>
      </c>
      <c r="AE822" s="6">
        <v>6.1413043478260869</v>
      </c>
      <c r="AF822" s="6">
        <v>0</v>
      </c>
      <c r="AG822" s="6">
        <v>0</v>
      </c>
      <c r="AH822" s="1">
        <v>366479</v>
      </c>
      <c r="AI822">
        <v>5</v>
      </c>
    </row>
    <row r="823" spans="1:35" x14ac:dyDescent="0.25">
      <c r="A823" t="s">
        <v>964</v>
      </c>
      <c r="B823" t="s">
        <v>482</v>
      </c>
      <c r="C823" t="s">
        <v>1140</v>
      </c>
      <c r="D823" t="s">
        <v>1026</v>
      </c>
      <c r="E823" s="6">
        <v>75.543478260869563</v>
      </c>
      <c r="F823" s="6">
        <v>5.3097826086956523</v>
      </c>
      <c r="G823" s="6">
        <v>0</v>
      </c>
      <c r="H823" s="6">
        <v>0</v>
      </c>
      <c r="I823" s="6">
        <v>0</v>
      </c>
      <c r="J823" s="6">
        <v>0</v>
      </c>
      <c r="K823" s="6">
        <v>0</v>
      </c>
      <c r="L823" s="6">
        <v>1.869347826086956</v>
      </c>
      <c r="M823" s="6">
        <v>0</v>
      </c>
      <c r="N823" s="6">
        <v>0</v>
      </c>
      <c r="O823" s="6">
        <f>SUM(NonNurse[[#This Row],[Qualified Social Work Staff Hours]],NonNurse[[#This Row],[Other Social Work Staff Hours]])/NonNurse[[#This Row],[MDS Census]]</f>
        <v>0</v>
      </c>
      <c r="P823" s="6">
        <v>0.78260869565217395</v>
      </c>
      <c r="Q823" s="6">
        <v>7.6827173913043483</v>
      </c>
      <c r="R823" s="6">
        <f>SUM(NonNurse[[#This Row],[Qualified Activities Professional Hours]],NonNurse[[#This Row],[Other Activities Professional Hours]])/NonNurse[[#This Row],[MDS Census]]</f>
        <v>0.11205899280575542</v>
      </c>
      <c r="S823" s="6">
        <v>4.9565217391304346</v>
      </c>
      <c r="T823" s="6">
        <v>3.087934782608694</v>
      </c>
      <c r="U823" s="6">
        <v>0</v>
      </c>
      <c r="V823" s="6">
        <f>SUM(NonNurse[[#This Row],[Occupational Therapist Hours]],NonNurse[[#This Row],[OT Assistant Hours]],NonNurse[[#This Row],[OT Aide Hours]])/NonNurse[[#This Row],[MDS Census]]</f>
        <v>0.10648776978417264</v>
      </c>
      <c r="W823" s="6">
        <v>1.2277173913043478</v>
      </c>
      <c r="X823" s="6">
        <v>5.3785869565217377</v>
      </c>
      <c r="Y823" s="6">
        <v>0</v>
      </c>
      <c r="Z823" s="6">
        <f>SUM(NonNurse[[#This Row],[Physical Therapist (PT) Hours]],NonNurse[[#This Row],[PT Assistant Hours]],NonNurse[[#This Row],[PT Aide Hours]])/NonNurse[[#This Row],[MDS Census]]</f>
        <v>8.7450359712230211E-2</v>
      </c>
      <c r="AA823" s="6">
        <v>0</v>
      </c>
      <c r="AB823" s="6">
        <v>0</v>
      </c>
      <c r="AC823" s="6">
        <v>0</v>
      </c>
      <c r="AD823" s="6">
        <v>0</v>
      </c>
      <c r="AE823" s="6">
        <v>0</v>
      </c>
      <c r="AF823" s="6">
        <v>0</v>
      </c>
      <c r="AG823" s="6">
        <v>0</v>
      </c>
      <c r="AH823" s="1">
        <v>365886</v>
      </c>
      <c r="AI823">
        <v>5</v>
      </c>
    </row>
    <row r="824" spans="1:35" x14ac:dyDescent="0.25">
      <c r="A824" t="s">
        <v>964</v>
      </c>
      <c r="B824" t="s">
        <v>413</v>
      </c>
      <c r="C824" t="s">
        <v>1339</v>
      </c>
      <c r="D824" t="s">
        <v>997</v>
      </c>
      <c r="E824" s="6">
        <v>82.869565217391298</v>
      </c>
      <c r="F824" s="6">
        <v>4.7826086956521738</v>
      </c>
      <c r="G824" s="6">
        <v>2.2608695652173911</v>
      </c>
      <c r="H824" s="6">
        <v>0</v>
      </c>
      <c r="I824" s="6">
        <v>0.34782608695652173</v>
      </c>
      <c r="J824" s="6">
        <v>0</v>
      </c>
      <c r="K824" s="6">
        <v>0</v>
      </c>
      <c r="L824" s="6">
        <v>3.6261956521739118</v>
      </c>
      <c r="M824" s="6">
        <v>0</v>
      </c>
      <c r="N824" s="6">
        <v>5.4739130434782606</v>
      </c>
      <c r="O824" s="6">
        <f>SUM(NonNurse[[#This Row],[Qualified Social Work Staff Hours]],NonNurse[[#This Row],[Other Social Work Staff Hours]])/NonNurse[[#This Row],[MDS Census]]</f>
        <v>6.6054564533053514E-2</v>
      </c>
      <c r="P824" s="6">
        <v>5.1304347826086953</v>
      </c>
      <c r="Q824" s="6">
        <v>14.627391304347825</v>
      </c>
      <c r="R824" s="6">
        <f>SUM(NonNurse[[#This Row],[Qualified Activities Professional Hours]],NonNurse[[#This Row],[Other Activities Professional Hours]])/NonNurse[[#This Row],[MDS Census]]</f>
        <v>0.23842077649527807</v>
      </c>
      <c r="S824" s="6">
        <v>2.5268478260869576</v>
      </c>
      <c r="T824" s="6">
        <v>18.743804347826082</v>
      </c>
      <c r="U824" s="6">
        <v>0</v>
      </c>
      <c r="V824" s="6">
        <f>SUM(NonNurse[[#This Row],[Occupational Therapist Hours]],NonNurse[[#This Row],[OT Assistant Hours]],NonNurse[[#This Row],[OT Aide Hours]])/NonNurse[[#This Row],[MDS Census]]</f>
        <v>0.25667628541448057</v>
      </c>
      <c r="W824" s="6">
        <v>4.3622826086956543</v>
      </c>
      <c r="X824" s="6">
        <v>17.223913043478255</v>
      </c>
      <c r="Y824" s="6">
        <v>0</v>
      </c>
      <c r="Z824" s="6">
        <f>SUM(NonNurse[[#This Row],[Physical Therapist (PT) Hours]],NonNurse[[#This Row],[PT Assistant Hours]],NonNurse[[#This Row],[PT Aide Hours]])/NonNurse[[#This Row],[MDS Census]]</f>
        <v>0.26048399790136412</v>
      </c>
      <c r="AA824" s="6">
        <v>0</v>
      </c>
      <c r="AB824" s="6">
        <v>0</v>
      </c>
      <c r="AC824" s="6">
        <v>0</v>
      </c>
      <c r="AD824" s="6">
        <v>0</v>
      </c>
      <c r="AE824" s="6">
        <v>0</v>
      </c>
      <c r="AF824" s="6">
        <v>0</v>
      </c>
      <c r="AG824" s="6">
        <v>0</v>
      </c>
      <c r="AH824" s="1">
        <v>365777</v>
      </c>
      <c r="AI824">
        <v>5</v>
      </c>
    </row>
    <row r="825" spans="1:35" x14ac:dyDescent="0.25">
      <c r="A825" t="s">
        <v>964</v>
      </c>
      <c r="B825" t="s">
        <v>535</v>
      </c>
      <c r="C825" t="s">
        <v>1330</v>
      </c>
      <c r="D825" t="s">
        <v>997</v>
      </c>
      <c r="E825" s="6">
        <v>79.402173913043484</v>
      </c>
      <c r="F825" s="6">
        <v>4.4347826086956523</v>
      </c>
      <c r="G825" s="6">
        <v>2.1739130434782608</v>
      </c>
      <c r="H825" s="6">
        <v>0</v>
      </c>
      <c r="I825" s="6">
        <v>1.1195652173913044</v>
      </c>
      <c r="J825" s="6">
        <v>0</v>
      </c>
      <c r="K825" s="6">
        <v>0</v>
      </c>
      <c r="L825" s="6">
        <v>2.9490217391304347</v>
      </c>
      <c r="M825" s="6">
        <v>0</v>
      </c>
      <c r="N825" s="6">
        <v>5.0434782608695654</v>
      </c>
      <c r="O825" s="6">
        <f>SUM(NonNurse[[#This Row],[Qualified Social Work Staff Hours]],NonNurse[[#This Row],[Other Social Work Staff Hours]])/NonNurse[[#This Row],[MDS Census]]</f>
        <v>6.3518138261464754E-2</v>
      </c>
      <c r="P825" s="6">
        <v>5.0108695652173916</v>
      </c>
      <c r="Q825" s="6">
        <v>14.465543478260871</v>
      </c>
      <c r="R825" s="6">
        <f>SUM(NonNurse[[#This Row],[Qualified Activities Professional Hours]],NonNurse[[#This Row],[Other Activities Professional Hours]])/NonNurse[[#This Row],[MDS Census]]</f>
        <v>0.24528815879534568</v>
      </c>
      <c r="S825" s="6">
        <v>1.8403260869565221</v>
      </c>
      <c r="T825" s="6">
        <v>13.252717391304349</v>
      </c>
      <c r="U825" s="6">
        <v>0</v>
      </c>
      <c r="V825" s="6">
        <f>SUM(NonNurse[[#This Row],[Occupational Therapist Hours]],NonNurse[[#This Row],[OT Assistant Hours]],NonNurse[[#This Row],[OT Aide Hours]])/NonNurse[[#This Row],[MDS Census]]</f>
        <v>0.19008350444900754</v>
      </c>
      <c r="W825" s="6">
        <v>4.1326086956521744</v>
      </c>
      <c r="X825" s="6">
        <v>9.9042391304347817</v>
      </c>
      <c r="Y825" s="6">
        <v>0</v>
      </c>
      <c r="Z825" s="6">
        <f>SUM(NonNurse[[#This Row],[Physical Therapist (PT) Hours]],NonNurse[[#This Row],[PT Assistant Hours]],NonNurse[[#This Row],[PT Aide Hours]])/NonNurse[[#This Row],[MDS Census]]</f>
        <v>0.17678165639972618</v>
      </c>
      <c r="AA825" s="6">
        <v>0</v>
      </c>
      <c r="AB825" s="6">
        <v>0</v>
      </c>
      <c r="AC825" s="6">
        <v>0</v>
      </c>
      <c r="AD825" s="6">
        <v>0</v>
      </c>
      <c r="AE825" s="6">
        <v>0</v>
      </c>
      <c r="AF825" s="6">
        <v>0</v>
      </c>
      <c r="AG825" s="6">
        <v>0</v>
      </c>
      <c r="AH825" s="1">
        <v>365979</v>
      </c>
      <c r="AI825">
        <v>5</v>
      </c>
    </row>
    <row r="826" spans="1:35" x14ac:dyDescent="0.25">
      <c r="A826" t="s">
        <v>964</v>
      </c>
      <c r="B826" t="s">
        <v>374</v>
      </c>
      <c r="C826" t="s">
        <v>1235</v>
      </c>
      <c r="D826" t="s">
        <v>981</v>
      </c>
      <c r="E826" s="6">
        <v>19.315217391304348</v>
      </c>
      <c r="F826" s="6">
        <v>4.6086956521739131</v>
      </c>
      <c r="G826" s="6">
        <v>0</v>
      </c>
      <c r="H826" s="6">
        <v>0</v>
      </c>
      <c r="I826" s="6">
        <v>0</v>
      </c>
      <c r="J826" s="6">
        <v>0</v>
      </c>
      <c r="K826" s="6">
        <v>0</v>
      </c>
      <c r="L826" s="6">
        <v>0</v>
      </c>
      <c r="M826" s="6">
        <v>4.3478260869565215</v>
      </c>
      <c r="N826" s="6">
        <v>0</v>
      </c>
      <c r="O826" s="6">
        <f>SUM(NonNurse[[#This Row],[Qualified Social Work Staff Hours]],NonNurse[[#This Row],[Other Social Work Staff Hours]])/NonNurse[[#This Row],[MDS Census]]</f>
        <v>0.22509848058525603</v>
      </c>
      <c r="P826" s="6">
        <v>4.9565217391304346</v>
      </c>
      <c r="Q826" s="6">
        <v>0</v>
      </c>
      <c r="R826" s="6">
        <f>SUM(NonNurse[[#This Row],[Qualified Activities Professional Hours]],NonNurse[[#This Row],[Other Activities Professional Hours]])/NonNurse[[#This Row],[MDS Census]]</f>
        <v>0.25661226786719188</v>
      </c>
      <c r="S826" s="6">
        <v>4.6956521739130439</v>
      </c>
      <c r="T826" s="6">
        <v>11.961956521739131</v>
      </c>
      <c r="U826" s="6">
        <v>0</v>
      </c>
      <c r="V826" s="6">
        <f>SUM(NonNurse[[#This Row],[Occupational Therapist Hours]],NonNurse[[#This Row],[OT Assistant Hours]],NonNurse[[#This Row],[OT Aide Hours]])/NonNurse[[#This Row],[MDS Census]]</f>
        <v>0.86240855374226233</v>
      </c>
      <c r="W826" s="6">
        <v>10.434782608695652</v>
      </c>
      <c r="X826" s="6">
        <v>7.8342391304347823</v>
      </c>
      <c r="Y826" s="6">
        <v>0</v>
      </c>
      <c r="Z826" s="6">
        <f>SUM(NonNurse[[#This Row],[Physical Therapist (PT) Hours]],NonNurse[[#This Row],[PT Assistant Hours]],NonNurse[[#This Row],[PT Aide Hours]])/NonNurse[[#This Row],[MDS Census]]</f>
        <v>0.94583567810917268</v>
      </c>
      <c r="AA826" s="6">
        <v>0</v>
      </c>
      <c r="AB826" s="6">
        <v>0</v>
      </c>
      <c r="AC826" s="6">
        <v>0</v>
      </c>
      <c r="AD826" s="6">
        <v>0</v>
      </c>
      <c r="AE826" s="6">
        <v>0</v>
      </c>
      <c r="AF826" s="6">
        <v>0</v>
      </c>
      <c r="AG826" s="6">
        <v>0</v>
      </c>
      <c r="AH826" s="1">
        <v>365724</v>
      </c>
      <c r="AI826">
        <v>5</v>
      </c>
    </row>
    <row r="827" spans="1:35" x14ac:dyDescent="0.25">
      <c r="A827" t="s">
        <v>964</v>
      </c>
      <c r="B827" t="s">
        <v>813</v>
      </c>
      <c r="C827" t="s">
        <v>1213</v>
      </c>
      <c r="D827" t="s">
        <v>1008</v>
      </c>
      <c r="E827" s="6">
        <v>38.630434782608695</v>
      </c>
      <c r="F827" s="6">
        <v>31.717391304347835</v>
      </c>
      <c r="G827" s="6">
        <v>0.56521739130434778</v>
      </c>
      <c r="H827" s="6">
        <v>0.13500000000000001</v>
      </c>
      <c r="I827" s="6">
        <v>0</v>
      </c>
      <c r="J827" s="6">
        <v>0</v>
      </c>
      <c r="K827" s="6">
        <v>0</v>
      </c>
      <c r="L827" s="6">
        <v>0</v>
      </c>
      <c r="M827" s="6">
        <v>5.4130434782608701</v>
      </c>
      <c r="N827" s="6">
        <v>0</v>
      </c>
      <c r="O827" s="6">
        <f>SUM(NonNurse[[#This Row],[Qualified Social Work Staff Hours]],NonNurse[[#This Row],[Other Social Work Staff Hours]])/NonNurse[[#This Row],[MDS Census]]</f>
        <v>0.14012380416432191</v>
      </c>
      <c r="P827" s="6">
        <v>5.3786956521739118</v>
      </c>
      <c r="Q827" s="6">
        <v>18.390326086956524</v>
      </c>
      <c r="R827" s="6">
        <f>SUM(NonNurse[[#This Row],[Qualified Activities Professional Hours]],NonNurse[[#This Row],[Other Activities Professional Hours]])/NonNurse[[#This Row],[MDS Census]]</f>
        <v>0.61529262802476092</v>
      </c>
      <c r="S827" s="6">
        <v>0.50456521739130444</v>
      </c>
      <c r="T827" s="6">
        <v>4.5004347826086954</v>
      </c>
      <c r="U827" s="6">
        <v>0</v>
      </c>
      <c r="V827" s="6">
        <f>SUM(NonNurse[[#This Row],[Occupational Therapist Hours]],NonNurse[[#This Row],[OT Assistant Hours]],NonNurse[[#This Row],[OT Aide Hours]])/NonNurse[[#This Row],[MDS Census]]</f>
        <v>0.12956105796285874</v>
      </c>
      <c r="W827" s="6">
        <v>3.0204347826086955</v>
      </c>
      <c r="X827" s="6">
        <v>1.9421739130434783</v>
      </c>
      <c r="Y827" s="6">
        <v>0</v>
      </c>
      <c r="Z827" s="6">
        <f>SUM(NonNurse[[#This Row],[Physical Therapist (PT) Hours]],NonNurse[[#This Row],[PT Assistant Hours]],NonNurse[[#This Row],[PT Aide Hours]])/NonNurse[[#This Row],[MDS Census]]</f>
        <v>0.12846370287000561</v>
      </c>
      <c r="AA827" s="6">
        <v>0</v>
      </c>
      <c r="AB827" s="6">
        <v>0</v>
      </c>
      <c r="AC827" s="6">
        <v>0</v>
      </c>
      <c r="AD827" s="6">
        <v>44.823369565217391</v>
      </c>
      <c r="AE827" s="6">
        <v>0</v>
      </c>
      <c r="AF827" s="6">
        <v>0</v>
      </c>
      <c r="AG827" s="6">
        <v>0</v>
      </c>
      <c r="AH827" s="1">
        <v>366364</v>
      </c>
      <c r="AI827">
        <v>5</v>
      </c>
    </row>
    <row r="828" spans="1:35" x14ac:dyDescent="0.25">
      <c r="A828" t="s">
        <v>964</v>
      </c>
      <c r="B828" t="s">
        <v>88</v>
      </c>
      <c r="C828" t="s">
        <v>1076</v>
      </c>
      <c r="D828" t="s">
        <v>1022</v>
      </c>
      <c r="E828" s="6">
        <v>117.17391304347827</v>
      </c>
      <c r="F828" s="6">
        <v>6.4347826086956523</v>
      </c>
      <c r="G828" s="6">
        <v>0.61413043478260865</v>
      </c>
      <c r="H828" s="6">
        <v>0.38043478260869568</v>
      </c>
      <c r="I828" s="6">
        <v>0</v>
      </c>
      <c r="J828" s="6">
        <v>0</v>
      </c>
      <c r="K828" s="6">
        <v>0</v>
      </c>
      <c r="L828" s="6">
        <v>4.2959782608695658</v>
      </c>
      <c r="M828" s="6">
        <v>10.898695652173915</v>
      </c>
      <c r="N828" s="6">
        <v>0</v>
      </c>
      <c r="O828" s="6">
        <f>SUM(NonNurse[[#This Row],[Qualified Social Work Staff Hours]],NonNurse[[#This Row],[Other Social Work Staff Hours]])/NonNurse[[#This Row],[MDS Census]]</f>
        <v>9.301298701298702E-2</v>
      </c>
      <c r="P828" s="6">
        <v>5.6260869565217391</v>
      </c>
      <c r="Q828" s="6">
        <v>7.4121739130434801</v>
      </c>
      <c r="R828" s="6">
        <f>SUM(NonNurse[[#This Row],[Qualified Activities Professional Hours]],NonNurse[[#This Row],[Other Activities Professional Hours]])/NonNurse[[#This Row],[MDS Census]]</f>
        <v>0.11127272727272729</v>
      </c>
      <c r="S828" s="6">
        <v>3.2949999999999999</v>
      </c>
      <c r="T828" s="6">
        <v>19.499999999999996</v>
      </c>
      <c r="U828" s="6">
        <v>0</v>
      </c>
      <c r="V828" s="6">
        <f>SUM(NonNurse[[#This Row],[Occupational Therapist Hours]],NonNurse[[#This Row],[OT Assistant Hours]],NonNurse[[#This Row],[OT Aide Hours]])/NonNurse[[#This Row],[MDS Census]]</f>
        <v>0.19453988868274577</v>
      </c>
      <c r="W828" s="6">
        <v>3.8677173913043483</v>
      </c>
      <c r="X828" s="6">
        <v>21.224347826086966</v>
      </c>
      <c r="Y828" s="6">
        <v>0</v>
      </c>
      <c r="Z828" s="6">
        <f>SUM(NonNurse[[#This Row],[Physical Therapist (PT) Hours]],NonNurse[[#This Row],[PT Assistant Hours]],NonNurse[[#This Row],[PT Aide Hours]])/NonNurse[[#This Row],[MDS Census]]</f>
        <v>0.21414378478664201</v>
      </c>
      <c r="AA828" s="6">
        <v>0</v>
      </c>
      <c r="AB828" s="6">
        <v>0</v>
      </c>
      <c r="AC828" s="6">
        <v>0</v>
      </c>
      <c r="AD828" s="6">
        <v>69.865652173913062</v>
      </c>
      <c r="AE828" s="6">
        <v>0</v>
      </c>
      <c r="AF828" s="6">
        <v>0</v>
      </c>
      <c r="AG828" s="6">
        <v>0</v>
      </c>
      <c r="AH828" s="1">
        <v>365278</v>
      </c>
      <c r="AI828">
        <v>5</v>
      </c>
    </row>
    <row r="829" spans="1:35" x14ac:dyDescent="0.25">
      <c r="A829" t="s">
        <v>964</v>
      </c>
      <c r="B829" t="s">
        <v>822</v>
      </c>
      <c r="C829" t="s">
        <v>1113</v>
      </c>
      <c r="D829" t="s">
        <v>980</v>
      </c>
      <c r="E829" s="6">
        <v>61.304347826086953</v>
      </c>
      <c r="F829" s="6">
        <v>2.7391304347826089</v>
      </c>
      <c r="G829" s="6">
        <v>0</v>
      </c>
      <c r="H829" s="6">
        <v>0.24456521739130435</v>
      </c>
      <c r="I829" s="6">
        <v>2.4347826086956523</v>
      </c>
      <c r="J829" s="6">
        <v>0</v>
      </c>
      <c r="K829" s="6">
        <v>0</v>
      </c>
      <c r="L829" s="6">
        <v>4.2635869565217392</v>
      </c>
      <c r="M829" s="6">
        <v>0</v>
      </c>
      <c r="N829" s="6">
        <v>5.9891304347826084</v>
      </c>
      <c r="O829" s="6">
        <f>SUM(NonNurse[[#This Row],[Qualified Social Work Staff Hours]],NonNurse[[#This Row],[Other Social Work Staff Hours]])/NonNurse[[#This Row],[MDS Census]]</f>
        <v>9.769503546099291E-2</v>
      </c>
      <c r="P829" s="6">
        <v>4.9429347826086953</v>
      </c>
      <c r="Q829" s="6">
        <v>7.1548913043478262</v>
      </c>
      <c r="R829" s="6">
        <f>SUM(NonNurse[[#This Row],[Qualified Activities Professional Hours]],NonNurse[[#This Row],[Other Activities Professional Hours]])/NonNurse[[#This Row],[MDS Census]]</f>
        <v>0.19734042553191489</v>
      </c>
      <c r="S829" s="6">
        <v>4.1277173913043477</v>
      </c>
      <c r="T829" s="6">
        <v>0</v>
      </c>
      <c r="U829" s="6">
        <v>0</v>
      </c>
      <c r="V829" s="6">
        <f>SUM(NonNurse[[#This Row],[Occupational Therapist Hours]],NonNurse[[#This Row],[OT Assistant Hours]],NonNurse[[#This Row],[OT Aide Hours]])/NonNurse[[#This Row],[MDS Census]]</f>
        <v>6.7331560283687947E-2</v>
      </c>
      <c r="W829" s="6">
        <v>4.4755434782608692</v>
      </c>
      <c r="X829" s="6">
        <v>0.92119565217391308</v>
      </c>
      <c r="Y829" s="6">
        <v>0</v>
      </c>
      <c r="Z829" s="6">
        <f>SUM(NonNurse[[#This Row],[Physical Therapist (PT) Hours]],NonNurse[[#This Row],[PT Assistant Hours]],NonNurse[[#This Row],[PT Aide Hours]])/NonNurse[[#This Row],[MDS Census]]</f>
        <v>8.8031914893617016E-2</v>
      </c>
      <c r="AA829" s="6">
        <v>0</v>
      </c>
      <c r="AB829" s="6">
        <v>0</v>
      </c>
      <c r="AC829" s="6">
        <v>0</v>
      </c>
      <c r="AD829" s="6">
        <v>0</v>
      </c>
      <c r="AE829" s="6">
        <v>0</v>
      </c>
      <c r="AF829" s="6">
        <v>0</v>
      </c>
      <c r="AG829" s="6">
        <v>0</v>
      </c>
      <c r="AH829" s="1">
        <v>366374</v>
      </c>
      <c r="AI829">
        <v>5</v>
      </c>
    </row>
    <row r="830" spans="1:35" x14ac:dyDescent="0.25">
      <c r="A830" t="s">
        <v>964</v>
      </c>
      <c r="B830" t="s">
        <v>804</v>
      </c>
      <c r="C830" t="s">
        <v>1340</v>
      </c>
      <c r="D830" t="s">
        <v>1055</v>
      </c>
      <c r="E830" s="6">
        <v>103.46739130434783</v>
      </c>
      <c r="F830" s="6">
        <v>5.2173913043478262</v>
      </c>
      <c r="G830" s="6">
        <v>0</v>
      </c>
      <c r="H830" s="6">
        <v>0.44565217391304346</v>
      </c>
      <c r="I830" s="6">
        <v>4.4347826086956523</v>
      </c>
      <c r="J830" s="6">
        <v>0</v>
      </c>
      <c r="K830" s="6">
        <v>0</v>
      </c>
      <c r="L830" s="6">
        <v>4.0407608695652177</v>
      </c>
      <c r="M830" s="6">
        <v>2.0434782608695654</v>
      </c>
      <c r="N830" s="6">
        <v>0</v>
      </c>
      <c r="O830" s="6">
        <f>SUM(NonNurse[[#This Row],[Qualified Social Work Staff Hours]],NonNurse[[#This Row],[Other Social Work Staff Hours]])/NonNurse[[#This Row],[MDS Census]]</f>
        <v>1.9749973736737054E-2</v>
      </c>
      <c r="P830" s="6">
        <v>5.3043478260869561</v>
      </c>
      <c r="Q830" s="6">
        <v>10.836956521739131</v>
      </c>
      <c r="R830" s="6">
        <f>SUM(NonNurse[[#This Row],[Qualified Activities Professional Hours]],NonNurse[[#This Row],[Other Activities Professional Hours]])/NonNurse[[#This Row],[MDS Census]]</f>
        <v>0.15600378190986447</v>
      </c>
      <c r="S830" s="6">
        <v>5.1467391304347823</v>
      </c>
      <c r="T830" s="6">
        <v>0</v>
      </c>
      <c r="U830" s="6">
        <v>0</v>
      </c>
      <c r="V830" s="6">
        <f>SUM(NonNurse[[#This Row],[Occupational Therapist Hours]],NonNurse[[#This Row],[OT Assistant Hours]],NonNurse[[#This Row],[OT Aide Hours]])/NonNurse[[#This Row],[MDS Census]]</f>
        <v>4.9742620023111667E-2</v>
      </c>
      <c r="W830" s="6">
        <v>5.9456521739130439</v>
      </c>
      <c r="X830" s="6">
        <v>5.9614130434782604</v>
      </c>
      <c r="Y830" s="6">
        <v>0</v>
      </c>
      <c r="Z830" s="6">
        <f>SUM(NonNurse[[#This Row],[Physical Therapist (PT) Hours]],NonNurse[[#This Row],[PT Assistant Hours]],NonNurse[[#This Row],[PT Aide Hours]])/NonNurse[[#This Row],[MDS Census]]</f>
        <v>0.11508036558462023</v>
      </c>
      <c r="AA830" s="6">
        <v>0</v>
      </c>
      <c r="AB830" s="6">
        <v>0</v>
      </c>
      <c r="AC830" s="6">
        <v>0</v>
      </c>
      <c r="AD830" s="6">
        <v>0</v>
      </c>
      <c r="AE830" s="6">
        <v>0</v>
      </c>
      <c r="AF830" s="6">
        <v>0</v>
      </c>
      <c r="AG830" s="6">
        <v>0</v>
      </c>
      <c r="AH830" s="1">
        <v>366353</v>
      </c>
      <c r="AI830">
        <v>5</v>
      </c>
    </row>
    <row r="831" spans="1:35" x14ac:dyDescent="0.25">
      <c r="A831" t="s">
        <v>964</v>
      </c>
      <c r="B831" t="s">
        <v>236</v>
      </c>
      <c r="C831" t="s">
        <v>1086</v>
      </c>
      <c r="D831" t="s">
        <v>1028</v>
      </c>
      <c r="E831" s="6">
        <v>73.956521739130437</v>
      </c>
      <c r="F831" s="6">
        <v>5.2173913043478262</v>
      </c>
      <c r="G831" s="6">
        <v>9.7826086956521743E-2</v>
      </c>
      <c r="H831" s="6">
        <v>0.39130434782608697</v>
      </c>
      <c r="I831" s="6">
        <v>0.79347826086956519</v>
      </c>
      <c r="J831" s="6">
        <v>0</v>
      </c>
      <c r="K831" s="6">
        <v>0</v>
      </c>
      <c r="L831" s="6">
        <v>0.33826086956521734</v>
      </c>
      <c r="M831" s="6">
        <v>5.5244565217391308</v>
      </c>
      <c r="N831" s="6">
        <v>0</v>
      </c>
      <c r="O831" s="6">
        <f>SUM(NonNurse[[#This Row],[Qualified Social Work Staff Hours]],NonNurse[[#This Row],[Other Social Work Staff Hours]])/NonNurse[[#This Row],[MDS Census]]</f>
        <v>7.4698706643151092E-2</v>
      </c>
      <c r="P831" s="6">
        <v>0</v>
      </c>
      <c r="Q831" s="6">
        <v>6.5733695652173916</v>
      </c>
      <c r="R831" s="6">
        <f>SUM(NonNurse[[#This Row],[Qualified Activities Professional Hours]],NonNurse[[#This Row],[Other Activities Professional Hours]])/NonNurse[[#This Row],[MDS Census]]</f>
        <v>8.888154027042916E-2</v>
      </c>
      <c r="S831" s="6">
        <v>1.4710869565217393</v>
      </c>
      <c r="T831" s="6">
        <v>8.1806521739130407</v>
      </c>
      <c r="U831" s="6">
        <v>0</v>
      </c>
      <c r="V831" s="6">
        <f>SUM(NonNurse[[#This Row],[Occupational Therapist Hours]],NonNurse[[#This Row],[OT Assistant Hours]],NonNurse[[#This Row],[OT Aide Hours]])/NonNurse[[#This Row],[MDS Census]]</f>
        <v>0.13050558495002937</v>
      </c>
      <c r="W831" s="6">
        <v>1.4892391304347825</v>
      </c>
      <c r="X831" s="6">
        <v>10.28163043478261</v>
      </c>
      <c r="Y831" s="6">
        <v>1.75</v>
      </c>
      <c r="Z831" s="6">
        <f>SUM(NonNurse[[#This Row],[Physical Therapist (PT) Hours]],NonNurse[[#This Row],[PT Assistant Hours]],NonNurse[[#This Row],[PT Aide Hours]])/NonNurse[[#This Row],[MDS Census]]</f>
        <v>0.18282186948853615</v>
      </c>
      <c r="AA831" s="6">
        <v>0</v>
      </c>
      <c r="AB831" s="6">
        <v>0</v>
      </c>
      <c r="AC831" s="6">
        <v>0</v>
      </c>
      <c r="AD831" s="6">
        <v>0</v>
      </c>
      <c r="AE831" s="6">
        <v>27.945652173913043</v>
      </c>
      <c r="AF831" s="6">
        <v>0</v>
      </c>
      <c r="AG831" s="6">
        <v>0</v>
      </c>
      <c r="AH831" s="1">
        <v>365517</v>
      </c>
      <c r="AI831">
        <v>5</v>
      </c>
    </row>
    <row r="832" spans="1:35" x14ac:dyDescent="0.25">
      <c r="A832" t="s">
        <v>964</v>
      </c>
      <c r="B832" t="s">
        <v>780</v>
      </c>
      <c r="C832" t="s">
        <v>1213</v>
      </c>
      <c r="D832" t="s">
        <v>1008</v>
      </c>
      <c r="E832" s="6">
        <v>40</v>
      </c>
      <c r="F832" s="6">
        <v>5.6086956521739131</v>
      </c>
      <c r="G832" s="6">
        <v>0</v>
      </c>
      <c r="H832" s="6">
        <v>0.69565217391304346</v>
      </c>
      <c r="I832" s="6">
        <v>2.4456521739130435</v>
      </c>
      <c r="J832" s="6">
        <v>0</v>
      </c>
      <c r="K832" s="6">
        <v>0</v>
      </c>
      <c r="L832" s="6">
        <v>2.2038043478260869</v>
      </c>
      <c r="M832" s="6">
        <v>0</v>
      </c>
      <c r="N832" s="6">
        <v>0</v>
      </c>
      <c r="O832" s="6">
        <f>SUM(NonNurse[[#This Row],[Qualified Social Work Staff Hours]],NonNurse[[#This Row],[Other Social Work Staff Hours]])/NonNurse[[#This Row],[MDS Census]]</f>
        <v>0</v>
      </c>
      <c r="P832" s="6">
        <v>3.1445652173913032</v>
      </c>
      <c r="Q832" s="6">
        <v>0</v>
      </c>
      <c r="R832" s="6">
        <f>SUM(NonNurse[[#This Row],[Qualified Activities Professional Hours]],NonNurse[[#This Row],[Other Activities Professional Hours]])/NonNurse[[#This Row],[MDS Census]]</f>
        <v>7.8614130434782575E-2</v>
      </c>
      <c r="S832" s="6">
        <v>2.0597826086956523</v>
      </c>
      <c r="T832" s="6">
        <v>0</v>
      </c>
      <c r="U832" s="6">
        <v>0</v>
      </c>
      <c r="V832" s="6">
        <f>SUM(NonNurse[[#This Row],[Occupational Therapist Hours]],NonNurse[[#This Row],[OT Assistant Hours]],NonNurse[[#This Row],[OT Aide Hours]])/NonNurse[[#This Row],[MDS Census]]</f>
        <v>5.1494565217391305E-2</v>
      </c>
      <c r="W832" s="6">
        <v>0.3858695652173913</v>
      </c>
      <c r="X832" s="6">
        <v>0</v>
      </c>
      <c r="Y832" s="6">
        <v>0</v>
      </c>
      <c r="Z832" s="6">
        <f>SUM(NonNurse[[#This Row],[Physical Therapist (PT) Hours]],NonNurse[[#This Row],[PT Assistant Hours]],NonNurse[[#This Row],[PT Aide Hours]])/NonNurse[[#This Row],[MDS Census]]</f>
        <v>9.6467391304347824E-3</v>
      </c>
      <c r="AA832" s="6">
        <v>0</v>
      </c>
      <c r="AB832" s="6">
        <v>0</v>
      </c>
      <c r="AC832" s="6">
        <v>0</v>
      </c>
      <c r="AD832" s="6">
        <v>0</v>
      </c>
      <c r="AE832" s="6">
        <v>0</v>
      </c>
      <c r="AF832" s="6">
        <v>0</v>
      </c>
      <c r="AG832" s="6">
        <v>3.2608695652173912E-2</v>
      </c>
      <c r="AH832" s="1">
        <v>366319</v>
      </c>
      <c r="AI832">
        <v>5</v>
      </c>
    </row>
    <row r="833" spans="1:35" x14ac:dyDescent="0.25">
      <c r="A833" t="s">
        <v>964</v>
      </c>
      <c r="B833" t="s">
        <v>564</v>
      </c>
      <c r="C833" t="s">
        <v>1213</v>
      </c>
      <c r="D833" t="s">
        <v>1008</v>
      </c>
      <c r="E833" s="6">
        <v>79.717391304347828</v>
      </c>
      <c r="F833" s="6">
        <v>5.0108695652173916</v>
      </c>
      <c r="G833" s="6">
        <v>0.52173913043478259</v>
      </c>
      <c r="H833" s="6">
        <v>0.28260869565217389</v>
      </c>
      <c r="I833" s="6">
        <v>5.7391304347826084</v>
      </c>
      <c r="J833" s="6">
        <v>0</v>
      </c>
      <c r="K833" s="6">
        <v>0</v>
      </c>
      <c r="L833" s="6">
        <v>6.6222826086956523</v>
      </c>
      <c r="M833" s="6">
        <v>0</v>
      </c>
      <c r="N833" s="6">
        <v>0</v>
      </c>
      <c r="O833" s="6">
        <f>SUM(NonNurse[[#This Row],[Qualified Social Work Staff Hours]],NonNurse[[#This Row],[Other Social Work Staff Hours]])/NonNurse[[#This Row],[MDS Census]]</f>
        <v>0</v>
      </c>
      <c r="P833" s="6">
        <v>1.5467391304347824</v>
      </c>
      <c r="Q833" s="6">
        <v>0</v>
      </c>
      <c r="R833" s="6">
        <f>SUM(NonNurse[[#This Row],[Qualified Activities Professional Hours]],NonNurse[[#This Row],[Other Activities Professional Hours]])/NonNurse[[#This Row],[MDS Census]]</f>
        <v>1.9402781565312242E-2</v>
      </c>
      <c r="S833" s="6">
        <v>6.3641304347826084</v>
      </c>
      <c r="T833" s="6">
        <v>0</v>
      </c>
      <c r="U833" s="6">
        <v>0</v>
      </c>
      <c r="V833" s="6">
        <f>SUM(NonNurse[[#This Row],[Occupational Therapist Hours]],NonNurse[[#This Row],[OT Assistant Hours]],NonNurse[[#This Row],[OT Aide Hours]])/NonNurse[[#This Row],[MDS Census]]</f>
        <v>7.9833651486228521E-2</v>
      </c>
      <c r="W833" s="6">
        <v>1.298913043478261</v>
      </c>
      <c r="X833" s="6">
        <v>0</v>
      </c>
      <c r="Y833" s="6">
        <v>0</v>
      </c>
      <c r="Z833" s="6">
        <f>SUM(NonNurse[[#This Row],[Physical Therapist (PT) Hours]],NonNurse[[#This Row],[PT Assistant Hours]],NonNurse[[#This Row],[PT Aide Hours]])/NonNurse[[#This Row],[MDS Census]]</f>
        <v>1.6293973275156803E-2</v>
      </c>
      <c r="AA833" s="6">
        <v>0</v>
      </c>
      <c r="AB833" s="6">
        <v>0</v>
      </c>
      <c r="AC833" s="6">
        <v>0</v>
      </c>
      <c r="AD833" s="6">
        <v>0</v>
      </c>
      <c r="AE833" s="6">
        <v>0</v>
      </c>
      <c r="AF833" s="6">
        <v>0</v>
      </c>
      <c r="AG833" s="6">
        <v>0.19565217391304349</v>
      </c>
      <c r="AH833" s="1">
        <v>366023</v>
      </c>
      <c r="AI833">
        <v>5</v>
      </c>
    </row>
    <row r="834" spans="1:35" x14ac:dyDescent="0.25">
      <c r="A834" t="s">
        <v>964</v>
      </c>
      <c r="B834" t="s">
        <v>527</v>
      </c>
      <c r="C834" t="s">
        <v>1091</v>
      </c>
      <c r="D834" t="s">
        <v>1033</v>
      </c>
      <c r="E834" s="6">
        <v>36.043478260869563</v>
      </c>
      <c r="F834" s="6">
        <v>2.2608695652173911</v>
      </c>
      <c r="G834" s="6">
        <v>0.2608695652173913</v>
      </c>
      <c r="H834" s="6">
        <v>0.19565217391304349</v>
      </c>
      <c r="I834" s="6">
        <v>0.39130434782608697</v>
      </c>
      <c r="J834" s="6">
        <v>1.0869565217391304</v>
      </c>
      <c r="K834" s="6">
        <v>0</v>
      </c>
      <c r="L834" s="6">
        <v>0.76086956521739135</v>
      </c>
      <c r="M834" s="6">
        <v>0</v>
      </c>
      <c r="N834" s="6">
        <v>2.9565217391304346</v>
      </c>
      <c r="O834" s="6">
        <f>SUM(NonNurse[[#This Row],[Qualified Social Work Staff Hours]],NonNurse[[#This Row],[Other Social Work Staff Hours]])/NonNurse[[#This Row],[MDS Census]]</f>
        <v>8.2026537997587454E-2</v>
      </c>
      <c r="P834" s="6">
        <v>2.3288043478260869</v>
      </c>
      <c r="Q834" s="6">
        <v>2.1793478260869565</v>
      </c>
      <c r="R834" s="6">
        <f>SUM(NonNurse[[#This Row],[Qualified Activities Professional Hours]],NonNurse[[#This Row],[Other Activities Professional Hours]])/NonNurse[[#This Row],[MDS Census]]</f>
        <v>0.12507539203860071</v>
      </c>
      <c r="S834" s="6">
        <v>5.7635869565217392</v>
      </c>
      <c r="T834" s="6">
        <v>4.0706521739130439</v>
      </c>
      <c r="U834" s="6">
        <v>0</v>
      </c>
      <c r="V834" s="6">
        <f>SUM(NonNurse[[#This Row],[Occupational Therapist Hours]],NonNurse[[#This Row],[OT Assistant Hours]],NonNurse[[#This Row],[OT Aide Hours]])/NonNurse[[#This Row],[MDS Census]]</f>
        <v>0.27284378769601936</v>
      </c>
      <c r="W834" s="6">
        <v>1.4293478260869565</v>
      </c>
      <c r="X834" s="6">
        <v>4.9211956521739131</v>
      </c>
      <c r="Y834" s="6">
        <v>0</v>
      </c>
      <c r="Z834" s="6">
        <f>SUM(NonNurse[[#This Row],[Physical Therapist (PT) Hours]],NonNurse[[#This Row],[PT Assistant Hours]],NonNurse[[#This Row],[PT Aide Hours]])/NonNurse[[#This Row],[MDS Census]]</f>
        <v>0.17619119420989143</v>
      </c>
      <c r="AA834" s="6">
        <v>0.13043478260869565</v>
      </c>
      <c r="AB834" s="6">
        <v>0</v>
      </c>
      <c r="AC834" s="6">
        <v>0</v>
      </c>
      <c r="AD834" s="6">
        <v>0</v>
      </c>
      <c r="AE834" s="6">
        <v>0</v>
      </c>
      <c r="AF834" s="6">
        <v>0</v>
      </c>
      <c r="AG834" s="6">
        <v>0</v>
      </c>
      <c r="AH834" s="1">
        <v>365970</v>
      </c>
      <c r="AI834">
        <v>5</v>
      </c>
    </row>
    <row r="835" spans="1:35" x14ac:dyDescent="0.25">
      <c r="A835" t="s">
        <v>964</v>
      </c>
      <c r="B835" t="s">
        <v>448</v>
      </c>
      <c r="C835" t="s">
        <v>1129</v>
      </c>
      <c r="D835" t="s">
        <v>1032</v>
      </c>
      <c r="E835" s="6">
        <v>125.8695652173913</v>
      </c>
      <c r="F835" s="6">
        <v>5.8260869565217392</v>
      </c>
      <c r="G835" s="6">
        <v>0.19021739130434784</v>
      </c>
      <c r="H835" s="6">
        <v>0.50695652173913042</v>
      </c>
      <c r="I835" s="6">
        <v>1.576086956521739</v>
      </c>
      <c r="J835" s="6">
        <v>0</v>
      </c>
      <c r="K835" s="6">
        <v>0</v>
      </c>
      <c r="L835" s="6">
        <v>1.798913043478261</v>
      </c>
      <c r="M835" s="6">
        <v>9.4211956521739122</v>
      </c>
      <c r="N835" s="6">
        <v>0</v>
      </c>
      <c r="O835" s="6">
        <f>SUM(NonNurse[[#This Row],[Qualified Social Work Staff Hours]],NonNurse[[#This Row],[Other Social Work Staff Hours]])/NonNurse[[#This Row],[MDS Census]]</f>
        <v>7.4848877374784115E-2</v>
      </c>
      <c r="P835" s="6">
        <v>5.8125</v>
      </c>
      <c r="Q835" s="6">
        <v>8.6983695652173907</v>
      </c>
      <c r="R835" s="6">
        <f>SUM(NonNurse[[#This Row],[Qualified Activities Professional Hours]],NonNurse[[#This Row],[Other Activities Professional Hours]])/NonNurse[[#This Row],[MDS Census]]</f>
        <v>0.11528497409326426</v>
      </c>
      <c r="S835" s="6">
        <v>5.0869565217391308</v>
      </c>
      <c r="T835" s="6">
        <v>3.9592391304347827</v>
      </c>
      <c r="U835" s="6">
        <v>0</v>
      </c>
      <c r="V835" s="6">
        <f>SUM(NonNurse[[#This Row],[Occupational Therapist Hours]],NonNurse[[#This Row],[OT Assistant Hours]],NonNurse[[#This Row],[OT Aide Hours]])/NonNurse[[#This Row],[MDS Census]]</f>
        <v>7.1869602763385151E-2</v>
      </c>
      <c r="W835" s="6">
        <v>3.1467391304347827</v>
      </c>
      <c r="X835" s="6">
        <v>3.9157608695652173</v>
      </c>
      <c r="Y835" s="6">
        <v>0</v>
      </c>
      <c r="Z835" s="6">
        <f>SUM(NonNurse[[#This Row],[Physical Therapist (PT) Hours]],NonNurse[[#This Row],[PT Assistant Hours]],NonNurse[[#This Row],[PT Aide Hours]])/NonNurse[[#This Row],[MDS Census]]</f>
        <v>5.6109671848013819E-2</v>
      </c>
      <c r="AA835" s="6">
        <v>0</v>
      </c>
      <c r="AB835" s="6">
        <v>0</v>
      </c>
      <c r="AC835" s="6">
        <v>0</v>
      </c>
      <c r="AD835" s="6">
        <v>0</v>
      </c>
      <c r="AE835" s="6">
        <v>0</v>
      </c>
      <c r="AF835" s="6">
        <v>0</v>
      </c>
      <c r="AG835" s="6">
        <v>0</v>
      </c>
      <c r="AH835" s="1">
        <v>365832</v>
      </c>
      <c r="AI835">
        <v>5</v>
      </c>
    </row>
    <row r="836" spans="1:35" x14ac:dyDescent="0.25">
      <c r="A836" t="s">
        <v>964</v>
      </c>
      <c r="B836" t="s">
        <v>141</v>
      </c>
      <c r="C836" t="s">
        <v>1151</v>
      </c>
      <c r="D836" t="s">
        <v>1015</v>
      </c>
      <c r="E836" s="6">
        <v>48.304347826086953</v>
      </c>
      <c r="F836" s="6">
        <v>5.5652173913043477</v>
      </c>
      <c r="G836" s="6">
        <v>3.8043478260869568E-2</v>
      </c>
      <c r="H836" s="6">
        <v>0.19750000000000001</v>
      </c>
      <c r="I836" s="6">
        <v>1.1413043478260869</v>
      </c>
      <c r="J836" s="6">
        <v>0</v>
      </c>
      <c r="K836" s="6">
        <v>0</v>
      </c>
      <c r="L836" s="6">
        <v>0.46032608695652177</v>
      </c>
      <c r="M836" s="6">
        <v>0</v>
      </c>
      <c r="N836" s="6">
        <v>4.4510869565217392</v>
      </c>
      <c r="O836" s="6">
        <f>SUM(NonNurse[[#This Row],[Qualified Social Work Staff Hours]],NonNurse[[#This Row],[Other Social Work Staff Hours]])/NonNurse[[#This Row],[MDS Census]]</f>
        <v>9.214671467146715E-2</v>
      </c>
      <c r="P836" s="6">
        <v>5.1548913043478262</v>
      </c>
      <c r="Q836" s="6">
        <v>3.8913043478260869</v>
      </c>
      <c r="R836" s="6">
        <f>SUM(NonNurse[[#This Row],[Qualified Activities Professional Hours]],NonNurse[[#This Row],[Other Activities Professional Hours]])/NonNurse[[#This Row],[MDS Census]]</f>
        <v>0.18727497749774979</v>
      </c>
      <c r="S836" s="6">
        <v>0.74652173913043485</v>
      </c>
      <c r="T836" s="6">
        <v>5.4334782608695651</v>
      </c>
      <c r="U836" s="6">
        <v>0</v>
      </c>
      <c r="V836" s="6">
        <f>SUM(NonNurse[[#This Row],[Occupational Therapist Hours]],NonNurse[[#This Row],[OT Assistant Hours]],NonNurse[[#This Row],[OT Aide Hours]])/NonNurse[[#This Row],[MDS Census]]</f>
        <v>0.12793879387938795</v>
      </c>
      <c r="W836" s="6">
        <v>1.2819565217391304</v>
      </c>
      <c r="X836" s="6">
        <v>6.1198913043478269</v>
      </c>
      <c r="Y836" s="6">
        <v>0</v>
      </c>
      <c r="Z836" s="6">
        <f>SUM(NonNurse[[#This Row],[Physical Therapist (PT) Hours]],NonNurse[[#This Row],[PT Assistant Hours]],NonNurse[[#This Row],[PT Aide Hours]])/NonNurse[[#This Row],[MDS Census]]</f>
        <v>0.15323357335733576</v>
      </c>
      <c r="AA836" s="6">
        <v>0</v>
      </c>
      <c r="AB836" s="6">
        <v>0</v>
      </c>
      <c r="AC836" s="6">
        <v>0</v>
      </c>
      <c r="AD836" s="6">
        <v>0</v>
      </c>
      <c r="AE836" s="6">
        <v>0</v>
      </c>
      <c r="AF836" s="6">
        <v>0</v>
      </c>
      <c r="AG836" s="6">
        <v>0</v>
      </c>
      <c r="AH836" s="1">
        <v>365365</v>
      </c>
      <c r="AI836">
        <v>5</v>
      </c>
    </row>
    <row r="837" spans="1:35" x14ac:dyDescent="0.25">
      <c r="A837" t="s">
        <v>964</v>
      </c>
      <c r="B837" t="s">
        <v>771</v>
      </c>
      <c r="C837" t="s">
        <v>1403</v>
      </c>
      <c r="D837" t="s">
        <v>1064</v>
      </c>
      <c r="E837" s="6">
        <v>46.456521739130437</v>
      </c>
      <c r="F837" s="6">
        <v>5.2989130434782608</v>
      </c>
      <c r="G837" s="6">
        <v>0</v>
      </c>
      <c r="H837" s="6">
        <v>0</v>
      </c>
      <c r="I837" s="6">
        <v>0</v>
      </c>
      <c r="J837" s="6">
        <v>0</v>
      </c>
      <c r="K837" s="6">
        <v>0</v>
      </c>
      <c r="L837" s="6">
        <v>0.95369565217391272</v>
      </c>
      <c r="M837" s="6">
        <v>4.9347826086956523</v>
      </c>
      <c r="N837" s="6">
        <v>0</v>
      </c>
      <c r="O837" s="6">
        <f>SUM(NonNurse[[#This Row],[Qualified Social Work Staff Hours]],NonNurse[[#This Row],[Other Social Work Staff Hours]])/NonNurse[[#This Row],[MDS Census]]</f>
        <v>0.10622367805334582</v>
      </c>
      <c r="P837" s="6">
        <v>1.9130434782608696</v>
      </c>
      <c r="Q837" s="6">
        <v>4.3967391304347823</v>
      </c>
      <c r="R837" s="6">
        <f>SUM(NonNurse[[#This Row],[Qualified Activities Professional Hours]],NonNurse[[#This Row],[Other Activities Professional Hours]])/NonNurse[[#This Row],[MDS Census]]</f>
        <v>0.13582124473561066</v>
      </c>
      <c r="S837" s="6">
        <v>0.41956521739130437</v>
      </c>
      <c r="T837" s="6">
        <v>4.0382608695652173</v>
      </c>
      <c r="U837" s="6">
        <v>0</v>
      </c>
      <c r="V837" s="6">
        <f>SUM(NonNurse[[#This Row],[Occupational Therapist Hours]],NonNurse[[#This Row],[OT Assistant Hours]],NonNurse[[#This Row],[OT Aide Hours]])/NonNurse[[#This Row],[MDS Census]]</f>
        <v>9.5956948993916699E-2</v>
      </c>
      <c r="W837" s="6">
        <v>0.55499999999999983</v>
      </c>
      <c r="X837" s="6">
        <v>3.1611956521739142</v>
      </c>
      <c r="Y837" s="6">
        <v>0</v>
      </c>
      <c r="Z837" s="6">
        <f>SUM(NonNurse[[#This Row],[Physical Therapist (PT) Hours]],NonNurse[[#This Row],[PT Assistant Hours]],NonNurse[[#This Row],[PT Aide Hours]])/NonNurse[[#This Row],[MDS Census]]</f>
        <v>7.9992980814225567E-2</v>
      </c>
      <c r="AA837" s="6">
        <v>0</v>
      </c>
      <c r="AB837" s="6">
        <v>0</v>
      </c>
      <c r="AC837" s="6">
        <v>0</v>
      </c>
      <c r="AD837" s="6">
        <v>0</v>
      </c>
      <c r="AE837" s="6">
        <v>7.6304347826086953</v>
      </c>
      <c r="AF837" s="6">
        <v>0</v>
      </c>
      <c r="AG837" s="6">
        <v>0</v>
      </c>
      <c r="AH837" s="1">
        <v>366306</v>
      </c>
      <c r="AI837">
        <v>5</v>
      </c>
    </row>
    <row r="838" spans="1:35" x14ac:dyDescent="0.25">
      <c r="A838" t="s">
        <v>964</v>
      </c>
      <c r="B838" t="s">
        <v>455</v>
      </c>
      <c r="C838" t="s">
        <v>1085</v>
      </c>
      <c r="D838" t="s">
        <v>1038</v>
      </c>
      <c r="E838" s="6">
        <v>56.304347826086953</v>
      </c>
      <c r="F838" s="6">
        <v>23.949239130434787</v>
      </c>
      <c r="G838" s="6">
        <v>0.52173913043478259</v>
      </c>
      <c r="H838" s="6">
        <v>0</v>
      </c>
      <c r="I838" s="6">
        <v>0</v>
      </c>
      <c r="J838" s="6">
        <v>0</v>
      </c>
      <c r="K838" s="6">
        <v>0</v>
      </c>
      <c r="L838" s="6">
        <v>1.8970652173913043</v>
      </c>
      <c r="M838" s="6">
        <v>0</v>
      </c>
      <c r="N838" s="6">
        <v>0</v>
      </c>
      <c r="O838" s="6">
        <f>SUM(NonNurse[[#This Row],[Qualified Social Work Staff Hours]],NonNurse[[#This Row],[Other Social Work Staff Hours]])/NonNurse[[#This Row],[MDS Census]]</f>
        <v>0</v>
      </c>
      <c r="P838" s="6">
        <v>5.8150000000000013</v>
      </c>
      <c r="Q838" s="6">
        <v>11.865543478260872</v>
      </c>
      <c r="R838" s="6">
        <f>SUM(NonNurse[[#This Row],[Qualified Activities Professional Hours]],NonNurse[[#This Row],[Other Activities Professional Hours]])/NonNurse[[#This Row],[MDS Census]]</f>
        <v>0.3140173745173746</v>
      </c>
      <c r="S838" s="6">
        <v>1.4094565217391306</v>
      </c>
      <c r="T838" s="6">
        <v>7.3273913043478265</v>
      </c>
      <c r="U838" s="6">
        <v>0</v>
      </c>
      <c r="V838" s="6">
        <f>SUM(NonNurse[[#This Row],[Occupational Therapist Hours]],NonNurse[[#This Row],[OT Assistant Hours]],NonNurse[[#This Row],[OT Aide Hours]])/NonNurse[[#This Row],[MDS Census]]</f>
        <v>0.15517181467181471</v>
      </c>
      <c r="W838" s="6">
        <v>1.1006521739130435</v>
      </c>
      <c r="X838" s="6">
        <v>5.4285869565217402</v>
      </c>
      <c r="Y838" s="6">
        <v>0</v>
      </c>
      <c r="Z838" s="6">
        <f>SUM(NonNurse[[#This Row],[Physical Therapist (PT) Hours]],NonNurse[[#This Row],[PT Assistant Hours]],NonNurse[[#This Row],[PT Aide Hours]])/NonNurse[[#This Row],[MDS Census]]</f>
        <v>0.11596332046332049</v>
      </c>
      <c r="AA838" s="6">
        <v>0</v>
      </c>
      <c r="AB838" s="6">
        <v>0</v>
      </c>
      <c r="AC838" s="6">
        <v>0</v>
      </c>
      <c r="AD838" s="6">
        <v>51.186630434782622</v>
      </c>
      <c r="AE838" s="6">
        <v>0</v>
      </c>
      <c r="AF838" s="6">
        <v>0</v>
      </c>
      <c r="AG838" s="6">
        <v>0</v>
      </c>
      <c r="AH838" s="1">
        <v>365841</v>
      </c>
      <c r="AI838">
        <v>5</v>
      </c>
    </row>
    <row r="839" spans="1:35" x14ac:dyDescent="0.25">
      <c r="A839" t="s">
        <v>964</v>
      </c>
      <c r="B839" t="s">
        <v>73</v>
      </c>
      <c r="C839" t="s">
        <v>1231</v>
      </c>
      <c r="D839" t="s">
        <v>1044</v>
      </c>
      <c r="E839" s="6">
        <v>45.112676056338032</v>
      </c>
      <c r="F839" s="6">
        <v>5.746478873239437</v>
      </c>
      <c r="G839" s="6">
        <v>0</v>
      </c>
      <c r="H839" s="6">
        <v>0.40492957746478875</v>
      </c>
      <c r="I839" s="6">
        <v>0.647887323943662</v>
      </c>
      <c r="J839" s="6">
        <v>0</v>
      </c>
      <c r="K839" s="6">
        <v>0</v>
      </c>
      <c r="L839" s="6">
        <v>3.026901408450704</v>
      </c>
      <c r="M839" s="6">
        <v>4.619718309859155</v>
      </c>
      <c r="N839" s="6">
        <v>0</v>
      </c>
      <c r="O839" s="6">
        <f>SUM(NonNurse[[#This Row],[Qualified Social Work Staff Hours]],NonNurse[[#This Row],[Other Social Work Staff Hours]])/NonNurse[[#This Row],[MDS Census]]</f>
        <v>0.10240399625351232</v>
      </c>
      <c r="P839" s="6">
        <v>4.845070422535211</v>
      </c>
      <c r="Q839" s="6">
        <v>0.33943661971830985</v>
      </c>
      <c r="R839" s="6">
        <f>SUM(NonNurse[[#This Row],[Qualified Activities Professional Hours]],NonNurse[[#This Row],[Other Activities Professional Hours]])/NonNurse[[#This Row],[MDS Census]]</f>
        <v>0.1149235092101155</v>
      </c>
      <c r="S839" s="6">
        <v>4.5301408450704219</v>
      </c>
      <c r="T839" s="6">
        <v>2.6832394366197176</v>
      </c>
      <c r="U839" s="6">
        <v>0</v>
      </c>
      <c r="V839" s="6">
        <f>SUM(NonNurse[[#This Row],[Occupational Therapist Hours]],NonNurse[[#This Row],[OT Assistant Hours]],NonNurse[[#This Row],[OT Aide Hours]])/NonNurse[[#This Row],[MDS Census]]</f>
        <v>0.15989697158913516</v>
      </c>
      <c r="W839" s="6">
        <v>2.077464788732394</v>
      </c>
      <c r="X839" s="6">
        <v>8.916478873239436</v>
      </c>
      <c r="Y839" s="6">
        <v>0</v>
      </c>
      <c r="Z839" s="6">
        <f>SUM(NonNurse[[#This Row],[Physical Therapist (PT) Hours]],NonNurse[[#This Row],[PT Assistant Hours]],NonNurse[[#This Row],[PT Aide Hours]])/NonNurse[[#This Row],[MDS Census]]</f>
        <v>0.24369965657196374</v>
      </c>
      <c r="AA839" s="6">
        <v>0</v>
      </c>
      <c r="AB839" s="6">
        <v>0</v>
      </c>
      <c r="AC839" s="6">
        <v>0</v>
      </c>
      <c r="AD839" s="6">
        <v>0</v>
      </c>
      <c r="AE839" s="6">
        <v>0</v>
      </c>
      <c r="AF839" s="6">
        <v>0</v>
      </c>
      <c r="AG839" s="6">
        <v>0</v>
      </c>
      <c r="AH839" s="1">
        <v>365246</v>
      </c>
      <c r="AI839">
        <v>5</v>
      </c>
    </row>
    <row r="840" spans="1:35" x14ac:dyDescent="0.25">
      <c r="A840" t="s">
        <v>964</v>
      </c>
      <c r="B840" t="s">
        <v>75</v>
      </c>
      <c r="C840" t="s">
        <v>1231</v>
      </c>
      <c r="D840" t="s">
        <v>1044</v>
      </c>
      <c r="E840" s="6">
        <v>52.597826086956523</v>
      </c>
      <c r="F840" s="6">
        <v>5.7391304347826084</v>
      </c>
      <c r="G840" s="6">
        <v>1.25</v>
      </c>
      <c r="H840" s="6">
        <v>9.7826086956521743E-2</v>
      </c>
      <c r="I840" s="6">
        <v>0.53260869565217395</v>
      </c>
      <c r="J840" s="6">
        <v>0</v>
      </c>
      <c r="K840" s="6">
        <v>0.32608695652173914</v>
      </c>
      <c r="L840" s="6">
        <v>0</v>
      </c>
      <c r="M840" s="6">
        <v>0</v>
      </c>
      <c r="N840" s="6">
        <v>5.7391304347826084</v>
      </c>
      <c r="O840" s="6">
        <f>SUM(NonNurse[[#This Row],[Qualified Social Work Staff Hours]],NonNurse[[#This Row],[Other Social Work Staff Hours]])/NonNurse[[#This Row],[MDS Census]]</f>
        <v>0.10911345319280842</v>
      </c>
      <c r="P840" s="6">
        <v>4.3656521739130429</v>
      </c>
      <c r="Q840" s="6">
        <v>6.8236956521739129</v>
      </c>
      <c r="R840" s="6">
        <f>SUM(NonNurse[[#This Row],[Qualified Activities Professional Hours]],NonNurse[[#This Row],[Other Activities Professional Hours]])/NonNurse[[#This Row],[MDS Census]]</f>
        <v>0.21273403595784249</v>
      </c>
      <c r="S840" s="6">
        <v>4.6372826086956529</v>
      </c>
      <c r="T840" s="6">
        <v>3.885869565217392</v>
      </c>
      <c r="U840" s="6">
        <v>0</v>
      </c>
      <c r="V840" s="6">
        <f>SUM(NonNurse[[#This Row],[Occupational Therapist Hours]],NonNurse[[#This Row],[OT Assistant Hours]],NonNurse[[#This Row],[OT Aide Hours]])/NonNurse[[#This Row],[MDS Census]]</f>
        <v>0.16204381070469109</v>
      </c>
      <c r="W840" s="6">
        <v>1.5693478260869558</v>
      </c>
      <c r="X840" s="6">
        <v>5.541847826086955</v>
      </c>
      <c r="Y840" s="6">
        <v>3.7173913043478262</v>
      </c>
      <c r="Z840" s="6">
        <f>SUM(NonNurse[[#This Row],[Physical Therapist (PT) Hours]],NonNurse[[#This Row],[PT Assistant Hours]],NonNurse[[#This Row],[PT Aide Hours]])/NonNurse[[#This Row],[MDS Census]]</f>
        <v>0.20587518082248393</v>
      </c>
      <c r="AA840" s="6">
        <v>8.6956521739130432E-2</v>
      </c>
      <c r="AB840" s="6">
        <v>0</v>
      </c>
      <c r="AC840" s="6">
        <v>0</v>
      </c>
      <c r="AD840" s="6">
        <v>0</v>
      </c>
      <c r="AE840" s="6">
        <v>0</v>
      </c>
      <c r="AF840" s="6">
        <v>0</v>
      </c>
      <c r="AG840" s="6">
        <v>0</v>
      </c>
      <c r="AH840" s="1">
        <v>365254</v>
      </c>
      <c r="AI840">
        <v>5</v>
      </c>
    </row>
    <row r="841" spans="1:35" x14ac:dyDescent="0.25">
      <c r="A841" t="s">
        <v>964</v>
      </c>
      <c r="B841" t="s">
        <v>602</v>
      </c>
      <c r="C841" t="s">
        <v>1290</v>
      </c>
      <c r="D841" t="s">
        <v>1059</v>
      </c>
      <c r="E841" s="6">
        <v>51.478260869565219</v>
      </c>
      <c r="F841" s="6">
        <v>5.3043478260869561</v>
      </c>
      <c r="G841" s="6">
        <v>0.2391304347826087</v>
      </c>
      <c r="H841" s="6">
        <v>0</v>
      </c>
      <c r="I841" s="6">
        <v>1.2065217391304348</v>
      </c>
      <c r="J841" s="6">
        <v>0</v>
      </c>
      <c r="K841" s="6">
        <v>0</v>
      </c>
      <c r="L841" s="6">
        <v>1.2472826086956521</v>
      </c>
      <c r="M841" s="6">
        <v>0</v>
      </c>
      <c r="N841" s="6">
        <v>5.4476086956521748</v>
      </c>
      <c r="O841" s="6">
        <f>SUM(NonNurse[[#This Row],[Qualified Social Work Staff Hours]],NonNurse[[#This Row],[Other Social Work Staff Hours]])/NonNurse[[#This Row],[MDS Census]]</f>
        <v>0.10582347972972975</v>
      </c>
      <c r="P841" s="6">
        <v>0</v>
      </c>
      <c r="Q841" s="6">
        <v>14.683913043478256</v>
      </c>
      <c r="R841" s="6">
        <f>SUM(NonNurse[[#This Row],[Qualified Activities Professional Hours]],NonNurse[[#This Row],[Other Activities Professional Hours]])/NonNurse[[#This Row],[MDS Census]]</f>
        <v>0.28524493243243232</v>
      </c>
      <c r="S841" s="6">
        <v>1.8136956521739136</v>
      </c>
      <c r="T841" s="6">
        <v>4.6428260869565232</v>
      </c>
      <c r="U841" s="6">
        <v>0</v>
      </c>
      <c r="V841" s="6">
        <f>SUM(NonNurse[[#This Row],[Occupational Therapist Hours]],NonNurse[[#This Row],[OT Assistant Hours]],NonNurse[[#This Row],[OT Aide Hours]])/NonNurse[[#This Row],[MDS Census]]</f>
        <v>0.12542229729729734</v>
      </c>
      <c r="W841" s="6">
        <v>0.12760869565217392</v>
      </c>
      <c r="X841" s="6">
        <v>8.3307608695652142</v>
      </c>
      <c r="Y841" s="6">
        <v>0</v>
      </c>
      <c r="Z841" s="6">
        <f>SUM(NonNurse[[#This Row],[Physical Therapist (PT) Hours]],NonNurse[[#This Row],[PT Assistant Hours]],NonNurse[[#This Row],[PT Aide Hours]])/NonNurse[[#This Row],[MDS Census]]</f>
        <v>0.16430954391891886</v>
      </c>
      <c r="AA841" s="6">
        <v>0</v>
      </c>
      <c r="AB841" s="6">
        <v>0</v>
      </c>
      <c r="AC841" s="6">
        <v>0</v>
      </c>
      <c r="AD841" s="6">
        <v>0</v>
      </c>
      <c r="AE841" s="6">
        <v>0</v>
      </c>
      <c r="AF841" s="6">
        <v>0</v>
      </c>
      <c r="AG841" s="6">
        <v>0</v>
      </c>
      <c r="AH841" s="1">
        <v>366084</v>
      </c>
      <c r="AI841">
        <v>5</v>
      </c>
    </row>
    <row r="842" spans="1:35" x14ac:dyDescent="0.25">
      <c r="A842" t="s">
        <v>964</v>
      </c>
      <c r="B842" t="s">
        <v>730</v>
      </c>
      <c r="C842" t="s">
        <v>1391</v>
      </c>
      <c r="D842" t="s">
        <v>995</v>
      </c>
      <c r="E842" s="6">
        <v>45.826086956521742</v>
      </c>
      <c r="F842" s="6">
        <v>5.7391304347826084</v>
      </c>
      <c r="G842" s="6">
        <v>1.0978260869565217</v>
      </c>
      <c r="H842" s="6">
        <v>0</v>
      </c>
      <c r="I842" s="6">
        <v>0.98913043478260865</v>
      </c>
      <c r="J842" s="6">
        <v>0</v>
      </c>
      <c r="K842" s="6">
        <v>0.76086956521739135</v>
      </c>
      <c r="L842" s="6">
        <v>4.4704347826086961</v>
      </c>
      <c r="M842" s="6">
        <v>0</v>
      </c>
      <c r="N842" s="6">
        <v>5.7391304347826084</v>
      </c>
      <c r="O842" s="6">
        <f>SUM(NonNurse[[#This Row],[Qualified Social Work Staff Hours]],NonNurse[[#This Row],[Other Social Work Staff Hours]])/NonNurse[[#This Row],[MDS Census]]</f>
        <v>0.12523719165085387</v>
      </c>
      <c r="P842" s="6">
        <v>0</v>
      </c>
      <c r="Q842" s="6">
        <v>7.2643478260869543</v>
      </c>
      <c r="R842" s="6">
        <f>SUM(NonNurse[[#This Row],[Qualified Activities Professional Hours]],NonNurse[[#This Row],[Other Activities Professional Hours]])/NonNurse[[#This Row],[MDS Census]]</f>
        <v>0.15851992409867166</v>
      </c>
      <c r="S842" s="6">
        <v>3.6930434782608694</v>
      </c>
      <c r="T842" s="6">
        <v>2.889456521739131</v>
      </c>
      <c r="U842" s="6">
        <v>0</v>
      </c>
      <c r="V842" s="6">
        <f>SUM(NonNurse[[#This Row],[Occupational Therapist Hours]],NonNurse[[#This Row],[OT Assistant Hours]],NonNurse[[#This Row],[OT Aide Hours]])/NonNurse[[#This Row],[MDS Census]]</f>
        <v>0.14364089184060722</v>
      </c>
      <c r="W842" s="6">
        <v>3.3109782608695646</v>
      </c>
      <c r="X842" s="6">
        <v>3.4920652173913043</v>
      </c>
      <c r="Y842" s="6">
        <v>2.9782608695652173</v>
      </c>
      <c r="Z842" s="6">
        <f>SUM(NonNurse[[#This Row],[Physical Therapist (PT) Hours]],NonNurse[[#This Row],[PT Assistant Hours]],NonNurse[[#This Row],[PT Aide Hours]])/NonNurse[[#This Row],[MDS Census]]</f>
        <v>0.21344402277039845</v>
      </c>
      <c r="AA842" s="6">
        <v>0.19565217391304349</v>
      </c>
      <c r="AB842" s="6">
        <v>0</v>
      </c>
      <c r="AC842" s="6">
        <v>0</v>
      </c>
      <c r="AD842" s="6">
        <v>0</v>
      </c>
      <c r="AE842" s="6">
        <v>0</v>
      </c>
      <c r="AF842" s="6">
        <v>0</v>
      </c>
      <c r="AG842" s="6">
        <v>8.6956521739130432E-2</v>
      </c>
      <c r="AH842" s="1">
        <v>366255</v>
      </c>
      <c r="AI842">
        <v>5</v>
      </c>
    </row>
    <row r="843" spans="1:35" x14ac:dyDescent="0.25">
      <c r="A843" t="s">
        <v>964</v>
      </c>
      <c r="B843" t="s">
        <v>886</v>
      </c>
      <c r="C843" t="s">
        <v>1194</v>
      </c>
      <c r="D843" t="s">
        <v>1018</v>
      </c>
      <c r="E843" s="6">
        <v>48.836956521739133</v>
      </c>
      <c r="F843" s="6">
        <v>7.5652173913043477</v>
      </c>
      <c r="G843" s="6">
        <v>0.43478260869565216</v>
      </c>
      <c r="H843" s="6">
        <v>0.2608695652173913</v>
      </c>
      <c r="I843" s="6">
        <v>1.2173913043478262</v>
      </c>
      <c r="J843" s="6">
        <v>0</v>
      </c>
      <c r="K843" s="6">
        <v>0.91304347826086951</v>
      </c>
      <c r="L843" s="6">
        <v>0</v>
      </c>
      <c r="M843" s="6">
        <v>0</v>
      </c>
      <c r="N843" s="6">
        <v>5.7391304347826084</v>
      </c>
      <c r="O843" s="6">
        <f>SUM(NonNurse[[#This Row],[Qualified Social Work Staff Hours]],NonNurse[[#This Row],[Other Social Work Staff Hours]])/NonNurse[[#This Row],[MDS Census]]</f>
        <v>0.11751613621188514</v>
      </c>
      <c r="P843" s="6">
        <v>8.275869565217393</v>
      </c>
      <c r="Q843" s="6">
        <v>3.5335869565217384</v>
      </c>
      <c r="R843" s="6">
        <f>SUM(NonNurse[[#This Row],[Qualified Activities Professional Hours]],NonNurse[[#This Row],[Other Activities Professional Hours]])/NonNurse[[#This Row],[MDS Census]]</f>
        <v>0.24181393278433119</v>
      </c>
      <c r="S843" s="6">
        <v>1.4002173913043481</v>
      </c>
      <c r="T843" s="6">
        <v>7.4416304347826072</v>
      </c>
      <c r="U843" s="6">
        <v>0</v>
      </c>
      <c r="V843" s="6">
        <f>SUM(NonNurse[[#This Row],[Occupational Therapist Hours]],NonNurse[[#This Row],[OT Assistant Hours]],NonNurse[[#This Row],[OT Aide Hours]])/NonNurse[[#This Row],[MDS Census]]</f>
        <v>0.18104829735143552</v>
      </c>
      <c r="W843" s="6">
        <v>4.3125000000000009</v>
      </c>
      <c r="X843" s="6">
        <v>7.7695652173913041</v>
      </c>
      <c r="Y843" s="6">
        <v>2.3586956521739131</v>
      </c>
      <c r="Z843" s="6">
        <f>SUM(NonNurse[[#This Row],[Physical Therapist (PT) Hours]],NonNurse[[#This Row],[PT Assistant Hours]],NonNurse[[#This Row],[PT Aide Hours]])/NonNurse[[#This Row],[MDS Census]]</f>
        <v>0.29569330068996214</v>
      </c>
      <c r="AA843" s="6">
        <v>0</v>
      </c>
      <c r="AB843" s="6">
        <v>0</v>
      </c>
      <c r="AC843" s="6">
        <v>0</v>
      </c>
      <c r="AD843" s="6">
        <v>0</v>
      </c>
      <c r="AE843" s="6">
        <v>0</v>
      </c>
      <c r="AF843" s="6">
        <v>0</v>
      </c>
      <c r="AG843" s="6">
        <v>8.6956521739130432E-2</v>
      </c>
      <c r="AH843" s="1">
        <v>366444</v>
      </c>
      <c r="AI843">
        <v>5</v>
      </c>
    </row>
    <row r="844" spans="1:35" x14ac:dyDescent="0.25">
      <c r="A844" t="s">
        <v>964</v>
      </c>
      <c r="B844" t="s">
        <v>680</v>
      </c>
      <c r="C844" t="s">
        <v>1263</v>
      </c>
      <c r="D844" t="s">
        <v>1023</v>
      </c>
      <c r="E844" s="6">
        <v>72.826086956521735</v>
      </c>
      <c r="F844" s="6">
        <v>5.7391304347826084</v>
      </c>
      <c r="G844" s="6">
        <v>0.75</v>
      </c>
      <c r="H844" s="6">
        <v>0</v>
      </c>
      <c r="I844" s="6">
        <v>1.4130434782608696</v>
      </c>
      <c r="J844" s="6">
        <v>0</v>
      </c>
      <c r="K844" s="6">
        <v>1.8695652173913044</v>
      </c>
      <c r="L844" s="6">
        <v>2.0254347826086958</v>
      </c>
      <c r="M844" s="6">
        <v>0</v>
      </c>
      <c r="N844" s="6">
        <v>5.7391304347826084</v>
      </c>
      <c r="O844" s="6">
        <f>SUM(NonNurse[[#This Row],[Qualified Social Work Staff Hours]],NonNurse[[#This Row],[Other Social Work Staff Hours]])/NonNurse[[#This Row],[MDS Census]]</f>
        <v>7.8805970149253737E-2</v>
      </c>
      <c r="P844" s="6">
        <v>5.3913043478260869</v>
      </c>
      <c r="Q844" s="6">
        <v>13.539673913043481</v>
      </c>
      <c r="R844" s="6">
        <f>SUM(NonNurse[[#This Row],[Qualified Activities Professional Hours]],NonNurse[[#This Row],[Other Activities Professional Hours]])/NonNurse[[#This Row],[MDS Census]]</f>
        <v>0.2599477611940299</v>
      </c>
      <c r="S844" s="6">
        <v>3.2510869565217382</v>
      </c>
      <c r="T844" s="6">
        <v>7.6522826086956517</v>
      </c>
      <c r="U844" s="6">
        <v>0</v>
      </c>
      <c r="V844" s="6">
        <f>SUM(NonNurse[[#This Row],[Occupational Therapist Hours]],NonNurse[[#This Row],[OT Assistant Hours]],NonNurse[[#This Row],[OT Aide Hours]])/NonNurse[[#This Row],[MDS Census]]</f>
        <v>0.14971791044776117</v>
      </c>
      <c r="W844" s="6">
        <v>6.642282608695651</v>
      </c>
      <c r="X844" s="6">
        <v>10.65815217391304</v>
      </c>
      <c r="Y844" s="6">
        <v>5.7391304347826084</v>
      </c>
      <c r="Z844" s="6">
        <f>SUM(NonNurse[[#This Row],[Physical Therapist (PT) Hours]],NonNurse[[#This Row],[PT Assistant Hours]],NonNurse[[#This Row],[PT Aide Hours]])/NonNurse[[#This Row],[MDS Census]]</f>
        <v>0.31636417910447756</v>
      </c>
      <c r="AA844" s="6">
        <v>5.434782608695652E-2</v>
      </c>
      <c r="AB844" s="6">
        <v>0</v>
      </c>
      <c r="AC844" s="6">
        <v>0</v>
      </c>
      <c r="AD844" s="6">
        <v>0</v>
      </c>
      <c r="AE844" s="6">
        <v>0</v>
      </c>
      <c r="AF844" s="6">
        <v>0</v>
      </c>
      <c r="AG844" s="6">
        <v>8.6956521739130432E-2</v>
      </c>
      <c r="AH844" s="1">
        <v>366189</v>
      </c>
      <c r="AI844">
        <v>5</v>
      </c>
    </row>
    <row r="845" spans="1:35" x14ac:dyDescent="0.25">
      <c r="A845" t="s">
        <v>964</v>
      </c>
      <c r="B845" t="s">
        <v>343</v>
      </c>
      <c r="C845" t="s">
        <v>1317</v>
      </c>
      <c r="D845" t="s">
        <v>1051</v>
      </c>
      <c r="E845" s="6">
        <v>42.760869565217391</v>
      </c>
      <c r="F845" s="6">
        <v>2.8695652173913042</v>
      </c>
      <c r="G845" s="6">
        <v>0.60869565217391308</v>
      </c>
      <c r="H845" s="6">
        <v>0.2608695652173913</v>
      </c>
      <c r="I845" s="6">
        <v>0.52173913043478259</v>
      </c>
      <c r="J845" s="6">
        <v>0</v>
      </c>
      <c r="K845" s="6">
        <v>1.1304347826086956</v>
      </c>
      <c r="L845" s="6">
        <v>0.48206521739130431</v>
      </c>
      <c r="M845" s="6">
        <v>0</v>
      </c>
      <c r="N845" s="6">
        <v>5.7391304347826084</v>
      </c>
      <c r="O845" s="6">
        <f>SUM(NonNurse[[#This Row],[Qualified Social Work Staff Hours]],NonNurse[[#This Row],[Other Social Work Staff Hours]])/NonNurse[[#This Row],[MDS Census]]</f>
        <v>0.13421453990849008</v>
      </c>
      <c r="P845" s="6">
        <v>3.3675000000000002</v>
      </c>
      <c r="Q845" s="6">
        <v>3.73141304347826</v>
      </c>
      <c r="R845" s="6">
        <f>SUM(NonNurse[[#This Row],[Qualified Activities Professional Hours]],NonNurse[[#This Row],[Other Activities Professional Hours]])/NonNurse[[#This Row],[MDS Census]]</f>
        <v>0.16601423487544484</v>
      </c>
      <c r="S845" s="6">
        <v>0.59130434782608698</v>
      </c>
      <c r="T845" s="6">
        <v>3.8013043478260879</v>
      </c>
      <c r="U845" s="6">
        <v>0</v>
      </c>
      <c r="V845" s="6">
        <f>SUM(NonNurse[[#This Row],[Occupational Therapist Hours]],NonNurse[[#This Row],[OT Assistant Hours]],NonNurse[[#This Row],[OT Aide Hours]])/NonNurse[[#This Row],[MDS Census]]</f>
        <v>0.10272496187086937</v>
      </c>
      <c r="W845" s="6">
        <v>2.7972826086956526</v>
      </c>
      <c r="X845" s="6">
        <v>3.578043478260871</v>
      </c>
      <c r="Y845" s="6">
        <v>0</v>
      </c>
      <c r="Z845" s="6">
        <f>SUM(NonNurse[[#This Row],[Physical Therapist (PT) Hours]],NonNurse[[#This Row],[PT Assistant Hours]],NonNurse[[#This Row],[PT Aide Hours]])/NonNurse[[#This Row],[MDS Census]]</f>
        <v>0.1490925266903915</v>
      </c>
      <c r="AA845" s="6">
        <v>0</v>
      </c>
      <c r="AB845" s="6">
        <v>0</v>
      </c>
      <c r="AC845" s="6">
        <v>0</v>
      </c>
      <c r="AD845" s="6">
        <v>0</v>
      </c>
      <c r="AE845" s="6">
        <v>0</v>
      </c>
      <c r="AF845" s="6">
        <v>0</v>
      </c>
      <c r="AG845" s="6">
        <v>0</v>
      </c>
      <c r="AH845" s="1">
        <v>365680</v>
      </c>
      <c r="AI845">
        <v>5</v>
      </c>
    </row>
    <row r="846" spans="1:35" x14ac:dyDescent="0.25">
      <c r="A846" t="s">
        <v>964</v>
      </c>
      <c r="B846" t="s">
        <v>909</v>
      </c>
      <c r="C846" t="s">
        <v>1423</v>
      </c>
      <c r="D846" t="s">
        <v>1009</v>
      </c>
      <c r="E846" s="6">
        <v>25.478260869565219</v>
      </c>
      <c r="F846" s="6">
        <v>2.8695652173913042</v>
      </c>
      <c r="G846" s="6">
        <v>0.60869565217391308</v>
      </c>
      <c r="H846" s="6">
        <v>0.2608695652173913</v>
      </c>
      <c r="I846" s="6">
        <v>0.52173913043478259</v>
      </c>
      <c r="J846" s="6">
        <v>0</v>
      </c>
      <c r="K846" s="6">
        <v>1.1304347826086956</v>
      </c>
      <c r="L846" s="6">
        <v>1.2071739130434782</v>
      </c>
      <c r="M846" s="6">
        <v>0</v>
      </c>
      <c r="N846" s="6">
        <v>5.8369565217391308</v>
      </c>
      <c r="O846" s="6">
        <f>SUM(NonNurse[[#This Row],[Qualified Social Work Staff Hours]],NonNurse[[#This Row],[Other Social Work Staff Hours]])/NonNurse[[#This Row],[MDS Census]]</f>
        <v>0.22909556313993173</v>
      </c>
      <c r="P846" s="6">
        <v>0</v>
      </c>
      <c r="Q846" s="6">
        <v>1.8582608695652172</v>
      </c>
      <c r="R846" s="6">
        <f>SUM(NonNurse[[#This Row],[Qualified Activities Professional Hours]],NonNurse[[#This Row],[Other Activities Professional Hours]])/NonNurse[[#This Row],[MDS Census]]</f>
        <v>7.293515358361774E-2</v>
      </c>
      <c r="S846" s="6">
        <v>0.54260869565217396</v>
      </c>
      <c r="T846" s="6">
        <v>3.4240217391304348</v>
      </c>
      <c r="U846" s="6">
        <v>0</v>
      </c>
      <c r="V846" s="6">
        <f>SUM(NonNurse[[#This Row],[Occupational Therapist Hours]],NonNurse[[#This Row],[OT Assistant Hours]],NonNurse[[#This Row],[OT Aide Hours]])/NonNurse[[#This Row],[MDS Census]]</f>
        <v>0.15568686006825938</v>
      </c>
      <c r="W846" s="6">
        <v>2.8101086956521737</v>
      </c>
      <c r="X846" s="6">
        <v>3.2635869565217379</v>
      </c>
      <c r="Y846" s="6">
        <v>0</v>
      </c>
      <c r="Z846" s="6">
        <f>SUM(NonNurse[[#This Row],[Physical Therapist (PT) Hours]],NonNurse[[#This Row],[PT Assistant Hours]],NonNurse[[#This Row],[PT Aide Hours]])/NonNurse[[#This Row],[MDS Census]]</f>
        <v>0.23838737201365182</v>
      </c>
      <c r="AA846" s="6">
        <v>0</v>
      </c>
      <c r="AB846" s="6">
        <v>0</v>
      </c>
      <c r="AC846" s="6">
        <v>0</v>
      </c>
      <c r="AD846" s="6">
        <v>0</v>
      </c>
      <c r="AE846" s="6">
        <v>0</v>
      </c>
      <c r="AF846" s="6">
        <v>0</v>
      </c>
      <c r="AG846" s="6">
        <v>0</v>
      </c>
      <c r="AH846" s="1">
        <v>366468</v>
      </c>
      <c r="AI846">
        <v>5</v>
      </c>
    </row>
    <row r="847" spans="1:35" x14ac:dyDescent="0.25">
      <c r="A847" t="s">
        <v>964</v>
      </c>
      <c r="B847" t="s">
        <v>69</v>
      </c>
      <c r="C847" t="s">
        <v>1170</v>
      </c>
      <c r="D847" t="s">
        <v>1043</v>
      </c>
      <c r="E847" s="6">
        <v>43.967391304347828</v>
      </c>
      <c r="F847" s="6">
        <v>5.7391304347826084</v>
      </c>
      <c r="G847" s="6">
        <v>0.52173913043478259</v>
      </c>
      <c r="H847" s="6">
        <v>0</v>
      </c>
      <c r="I847" s="6">
        <v>0</v>
      </c>
      <c r="J847" s="6">
        <v>0</v>
      </c>
      <c r="K847" s="6">
        <v>0.78260869565217395</v>
      </c>
      <c r="L847" s="6">
        <v>3.0720652173913048</v>
      </c>
      <c r="M847" s="6">
        <v>0</v>
      </c>
      <c r="N847" s="6">
        <v>5.7391304347826084</v>
      </c>
      <c r="O847" s="6">
        <f>SUM(NonNurse[[#This Row],[Qualified Social Work Staff Hours]],NonNurse[[#This Row],[Other Social Work Staff Hours]])/NonNurse[[#This Row],[MDS Census]]</f>
        <v>0.13053152039555005</v>
      </c>
      <c r="P847" s="6">
        <v>5.2638043478260901</v>
      </c>
      <c r="Q847" s="6">
        <v>4.8807608695652176</v>
      </c>
      <c r="R847" s="6">
        <f>SUM(NonNurse[[#This Row],[Qualified Activities Professional Hours]],NonNurse[[#This Row],[Other Activities Professional Hours]])/NonNurse[[#This Row],[MDS Census]]</f>
        <v>0.23072929542645246</v>
      </c>
      <c r="S847" s="6">
        <v>4.6988043478260861</v>
      </c>
      <c r="T847" s="6">
        <v>3.62608695652174</v>
      </c>
      <c r="U847" s="6">
        <v>0</v>
      </c>
      <c r="V847" s="6">
        <f>SUM(NonNurse[[#This Row],[Occupational Therapist Hours]],NonNurse[[#This Row],[OT Assistant Hours]],NonNurse[[#This Row],[OT Aide Hours]])/NonNurse[[#This Row],[MDS Census]]</f>
        <v>0.18934239802224967</v>
      </c>
      <c r="W847" s="6">
        <v>3.1684782608695659</v>
      </c>
      <c r="X847" s="6">
        <v>2.9245652173913044</v>
      </c>
      <c r="Y847" s="6">
        <v>0</v>
      </c>
      <c r="Z847" s="6">
        <f>SUM(NonNurse[[#This Row],[Physical Therapist (PT) Hours]],NonNurse[[#This Row],[PT Assistant Hours]],NonNurse[[#This Row],[PT Aide Hours]])/NonNurse[[#This Row],[MDS Census]]</f>
        <v>0.13858096415327567</v>
      </c>
      <c r="AA847" s="6">
        <v>0.78260869565217395</v>
      </c>
      <c r="AB847" s="6">
        <v>0</v>
      </c>
      <c r="AC847" s="6">
        <v>0</v>
      </c>
      <c r="AD847" s="6">
        <v>0</v>
      </c>
      <c r="AE847" s="6">
        <v>0</v>
      </c>
      <c r="AF847" s="6">
        <v>0.58695652173913049</v>
      </c>
      <c r="AG847" s="6">
        <v>0</v>
      </c>
      <c r="AH847" s="1">
        <v>365232</v>
      </c>
      <c r="AI847">
        <v>5</v>
      </c>
    </row>
    <row r="848" spans="1:35" x14ac:dyDescent="0.25">
      <c r="A848" t="s">
        <v>964</v>
      </c>
      <c r="B848" t="s">
        <v>186</v>
      </c>
      <c r="C848" t="s">
        <v>1151</v>
      </c>
      <c r="D848" t="s">
        <v>1015</v>
      </c>
      <c r="E848" s="6">
        <v>76.380434782608702</v>
      </c>
      <c r="F848" s="6">
        <v>5.7391304347826084</v>
      </c>
      <c r="G848" s="6">
        <v>4.3478260869565216E-2</v>
      </c>
      <c r="H848" s="6">
        <v>9.7826086956521743E-2</v>
      </c>
      <c r="I848" s="6">
        <v>1.2391304347826086</v>
      </c>
      <c r="J848" s="6">
        <v>1.1304347826086956</v>
      </c>
      <c r="K848" s="6">
        <v>0.60869565217391308</v>
      </c>
      <c r="L848" s="6">
        <v>3.7676086956521733</v>
      </c>
      <c r="M848" s="6">
        <v>0</v>
      </c>
      <c r="N848" s="6">
        <v>5.0632608695652186</v>
      </c>
      <c r="O848" s="6">
        <f>SUM(NonNurse[[#This Row],[Qualified Social Work Staff Hours]],NonNurse[[#This Row],[Other Social Work Staff Hours]])/NonNurse[[#This Row],[MDS Census]]</f>
        <v>6.6290024192400751E-2</v>
      </c>
      <c r="P848" s="6">
        <v>7.2780434782608747</v>
      </c>
      <c r="Q848" s="6">
        <v>5.5683695652173926</v>
      </c>
      <c r="R848" s="6">
        <f>SUM(NonNurse[[#This Row],[Qualified Activities Professional Hours]],NonNurse[[#This Row],[Other Activities Professional Hours]])/NonNurse[[#This Row],[MDS Census]]</f>
        <v>0.16818983919168928</v>
      </c>
      <c r="S848" s="6">
        <v>5.5320652173913025</v>
      </c>
      <c r="T848" s="6">
        <v>6.7183695652173929</v>
      </c>
      <c r="U848" s="6">
        <v>0</v>
      </c>
      <c r="V848" s="6">
        <f>SUM(NonNurse[[#This Row],[Occupational Therapist Hours]],NonNurse[[#This Row],[OT Assistant Hours]],NonNurse[[#This Row],[OT Aide Hours]])/NonNurse[[#This Row],[MDS Census]]</f>
        <v>0.16038707841184005</v>
      </c>
      <c r="W848" s="6">
        <v>0</v>
      </c>
      <c r="X848" s="6">
        <v>8.3650000000000002</v>
      </c>
      <c r="Y848" s="6">
        <v>4.7608695652173916</v>
      </c>
      <c r="Z848" s="6">
        <f>SUM(NonNurse[[#This Row],[Physical Therapist (PT) Hours]],NonNurse[[#This Row],[PT Assistant Hours]],NonNurse[[#This Row],[PT Aide Hours]])/NonNurse[[#This Row],[MDS Census]]</f>
        <v>0.17184858403301551</v>
      </c>
      <c r="AA848" s="6">
        <v>0</v>
      </c>
      <c r="AB848" s="6">
        <v>0</v>
      </c>
      <c r="AC848" s="6">
        <v>0</v>
      </c>
      <c r="AD848" s="6">
        <v>0</v>
      </c>
      <c r="AE848" s="6">
        <v>0</v>
      </c>
      <c r="AF848" s="6">
        <v>0</v>
      </c>
      <c r="AG848" s="6">
        <v>0</v>
      </c>
      <c r="AH848" s="1">
        <v>365437</v>
      </c>
      <c r="AI848">
        <v>5</v>
      </c>
    </row>
    <row r="849" spans="1:35" x14ac:dyDescent="0.25">
      <c r="A849" t="s">
        <v>964</v>
      </c>
      <c r="B849" t="s">
        <v>800</v>
      </c>
      <c r="C849" t="s">
        <v>1095</v>
      </c>
      <c r="D849" t="s">
        <v>1056</v>
      </c>
      <c r="E849" s="6">
        <v>80.945652173913047</v>
      </c>
      <c r="F849" s="6">
        <v>5.4782608695652177</v>
      </c>
      <c r="G849" s="6">
        <v>0.16847826086956522</v>
      </c>
      <c r="H849" s="6">
        <v>0.39130434782608697</v>
      </c>
      <c r="I849" s="6">
        <v>5.4782608695652177</v>
      </c>
      <c r="J849" s="6">
        <v>0</v>
      </c>
      <c r="K849" s="6">
        <v>0</v>
      </c>
      <c r="L849" s="6">
        <v>4.5664130434782608</v>
      </c>
      <c r="M849" s="6">
        <v>10.782608695652174</v>
      </c>
      <c r="N849" s="6">
        <v>0</v>
      </c>
      <c r="O849" s="6">
        <f>SUM(NonNurse[[#This Row],[Qualified Social Work Staff Hours]],NonNurse[[#This Row],[Other Social Work Staff Hours]])/NonNurse[[#This Row],[MDS Census]]</f>
        <v>0.13320800322277426</v>
      </c>
      <c r="P849" s="6">
        <v>5.6005434782608692</v>
      </c>
      <c r="Q849" s="6">
        <v>0.10869565217391304</v>
      </c>
      <c r="R849" s="6">
        <f>SUM(NonNurse[[#This Row],[Qualified Activities Professional Hours]],NonNurse[[#This Row],[Other Activities Professional Hours]])/NonNurse[[#This Row],[MDS Census]]</f>
        <v>7.0531757754800584E-2</v>
      </c>
      <c r="S849" s="6">
        <v>2.8451086956521738</v>
      </c>
      <c r="T849" s="6">
        <v>7.3428260869565234</v>
      </c>
      <c r="U849" s="6">
        <v>0</v>
      </c>
      <c r="V849" s="6">
        <f>SUM(NonNurse[[#This Row],[Occupational Therapist Hours]],NonNurse[[#This Row],[OT Assistant Hours]],NonNurse[[#This Row],[OT Aide Hours]])/NonNurse[[#This Row],[MDS Census]]</f>
        <v>0.12586142070632469</v>
      </c>
      <c r="W849" s="6">
        <v>3.2406521739130438</v>
      </c>
      <c r="X849" s="6">
        <v>4.1977173913043488</v>
      </c>
      <c r="Y849" s="6">
        <v>0</v>
      </c>
      <c r="Z849" s="6">
        <f>SUM(NonNurse[[#This Row],[Physical Therapist (PT) Hours]],NonNurse[[#This Row],[PT Assistant Hours]],NonNurse[[#This Row],[PT Aide Hours]])/NonNurse[[#This Row],[MDS Census]]</f>
        <v>9.1893379884517262E-2</v>
      </c>
      <c r="AA849" s="6">
        <v>0</v>
      </c>
      <c r="AB849" s="6">
        <v>0</v>
      </c>
      <c r="AC849" s="6">
        <v>0</v>
      </c>
      <c r="AD849" s="6">
        <v>0</v>
      </c>
      <c r="AE849" s="6">
        <v>0</v>
      </c>
      <c r="AF849" s="6">
        <v>0</v>
      </c>
      <c r="AG849" s="6">
        <v>0</v>
      </c>
      <c r="AH849" s="1">
        <v>366348</v>
      </c>
      <c r="AI849">
        <v>5</v>
      </c>
    </row>
    <row r="850" spans="1:35" x14ac:dyDescent="0.25">
      <c r="A850" t="s">
        <v>964</v>
      </c>
      <c r="B850" t="s">
        <v>799</v>
      </c>
      <c r="C850" t="s">
        <v>1213</v>
      </c>
      <c r="D850" t="s">
        <v>1008</v>
      </c>
      <c r="E850" s="6">
        <v>82.391304347826093</v>
      </c>
      <c r="F850" s="6">
        <v>5.3913043478260869</v>
      </c>
      <c r="G850" s="6">
        <v>0</v>
      </c>
      <c r="H850" s="6">
        <v>0.32065217391304346</v>
      </c>
      <c r="I850" s="6">
        <v>3.1304347826086958</v>
      </c>
      <c r="J850" s="6">
        <v>0</v>
      </c>
      <c r="K850" s="6">
        <v>0</v>
      </c>
      <c r="L850" s="6">
        <v>4.6045652173913041</v>
      </c>
      <c r="M850" s="6">
        <v>0</v>
      </c>
      <c r="N850" s="6">
        <v>5.2798913043478262</v>
      </c>
      <c r="O850" s="6">
        <f>SUM(NonNurse[[#This Row],[Qualified Social Work Staff Hours]],NonNurse[[#This Row],[Other Social Work Staff Hours]])/NonNurse[[#This Row],[MDS Census]]</f>
        <v>6.4083113456464377E-2</v>
      </c>
      <c r="P850" s="6">
        <v>0</v>
      </c>
      <c r="Q850" s="6">
        <v>16.554347826086957</v>
      </c>
      <c r="R850" s="6">
        <f>SUM(NonNurse[[#This Row],[Qualified Activities Professional Hours]],NonNurse[[#This Row],[Other Activities Professional Hours]])/NonNurse[[#This Row],[MDS Census]]</f>
        <v>0.20092348284960421</v>
      </c>
      <c r="S850" s="6">
        <v>1.6129347826086953</v>
      </c>
      <c r="T850" s="6">
        <v>1.6458695652173911</v>
      </c>
      <c r="U850" s="6">
        <v>0</v>
      </c>
      <c r="V850" s="6">
        <f>SUM(NonNurse[[#This Row],[Occupational Therapist Hours]],NonNurse[[#This Row],[OT Assistant Hours]],NonNurse[[#This Row],[OT Aide Hours]])/NonNurse[[#This Row],[MDS Census]]</f>
        <v>3.9552770448548803E-2</v>
      </c>
      <c r="W850" s="6">
        <v>2.8120652173913041</v>
      </c>
      <c r="X850" s="6">
        <v>2.1884782608695654</v>
      </c>
      <c r="Y850" s="6">
        <v>0</v>
      </c>
      <c r="Z850" s="6">
        <f>SUM(NonNurse[[#This Row],[Physical Therapist (PT) Hours]],NonNurse[[#This Row],[PT Assistant Hours]],NonNurse[[#This Row],[PT Aide Hours]])/NonNurse[[#This Row],[MDS Census]]</f>
        <v>6.0692612137203159E-2</v>
      </c>
      <c r="AA850" s="6">
        <v>0</v>
      </c>
      <c r="AB850" s="6">
        <v>0</v>
      </c>
      <c r="AC850" s="6">
        <v>0</v>
      </c>
      <c r="AD850" s="6">
        <v>0</v>
      </c>
      <c r="AE850" s="6">
        <v>0</v>
      </c>
      <c r="AF850" s="6">
        <v>0</v>
      </c>
      <c r="AG850" s="6">
        <v>0</v>
      </c>
      <c r="AH850" s="1">
        <v>366347</v>
      </c>
      <c r="AI850">
        <v>5</v>
      </c>
    </row>
    <row r="851" spans="1:35" x14ac:dyDescent="0.25">
      <c r="A851" t="s">
        <v>964</v>
      </c>
      <c r="B851" t="s">
        <v>494</v>
      </c>
      <c r="C851" t="s">
        <v>1166</v>
      </c>
      <c r="D851" t="s">
        <v>1033</v>
      </c>
      <c r="E851" s="6">
        <v>69.478260869565219</v>
      </c>
      <c r="F851" s="6">
        <v>10.869565217391305</v>
      </c>
      <c r="G851" s="6">
        <v>0.17391304347826086</v>
      </c>
      <c r="H851" s="6">
        <v>0.22826086956521738</v>
      </c>
      <c r="I851" s="6">
        <v>5.3043478260869561</v>
      </c>
      <c r="J851" s="6">
        <v>0</v>
      </c>
      <c r="K851" s="6">
        <v>0</v>
      </c>
      <c r="L851" s="6">
        <v>4.5551086956521738</v>
      </c>
      <c r="M851" s="6">
        <v>5.7655434782608701</v>
      </c>
      <c r="N851" s="6">
        <v>0</v>
      </c>
      <c r="O851" s="6">
        <f>SUM(NonNurse[[#This Row],[Qualified Social Work Staff Hours]],NonNurse[[#This Row],[Other Social Work Staff Hours]])/NonNurse[[#This Row],[MDS Census]]</f>
        <v>8.2983416770963714E-2</v>
      </c>
      <c r="P851" s="6">
        <v>5.3840217391304339</v>
      </c>
      <c r="Q851" s="6">
        <v>2.1104347826086953</v>
      </c>
      <c r="R851" s="6">
        <f>SUM(NonNurse[[#This Row],[Qualified Activities Professional Hours]],NonNurse[[#This Row],[Other Activities Professional Hours]])/NonNurse[[#This Row],[MDS Census]]</f>
        <v>0.10786764705882351</v>
      </c>
      <c r="S851" s="6">
        <v>5.388369565217392</v>
      </c>
      <c r="T851" s="6">
        <v>8.156195652173917</v>
      </c>
      <c r="U851" s="6">
        <v>0</v>
      </c>
      <c r="V851" s="6">
        <f>SUM(NonNurse[[#This Row],[Occupational Therapist Hours]],NonNurse[[#This Row],[OT Assistant Hours]],NonNurse[[#This Row],[OT Aide Hours]])/NonNurse[[#This Row],[MDS Census]]</f>
        <v>0.19494680851063836</v>
      </c>
      <c r="W851" s="6">
        <v>5.0418478260869559</v>
      </c>
      <c r="X851" s="6">
        <v>16.623152173913045</v>
      </c>
      <c r="Y851" s="6">
        <v>0</v>
      </c>
      <c r="Z851" s="6">
        <f>SUM(NonNurse[[#This Row],[Physical Therapist (PT) Hours]],NonNurse[[#This Row],[PT Assistant Hours]],NonNurse[[#This Row],[PT Aide Hours]])/NonNurse[[#This Row],[MDS Census]]</f>
        <v>0.31182415519399248</v>
      </c>
      <c r="AA851" s="6">
        <v>0</v>
      </c>
      <c r="AB851" s="6">
        <v>0</v>
      </c>
      <c r="AC851" s="6">
        <v>0</v>
      </c>
      <c r="AD851" s="6">
        <v>0</v>
      </c>
      <c r="AE851" s="6">
        <v>0</v>
      </c>
      <c r="AF851" s="6">
        <v>0</v>
      </c>
      <c r="AG851" s="6">
        <v>0</v>
      </c>
      <c r="AH851" s="1">
        <v>365900</v>
      </c>
      <c r="AI851">
        <v>5</v>
      </c>
    </row>
    <row r="852" spans="1:35" x14ac:dyDescent="0.25">
      <c r="A852" t="s">
        <v>964</v>
      </c>
      <c r="B852" t="s">
        <v>419</v>
      </c>
      <c r="C852" t="s">
        <v>1110</v>
      </c>
      <c r="D852" t="s">
        <v>1019</v>
      </c>
      <c r="E852" s="6">
        <v>81.869565217391298</v>
      </c>
      <c r="F852" s="6">
        <v>5.4908695652173902</v>
      </c>
      <c r="G852" s="6">
        <v>0.43478260869565216</v>
      </c>
      <c r="H852" s="6">
        <v>0.2608695652173913</v>
      </c>
      <c r="I852" s="6">
        <v>1.5869565217391304</v>
      </c>
      <c r="J852" s="6">
        <v>0</v>
      </c>
      <c r="K852" s="6">
        <v>0</v>
      </c>
      <c r="L852" s="6">
        <v>0.69663043478260878</v>
      </c>
      <c r="M852" s="6">
        <v>5.3177173913043472</v>
      </c>
      <c r="N852" s="6">
        <v>8.1521739130434784E-2</v>
      </c>
      <c r="O852" s="6">
        <f>SUM(NonNurse[[#This Row],[Qualified Social Work Staff Hours]],NonNurse[[#This Row],[Other Social Work Staff Hours]])/NonNurse[[#This Row],[MDS Census]]</f>
        <v>6.5949283058948482E-2</v>
      </c>
      <c r="P852" s="6">
        <v>4.9215217391304344</v>
      </c>
      <c r="Q852" s="6">
        <v>9.7561956521739095</v>
      </c>
      <c r="R852" s="6">
        <f>SUM(NonNurse[[#This Row],[Qualified Activities Professional Hours]],NonNurse[[#This Row],[Other Activities Professional Hours]])/NonNurse[[#This Row],[MDS Census]]</f>
        <v>0.17928173127987251</v>
      </c>
      <c r="S852" s="6">
        <v>2.6604347826086951</v>
      </c>
      <c r="T852" s="6">
        <v>7.9288043478260821</v>
      </c>
      <c r="U852" s="6">
        <v>0</v>
      </c>
      <c r="V852" s="6">
        <f>SUM(NonNurse[[#This Row],[Occupational Therapist Hours]],NonNurse[[#This Row],[OT Assistant Hours]],NonNurse[[#This Row],[OT Aide Hours]])/NonNurse[[#This Row],[MDS Census]]</f>
        <v>0.12934280403611254</v>
      </c>
      <c r="W852" s="6">
        <v>1.2282608695652173E-2</v>
      </c>
      <c r="X852" s="6">
        <v>10.795</v>
      </c>
      <c r="Y852" s="6">
        <v>0</v>
      </c>
      <c r="Z852" s="6">
        <f>SUM(NonNurse[[#This Row],[Physical Therapist (PT) Hours]],NonNurse[[#This Row],[PT Assistant Hours]],NonNurse[[#This Row],[PT Aide Hours]])/NonNurse[[#This Row],[MDS Census]]</f>
        <v>0.13200610727562404</v>
      </c>
      <c r="AA852" s="6">
        <v>0</v>
      </c>
      <c r="AB852" s="6">
        <v>0</v>
      </c>
      <c r="AC852" s="6">
        <v>0</v>
      </c>
      <c r="AD852" s="6">
        <v>0</v>
      </c>
      <c r="AE852" s="6">
        <v>0</v>
      </c>
      <c r="AF852" s="6">
        <v>0</v>
      </c>
      <c r="AG852" s="6">
        <v>0</v>
      </c>
      <c r="AH852" s="1">
        <v>365786</v>
      </c>
      <c r="AI852">
        <v>5</v>
      </c>
    </row>
    <row r="853" spans="1:35" x14ac:dyDescent="0.25">
      <c r="A853" t="s">
        <v>964</v>
      </c>
      <c r="B853" t="s">
        <v>445</v>
      </c>
      <c r="C853" t="s">
        <v>1098</v>
      </c>
      <c r="D853" t="s">
        <v>999</v>
      </c>
      <c r="E853" s="6">
        <v>73.923913043478265</v>
      </c>
      <c r="F853" s="6">
        <v>5.0434782608695654</v>
      </c>
      <c r="G853" s="6">
        <v>0.78260869565217395</v>
      </c>
      <c r="H853" s="6">
        <v>0.22826086956521738</v>
      </c>
      <c r="I853" s="6">
        <v>0</v>
      </c>
      <c r="J853" s="6">
        <v>0</v>
      </c>
      <c r="K853" s="6">
        <v>0</v>
      </c>
      <c r="L853" s="6">
        <v>2.6394565217391315</v>
      </c>
      <c r="M853" s="6">
        <v>5.4639130434782599</v>
      </c>
      <c r="N853" s="6">
        <v>0</v>
      </c>
      <c r="O853" s="6">
        <f>SUM(NonNurse[[#This Row],[Qualified Social Work Staff Hours]],NonNurse[[#This Row],[Other Social Work Staff Hours]])/NonNurse[[#This Row],[MDS Census]]</f>
        <v>7.3912659902955424E-2</v>
      </c>
      <c r="P853" s="6">
        <v>2.8178260869565217</v>
      </c>
      <c r="Q853" s="6">
        <v>1.4501086956521738</v>
      </c>
      <c r="R853" s="6">
        <f>SUM(NonNurse[[#This Row],[Qualified Activities Professional Hours]],NonNurse[[#This Row],[Other Activities Professional Hours]])/NonNurse[[#This Row],[MDS Census]]</f>
        <v>5.7734156741655634E-2</v>
      </c>
      <c r="S853" s="6">
        <v>2.8904347826086969</v>
      </c>
      <c r="T853" s="6">
        <v>6.2802173913043475</v>
      </c>
      <c r="U853" s="6">
        <v>0</v>
      </c>
      <c r="V853" s="6">
        <f>SUM(NonNurse[[#This Row],[Occupational Therapist Hours]],NonNurse[[#This Row],[OT Assistant Hours]],NonNurse[[#This Row],[OT Aide Hours]])/NonNurse[[#This Row],[MDS Census]]</f>
        <v>0.12405528598735481</v>
      </c>
      <c r="W853" s="6">
        <v>4.7809782608695661</v>
      </c>
      <c r="X853" s="6">
        <v>17.497173913043476</v>
      </c>
      <c r="Y853" s="6">
        <v>0</v>
      </c>
      <c r="Z853" s="6">
        <f>SUM(NonNurse[[#This Row],[Physical Therapist (PT) Hours]],NonNurse[[#This Row],[PT Assistant Hours]],NonNurse[[#This Row],[PT Aide Hours]])/NonNurse[[#This Row],[MDS Census]]</f>
        <v>0.30136597559182471</v>
      </c>
      <c r="AA853" s="6">
        <v>0</v>
      </c>
      <c r="AB853" s="6">
        <v>0</v>
      </c>
      <c r="AC853" s="6">
        <v>0</v>
      </c>
      <c r="AD853" s="6">
        <v>0</v>
      </c>
      <c r="AE853" s="6">
        <v>0</v>
      </c>
      <c r="AF853" s="6">
        <v>0</v>
      </c>
      <c r="AG853" s="6">
        <v>0</v>
      </c>
      <c r="AH853" s="1">
        <v>365829</v>
      </c>
      <c r="AI853">
        <v>5</v>
      </c>
    </row>
    <row r="854" spans="1:35" x14ac:dyDescent="0.25">
      <c r="A854" t="s">
        <v>964</v>
      </c>
      <c r="B854" t="s">
        <v>10</v>
      </c>
      <c r="C854" t="s">
        <v>1368</v>
      </c>
      <c r="D854" t="s">
        <v>1032</v>
      </c>
      <c r="E854" s="6">
        <v>95.826086956521735</v>
      </c>
      <c r="F854" s="6">
        <v>5.7391304347826084</v>
      </c>
      <c r="G854" s="6">
        <v>0.13043478260869565</v>
      </c>
      <c r="H854" s="6">
        <v>0.2608695652173913</v>
      </c>
      <c r="I854" s="6">
        <v>10.206521739130435</v>
      </c>
      <c r="J854" s="6">
        <v>0</v>
      </c>
      <c r="K854" s="6">
        <v>0</v>
      </c>
      <c r="L854" s="6">
        <v>10.5625</v>
      </c>
      <c r="M854" s="6">
        <v>18.565217391304348</v>
      </c>
      <c r="N854" s="6">
        <v>8.3478260869565215</v>
      </c>
      <c r="O854" s="6">
        <f>SUM(NonNurse[[#This Row],[Qualified Social Work Staff Hours]],NonNurse[[#This Row],[Other Social Work Staff Hours]])/NonNurse[[#This Row],[MDS Census]]</f>
        <v>0.2808529945553539</v>
      </c>
      <c r="P854" s="6">
        <v>0</v>
      </c>
      <c r="Q854" s="6">
        <v>15.040760869565217</v>
      </c>
      <c r="R854" s="6">
        <f>SUM(NonNurse[[#This Row],[Qualified Activities Professional Hours]],NonNurse[[#This Row],[Other Activities Professional Hours]])/NonNurse[[#This Row],[MDS Census]]</f>
        <v>0.15695893829401089</v>
      </c>
      <c r="S854" s="6">
        <v>14.146739130434783</v>
      </c>
      <c r="T854" s="6">
        <v>11.4125</v>
      </c>
      <c r="U854" s="6">
        <v>0</v>
      </c>
      <c r="V854" s="6">
        <f>SUM(NonNurse[[#This Row],[Occupational Therapist Hours]],NonNurse[[#This Row],[OT Assistant Hours]],NonNurse[[#This Row],[OT Aide Hours]])/NonNurse[[#This Row],[MDS Census]]</f>
        <v>0.26672527223230491</v>
      </c>
      <c r="W854" s="6">
        <v>16.005434782608695</v>
      </c>
      <c r="X854" s="6">
        <v>11.233152173913044</v>
      </c>
      <c r="Y854" s="6">
        <v>2.1304347826086958</v>
      </c>
      <c r="Z854" s="6">
        <f>SUM(NonNurse[[#This Row],[Physical Therapist (PT) Hours]],NonNurse[[#This Row],[PT Assistant Hours]],NonNurse[[#This Row],[PT Aide Hours]])/NonNurse[[#This Row],[MDS Census]]</f>
        <v>0.30648253176043561</v>
      </c>
      <c r="AA854" s="6">
        <v>0</v>
      </c>
      <c r="AB854" s="6">
        <v>5.3695652173913047</v>
      </c>
      <c r="AC854" s="6">
        <v>0</v>
      </c>
      <c r="AD854" s="6">
        <v>0</v>
      </c>
      <c r="AE854" s="6">
        <v>0</v>
      </c>
      <c r="AF854" s="6">
        <v>0</v>
      </c>
      <c r="AG854" s="6">
        <v>0.2608695652173913</v>
      </c>
      <c r="AH854" s="1">
        <v>366335</v>
      </c>
      <c r="AI854">
        <v>5</v>
      </c>
    </row>
    <row r="855" spans="1:35" x14ac:dyDescent="0.25">
      <c r="A855" t="s">
        <v>964</v>
      </c>
      <c r="B855" t="s">
        <v>859</v>
      </c>
      <c r="C855" t="s">
        <v>1235</v>
      </c>
      <c r="D855" t="s">
        <v>981</v>
      </c>
      <c r="E855" s="6">
        <v>40.217391304347828</v>
      </c>
      <c r="F855" s="6">
        <v>3.1304347826086958</v>
      </c>
      <c r="G855" s="6">
        <v>0</v>
      </c>
      <c r="H855" s="6">
        <v>0</v>
      </c>
      <c r="I855" s="6">
        <v>0.46739130434782611</v>
      </c>
      <c r="J855" s="6">
        <v>0</v>
      </c>
      <c r="K855" s="6">
        <v>0</v>
      </c>
      <c r="L855" s="6">
        <v>1.4639130434782603</v>
      </c>
      <c r="M855" s="6">
        <v>0</v>
      </c>
      <c r="N855" s="6">
        <v>5.0298913043478262</v>
      </c>
      <c r="O855" s="6">
        <f>SUM(NonNurse[[#This Row],[Qualified Social Work Staff Hours]],NonNurse[[#This Row],[Other Social Work Staff Hours]])/NonNurse[[#This Row],[MDS Census]]</f>
        <v>0.12506756756756757</v>
      </c>
      <c r="P855" s="6">
        <v>0</v>
      </c>
      <c r="Q855" s="6">
        <v>5.3532608695652177</v>
      </c>
      <c r="R855" s="6">
        <f>SUM(NonNurse[[#This Row],[Qualified Activities Professional Hours]],NonNurse[[#This Row],[Other Activities Professional Hours]])/NonNurse[[#This Row],[MDS Census]]</f>
        <v>0.13310810810810811</v>
      </c>
      <c r="S855" s="6">
        <v>2.0503260869565216</v>
      </c>
      <c r="T855" s="6">
        <v>1.6420652173913042</v>
      </c>
      <c r="U855" s="6">
        <v>0</v>
      </c>
      <c r="V855" s="6">
        <f>SUM(NonNurse[[#This Row],[Occupational Therapist Hours]],NonNurse[[#This Row],[OT Assistant Hours]],NonNurse[[#This Row],[OT Aide Hours]])/NonNurse[[#This Row],[MDS Census]]</f>
        <v>9.18108108108108E-2</v>
      </c>
      <c r="W855" s="6">
        <v>0.61869565217391287</v>
      </c>
      <c r="X855" s="6">
        <v>3.1344565217391298</v>
      </c>
      <c r="Y855" s="6">
        <v>0</v>
      </c>
      <c r="Z855" s="6">
        <f>SUM(NonNurse[[#This Row],[Physical Therapist (PT) Hours]],NonNurse[[#This Row],[PT Assistant Hours]],NonNurse[[#This Row],[PT Aide Hours]])/NonNurse[[#This Row],[MDS Census]]</f>
        <v>9.3321621621621595E-2</v>
      </c>
      <c r="AA855" s="6">
        <v>0</v>
      </c>
      <c r="AB855" s="6">
        <v>0</v>
      </c>
      <c r="AC855" s="6">
        <v>0</v>
      </c>
      <c r="AD855" s="6">
        <v>0</v>
      </c>
      <c r="AE855" s="6">
        <v>0</v>
      </c>
      <c r="AF855" s="6">
        <v>0</v>
      </c>
      <c r="AG855" s="6">
        <v>0</v>
      </c>
      <c r="AH855" s="1">
        <v>366416</v>
      </c>
      <c r="AI855">
        <v>5</v>
      </c>
    </row>
    <row r="856" spans="1:35" x14ac:dyDescent="0.25">
      <c r="A856" t="s">
        <v>964</v>
      </c>
      <c r="B856" t="s">
        <v>451</v>
      </c>
      <c r="C856" t="s">
        <v>1208</v>
      </c>
      <c r="D856" t="s">
        <v>1034</v>
      </c>
      <c r="E856" s="6">
        <v>76.75</v>
      </c>
      <c r="F856" s="6">
        <v>9.9076086956521738</v>
      </c>
      <c r="G856" s="6">
        <v>0</v>
      </c>
      <c r="H856" s="6">
        <v>0.35869565217391303</v>
      </c>
      <c r="I856" s="6">
        <v>2.7826086956521738</v>
      </c>
      <c r="J856" s="6">
        <v>0</v>
      </c>
      <c r="K856" s="6">
        <v>0</v>
      </c>
      <c r="L856" s="6">
        <v>5.95913043478261</v>
      </c>
      <c r="M856" s="6">
        <v>5.3804347826086953</v>
      </c>
      <c r="N856" s="6">
        <v>0</v>
      </c>
      <c r="O856" s="6">
        <f>SUM(NonNurse[[#This Row],[Qualified Social Work Staff Hours]],NonNurse[[#This Row],[Other Social Work Staff Hours]])/NonNurse[[#This Row],[MDS Census]]</f>
        <v>7.0103384789689846E-2</v>
      </c>
      <c r="P856" s="6">
        <v>3.1793478260869565</v>
      </c>
      <c r="Q856" s="6">
        <v>39.885869565217391</v>
      </c>
      <c r="R856" s="6">
        <f>SUM(NonNurse[[#This Row],[Qualified Activities Professional Hours]],NonNurse[[#This Row],[Other Activities Professional Hours]])/NonNurse[[#This Row],[MDS Census]]</f>
        <v>0.56111032431666896</v>
      </c>
      <c r="S856" s="6">
        <v>1.0717391304347827</v>
      </c>
      <c r="T856" s="6">
        <v>5.9705434782608693</v>
      </c>
      <c r="U856" s="6">
        <v>0</v>
      </c>
      <c r="V856" s="6">
        <f>SUM(NonNurse[[#This Row],[Occupational Therapist Hours]],NonNurse[[#This Row],[OT Assistant Hours]],NonNurse[[#This Row],[OT Aide Hours]])/NonNurse[[#This Row],[MDS Census]]</f>
        <v>9.1756125194731628E-2</v>
      </c>
      <c r="W856" s="6">
        <v>1.264782608695652</v>
      </c>
      <c r="X856" s="6">
        <v>5.0882608695652172</v>
      </c>
      <c r="Y856" s="6">
        <v>0</v>
      </c>
      <c r="Z856" s="6">
        <f>SUM(NonNurse[[#This Row],[Physical Therapist (PT) Hours]],NonNurse[[#This Row],[PT Assistant Hours]],NonNurse[[#This Row],[PT Aide Hours]])/NonNurse[[#This Row],[MDS Census]]</f>
        <v>8.2775810791672552E-2</v>
      </c>
      <c r="AA856" s="6">
        <v>0</v>
      </c>
      <c r="AB856" s="6">
        <v>0</v>
      </c>
      <c r="AC856" s="6">
        <v>0</v>
      </c>
      <c r="AD856" s="6">
        <v>0</v>
      </c>
      <c r="AE856" s="6">
        <v>0</v>
      </c>
      <c r="AF856" s="6">
        <v>0</v>
      </c>
      <c r="AG856" s="6">
        <v>0</v>
      </c>
      <c r="AH856" s="1">
        <v>365836</v>
      </c>
      <c r="AI856">
        <v>5</v>
      </c>
    </row>
    <row r="857" spans="1:35" x14ac:dyDescent="0.25">
      <c r="A857" t="s">
        <v>964</v>
      </c>
      <c r="B857" t="s">
        <v>225</v>
      </c>
      <c r="C857" t="s">
        <v>1131</v>
      </c>
      <c r="D857" t="s">
        <v>997</v>
      </c>
      <c r="E857" s="6">
        <v>84.661971830985919</v>
      </c>
      <c r="F857" s="6">
        <v>5.746478873239437</v>
      </c>
      <c r="G857" s="6">
        <v>2.1971830985915495</v>
      </c>
      <c r="H857" s="6">
        <v>0.53295774647887328</v>
      </c>
      <c r="I857" s="6">
        <v>2.1971830985915495</v>
      </c>
      <c r="J857" s="6">
        <v>0</v>
      </c>
      <c r="K857" s="6">
        <v>0</v>
      </c>
      <c r="L857" s="6">
        <v>4.4981690140845085</v>
      </c>
      <c r="M857" s="6">
        <v>5.126760563380282</v>
      </c>
      <c r="N857" s="6">
        <v>0</v>
      </c>
      <c r="O857" s="6">
        <f>SUM(NonNurse[[#This Row],[Qualified Social Work Staff Hours]],NonNurse[[#This Row],[Other Social Work Staff Hours]])/NonNurse[[#This Row],[MDS Census]]</f>
        <v>6.0555647978705704E-2</v>
      </c>
      <c r="P857" s="6">
        <v>5.070422535211268</v>
      </c>
      <c r="Q857" s="6">
        <v>7.2398591549295785</v>
      </c>
      <c r="R857" s="6">
        <f>SUM(NonNurse[[#This Row],[Qualified Activities Professional Hours]],NonNurse[[#This Row],[Other Activities Professional Hours]])/NonNurse[[#This Row],[MDS Census]]</f>
        <v>0.14540509066711033</v>
      </c>
      <c r="S857" s="6">
        <v>5.1723943661971843</v>
      </c>
      <c r="T857" s="6">
        <v>4.5066197183098575</v>
      </c>
      <c r="U857" s="6">
        <v>0</v>
      </c>
      <c r="V857" s="6">
        <f>SUM(NonNurse[[#This Row],[Occupational Therapist Hours]],NonNurse[[#This Row],[OT Assistant Hours]],NonNurse[[#This Row],[OT Aide Hours]])/NonNurse[[#This Row],[MDS Census]]</f>
        <v>0.1143254034270504</v>
      </c>
      <c r="W857" s="6">
        <v>4.4563380281690135</v>
      </c>
      <c r="X857" s="6">
        <v>9.4671830985915513</v>
      </c>
      <c r="Y857" s="6">
        <v>0</v>
      </c>
      <c r="Z857" s="6">
        <f>SUM(NonNurse[[#This Row],[Physical Therapist (PT) Hours]],NonNurse[[#This Row],[PT Assistant Hours]],NonNurse[[#This Row],[PT Aide Hours]])/NonNurse[[#This Row],[MDS Census]]</f>
        <v>0.16446015637997008</v>
      </c>
      <c r="AA857" s="6">
        <v>0</v>
      </c>
      <c r="AB857" s="6">
        <v>0</v>
      </c>
      <c r="AC857" s="6">
        <v>0</v>
      </c>
      <c r="AD857" s="6">
        <v>0</v>
      </c>
      <c r="AE857" s="6">
        <v>0</v>
      </c>
      <c r="AF857" s="6">
        <v>0</v>
      </c>
      <c r="AG857" s="6">
        <v>0</v>
      </c>
      <c r="AH857" s="1">
        <v>365497</v>
      </c>
      <c r="AI857">
        <v>5</v>
      </c>
    </row>
    <row r="858" spans="1:35" x14ac:dyDescent="0.25">
      <c r="A858" t="s">
        <v>964</v>
      </c>
      <c r="B858" t="s">
        <v>229</v>
      </c>
      <c r="C858" t="s">
        <v>1075</v>
      </c>
      <c r="D858" t="s">
        <v>1033</v>
      </c>
      <c r="E858" s="6">
        <v>42.695652173913047</v>
      </c>
      <c r="F858" s="6">
        <v>23.839565217391304</v>
      </c>
      <c r="G858" s="6">
        <v>1.0597826086956521</v>
      </c>
      <c r="H858" s="6">
        <v>0.1358695652173913</v>
      </c>
      <c r="I858" s="6">
        <v>0.2391304347826087</v>
      </c>
      <c r="J858" s="6">
        <v>0</v>
      </c>
      <c r="K858" s="6">
        <v>0</v>
      </c>
      <c r="L858" s="6">
        <v>2.3724999999999996</v>
      </c>
      <c r="M858" s="6">
        <v>5.1822826086956528</v>
      </c>
      <c r="N858" s="6">
        <v>0</v>
      </c>
      <c r="O858" s="6">
        <f>SUM(NonNurse[[#This Row],[Qualified Social Work Staff Hours]],NonNurse[[#This Row],[Other Social Work Staff Hours]])/NonNurse[[#This Row],[MDS Census]]</f>
        <v>0.12137729124236253</v>
      </c>
      <c r="P858" s="6">
        <v>5.7609782608695639</v>
      </c>
      <c r="Q858" s="6">
        <v>17.220652173913042</v>
      </c>
      <c r="R858" s="6">
        <f>SUM(NonNurse[[#This Row],[Qualified Activities Professional Hours]],NonNurse[[#This Row],[Other Activities Professional Hours]])/NonNurse[[#This Row],[MDS Census]]</f>
        <v>0.53826629327902231</v>
      </c>
      <c r="S858" s="6">
        <v>2.0708695652173916</v>
      </c>
      <c r="T858" s="6">
        <v>5.0683695652173917</v>
      </c>
      <c r="U858" s="6">
        <v>0</v>
      </c>
      <c r="V858" s="6">
        <f>SUM(NonNurse[[#This Row],[Occupational Therapist Hours]],NonNurse[[#This Row],[OT Assistant Hours]],NonNurse[[#This Row],[OT Aide Hours]])/NonNurse[[#This Row],[MDS Census]]</f>
        <v>0.1672123217922607</v>
      </c>
      <c r="W858" s="6">
        <v>3.8141304347826077</v>
      </c>
      <c r="X858" s="6">
        <v>0.13652173913043478</v>
      </c>
      <c r="Y858" s="6">
        <v>0</v>
      </c>
      <c r="Z858" s="6">
        <f>SUM(NonNurse[[#This Row],[Physical Therapist (PT) Hours]],NonNurse[[#This Row],[PT Assistant Hours]],NonNurse[[#This Row],[PT Aide Hours]])/NonNurse[[#This Row],[MDS Census]]</f>
        <v>9.2530549898166975E-2</v>
      </c>
      <c r="AA858" s="6">
        <v>0</v>
      </c>
      <c r="AB858" s="6">
        <v>0</v>
      </c>
      <c r="AC858" s="6">
        <v>0</v>
      </c>
      <c r="AD858" s="6">
        <v>40.519347826086971</v>
      </c>
      <c r="AE858" s="6">
        <v>0</v>
      </c>
      <c r="AF858" s="6">
        <v>0</v>
      </c>
      <c r="AG858" s="6">
        <v>0</v>
      </c>
      <c r="AH858" s="1">
        <v>365505</v>
      </c>
      <c r="AI858">
        <v>5</v>
      </c>
    </row>
    <row r="859" spans="1:35" x14ac:dyDescent="0.25">
      <c r="A859" t="s">
        <v>964</v>
      </c>
      <c r="B859" t="s">
        <v>809</v>
      </c>
      <c r="C859" t="s">
        <v>1158</v>
      </c>
      <c r="D859" t="s">
        <v>1061</v>
      </c>
      <c r="E859" s="6">
        <v>23.445652173913043</v>
      </c>
      <c r="F859" s="6">
        <v>5.7391304347826084</v>
      </c>
      <c r="G859" s="6">
        <v>0</v>
      </c>
      <c r="H859" s="6">
        <v>0</v>
      </c>
      <c r="I859" s="6">
        <v>0</v>
      </c>
      <c r="J859" s="6">
        <v>0</v>
      </c>
      <c r="K859" s="6">
        <v>0</v>
      </c>
      <c r="L859" s="6">
        <v>0</v>
      </c>
      <c r="M859" s="6">
        <v>5.7391304347826084</v>
      </c>
      <c r="N859" s="6">
        <v>5.8956521739130432</v>
      </c>
      <c r="O859" s="6">
        <f>SUM(NonNurse[[#This Row],[Qualified Social Work Staff Hours]],NonNurse[[#This Row],[Other Social Work Staff Hours]])/NonNurse[[#This Row],[MDS Census]]</f>
        <v>0.49624478442280945</v>
      </c>
      <c r="P859" s="6">
        <v>4.2260869565217387</v>
      </c>
      <c r="Q859" s="6">
        <v>0</v>
      </c>
      <c r="R859" s="6">
        <f>SUM(NonNurse[[#This Row],[Qualified Activities Professional Hours]],NonNurse[[#This Row],[Other Activities Professional Hours]])/NonNurse[[#This Row],[MDS Census]]</f>
        <v>0.18025034770514603</v>
      </c>
      <c r="S859" s="6">
        <v>0</v>
      </c>
      <c r="T859" s="6">
        <v>0</v>
      </c>
      <c r="U859" s="6">
        <v>0</v>
      </c>
      <c r="V859" s="6">
        <f>SUM(NonNurse[[#This Row],[Occupational Therapist Hours]],NonNurse[[#This Row],[OT Assistant Hours]],NonNurse[[#This Row],[OT Aide Hours]])/NonNurse[[#This Row],[MDS Census]]</f>
        <v>0</v>
      </c>
      <c r="W859" s="6">
        <v>0</v>
      </c>
      <c r="X859" s="6">
        <v>0</v>
      </c>
      <c r="Y859" s="6">
        <v>0</v>
      </c>
      <c r="Z859" s="6">
        <f>SUM(NonNurse[[#This Row],[Physical Therapist (PT) Hours]],NonNurse[[#This Row],[PT Assistant Hours]],NonNurse[[#This Row],[PT Aide Hours]])/NonNurse[[#This Row],[MDS Census]]</f>
        <v>0</v>
      </c>
      <c r="AA859" s="6">
        <v>0</v>
      </c>
      <c r="AB859" s="6">
        <v>0</v>
      </c>
      <c r="AC859" s="6">
        <v>0</v>
      </c>
      <c r="AD859" s="6">
        <v>0</v>
      </c>
      <c r="AE859" s="6">
        <v>0</v>
      </c>
      <c r="AF859" s="6">
        <v>0</v>
      </c>
      <c r="AG859" s="6">
        <v>0</v>
      </c>
      <c r="AH859" s="1">
        <v>366360</v>
      </c>
      <c r="AI859">
        <v>5</v>
      </c>
    </row>
    <row r="860" spans="1:35" x14ac:dyDescent="0.25">
      <c r="A860" t="s">
        <v>964</v>
      </c>
      <c r="B860" t="s">
        <v>915</v>
      </c>
      <c r="C860" t="s">
        <v>1310</v>
      </c>
      <c r="D860" t="s">
        <v>1005</v>
      </c>
      <c r="E860" s="6">
        <v>45.586956521739133</v>
      </c>
      <c r="F860" s="6">
        <v>33.206086956521737</v>
      </c>
      <c r="G860" s="6">
        <v>0.56521739130434778</v>
      </c>
      <c r="H860" s="6">
        <v>0</v>
      </c>
      <c r="I860" s="6">
        <v>0</v>
      </c>
      <c r="J860" s="6">
        <v>0</v>
      </c>
      <c r="K860" s="6">
        <v>0</v>
      </c>
      <c r="L860" s="6">
        <v>0</v>
      </c>
      <c r="M860" s="6">
        <v>0</v>
      </c>
      <c r="N860" s="6">
        <v>0</v>
      </c>
      <c r="O860" s="6">
        <f>SUM(NonNurse[[#This Row],[Qualified Social Work Staff Hours]],NonNurse[[#This Row],[Other Social Work Staff Hours]])/NonNurse[[#This Row],[MDS Census]]</f>
        <v>0</v>
      </c>
      <c r="P860" s="6">
        <v>5.639239130434782</v>
      </c>
      <c r="Q860" s="6">
        <v>15.718804347826081</v>
      </c>
      <c r="R860" s="6">
        <f>SUM(NonNurse[[#This Row],[Qualified Activities Professional Hours]],NonNurse[[#This Row],[Other Activities Professional Hours]])/NonNurse[[#This Row],[MDS Census]]</f>
        <v>0.4685121602288983</v>
      </c>
      <c r="S860" s="6">
        <v>0</v>
      </c>
      <c r="T860" s="6">
        <v>0</v>
      </c>
      <c r="U860" s="6">
        <v>0</v>
      </c>
      <c r="V860" s="6">
        <f>SUM(NonNurse[[#This Row],[Occupational Therapist Hours]],NonNurse[[#This Row],[OT Assistant Hours]],NonNurse[[#This Row],[OT Aide Hours]])/NonNurse[[#This Row],[MDS Census]]</f>
        <v>0</v>
      </c>
      <c r="W860" s="6">
        <v>0</v>
      </c>
      <c r="X860" s="6">
        <v>0</v>
      </c>
      <c r="Y860" s="6">
        <v>0</v>
      </c>
      <c r="Z860" s="6">
        <f>SUM(NonNurse[[#This Row],[Physical Therapist (PT) Hours]],NonNurse[[#This Row],[PT Assistant Hours]],NonNurse[[#This Row],[PT Aide Hours]])/NonNurse[[#This Row],[MDS Census]]</f>
        <v>0</v>
      </c>
      <c r="AA860" s="6">
        <v>0</v>
      </c>
      <c r="AB860" s="6">
        <v>0</v>
      </c>
      <c r="AC860" s="6">
        <v>0</v>
      </c>
      <c r="AD860" s="6">
        <v>58.807934782608697</v>
      </c>
      <c r="AE860" s="6">
        <v>0</v>
      </c>
      <c r="AF860" s="6">
        <v>0</v>
      </c>
      <c r="AG860" s="6">
        <v>0</v>
      </c>
      <c r="AH860" s="1">
        <v>366474</v>
      </c>
      <c r="AI860">
        <v>5</v>
      </c>
    </row>
    <row r="861" spans="1:35" x14ac:dyDescent="0.25">
      <c r="A861" t="s">
        <v>964</v>
      </c>
      <c r="B861" t="s">
        <v>401</v>
      </c>
      <c r="C861" t="s">
        <v>1336</v>
      </c>
      <c r="D861" t="s">
        <v>1039</v>
      </c>
      <c r="E861" s="6">
        <v>48.369565217391305</v>
      </c>
      <c r="F861" s="6">
        <v>5.5760869565217392</v>
      </c>
      <c r="G861" s="6">
        <v>0</v>
      </c>
      <c r="H861" s="6">
        <v>0</v>
      </c>
      <c r="I861" s="6">
        <v>0</v>
      </c>
      <c r="J861" s="6">
        <v>0</v>
      </c>
      <c r="K861" s="6">
        <v>0</v>
      </c>
      <c r="L861" s="6">
        <v>3.451739130434782</v>
      </c>
      <c r="M861" s="6">
        <v>0</v>
      </c>
      <c r="N861" s="6">
        <v>7.9295652173913052</v>
      </c>
      <c r="O861" s="6">
        <f>SUM(NonNurse[[#This Row],[Qualified Social Work Staff Hours]],NonNurse[[#This Row],[Other Social Work Staff Hours]])/NonNurse[[#This Row],[MDS Census]]</f>
        <v>0.16393707865168541</v>
      </c>
      <c r="P861" s="6">
        <v>2.3697826086956519</v>
      </c>
      <c r="Q861" s="6">
        <v>0</v>
      </c>
      <c r="R861" s="6">
        <f>SUM(NonNurse[[#This Row],[Qualified Activities Professional Hours]],NonNurse[[#This Row],[Other Activities Professional Hours]])/NonNurse[[#This Row],[MDS Census]]</f>
        <v>4.8993258426966287E-2</v>
      </c>
      <c r="S861" s="6">
        <v>4.1481521739130427</v>
      </c>
      <c r="T861" s="6">
        <v>6.8595652173913049</v>
      </c>
      <c r="U861" s="6">
        <v>0</v>
      </c>
      <c r="V861" s="6">
        <f>SUM(NonNurse[[#This Row],[Occupational Therapist Hours]],NonNurse[[#This Row],[OT Assistant Hours]],NonNurse[[#This Row],[OT Aide Hours]])/NonNurse[[#This Row],[MDS Census]]</f>
        <v>0.22757528089887638</v>
      </c>
      <c r="W861" s="6">
        <v>4.5054347826086953</v>
      </c>
      <c r="X861" s="6">
        <v>9.5652173913043459</v>
      </c>
      <c r="Y861" s="6">
        <v>0</v>
      </c>
      <c r="Z861" s="6">
        <f>SUM(NonNurse[[#This Row],[Physical Therapist (PT) Hours]],NonNurse[[#This Row],[PT Assistant Hours]],NonNurse[[#This Row],[PT Aide Hours]])/NonNurse[[#This Row],[MDS Census]]</f>
        <v>0.29089887640449436</v>
      </c>
      <c r="AA861" s="6">
        <v>0</v>
      </c>
      <c r="AB861" s="6">
        <v>0</v>
      </c>
      <c r="AC861" s="6">
        <v>0</v>
      </c>
      <c r="AD861" s="6">
        <v>0</v>
      </c>
      <c r="AE861" s="6">
        <v>0</v>
      </c>
      <c r="AF861" s="6">
        <v>0</v>
      </c>
      <c r="AG861" s="6">
        <v>0</v>
      </c>
      <c r="AH861" s="1">
        <v>365760</v>
      </c>
      <c r="AI861">
        <v>5</v>
      </c>
    </row>
    <row r="862" spans="1:35" x14ac:dyDescent="0.25">
      <c r="A862" t="s">
        <v>964</v>
      </c>
      <c r="B862" t="s">
        <v>604</v>
      </c>
      <c r="C862" t="s">
        <v>1145</v>
      </c>
      <c r="D862" t="s">
        <v>1064</v>
      </c>
      <c r="E862" s="6">
        <v>39.804347826086953</v>
      </c>
      <c r="F862" s="6">
        <v>5.5652173913043477</v>
      </c>
      <c r="G862" s="6">
        <v>0</v>
      </c>
      <c r="H862" s="6">
        <v>0</v>
      </c>
      <c r="I862" s="6">
        <v>0</v>
      </c>
      <c r="J862" s="6">
        <v>0</v>
      </c>
      <c r="K862" s="6">
        <v>0</v>
      </c>
      <c r="L862" s="6">
        <v>1.6514130434782612</v>
      </c>
      <c r="M862" s="6">
        <v>0</v>
      </c>
      <c r="N862" s="6">
        <v>4.9180434782608708</v>
      </c>
      <c r="O862" s="6">
        <f>SUM(NonNurse[[#This Row],[Qualified Social Work Staff Hours]],NonNurse[[#This Row],[Other Social Work Staff Hours]])/NonNurse[[#This Row],[MDS Census]]</f>
        <v>0.12355543418896782</v>
      </c>
      <c r="P862" s="6">
        <v>5.7514130434782604</v>
      </c>
      <c r="Q862" s="6">
        <v>6.8777173913043512</v>
      </c>
      <c r="R862" s="6">
        <f>SUM(NonNurse[[#This Row],[Qualified Activities Professional Hours]],NonNurse[[#This Row],[Other Activities Professional Hours]])/NonNurse[[#This Row],[MDS Census]]</f>
        <v>0.3172801747678865</v>
      </c>
      <c r="S862" s="6">
        <v>0.91391304347826074</v>
      </c>
      <c r="T862" s="6">
        <v>5.0871739130434772</v>
      </c>
      <c r="U862" s="6">
        <v>0</v>
      </c>
      <c r="V862" s="6">
        <f>SUM(NonNurse[[#This Row],[Occupational Therapist Hours]],NonNurse[[#This Row],[OT Assistant Hours]],NonNurse[[#This Row],[OT Aide Hours]])/NonNurse[[#This Row],[MDS Census]]</f>
        <v>0.1507646095030038</v>
      </c>
      <c r="W862" s="6">
        <v>0.89249999999999996</v>
      </c>
      <c r="X862" s="6">
        <v>6.0171739130434787</v>
      </c>
      <c r="Y862" s="6">
        <v>0</v>
      </c>
      <c r="Z862" s="6">
        <f>SUM(NonNurse[[#This Row],[Physical Therapist (PT) Hours]],NonNurse[[#This Row],[PT Assistant Hours]],NonNurse[[#This Row],[PT Aide Hours]])/NonNurse[[#This Row],[MDS Census]]</f>
        <v>0.17359093391589298</v>
      </c>
      <c r="AA862" s="6">
        <v>0</v>
      </c>
      <c r="AB862" s="6">
        <v>0</v>
      </c>
      <c r="AC862" s="6">
        <v>0</v>
      </c>
      <c r="AD862" s="6">
        <v>0</v>
      </c>
      <c r="AE862" s="6">
        <v>0</v>
      </c>
      <c r="AF862" s="6">
        <v>0</v>
      </c>
      <c r="AG862" s="6">
        <v>0</v>
      </c>
      <c r="AH862" s="1">
        <v>366087</v>
      </c>
      <c r="AI862">
        <v>5</v>
      </c>
    </row>
    <row r="863" spans="1:35" x14ac:dyDescent="0.25">
      <c r="A863" t="s">
        <v>964</v>
      </c>
      <c r="B863" t="s">
        <v>715</v>
      </c>
      <c r="C863" t="s">
        <v>1234</v>
      </c>
      <c r="D863" t="s">
        <v>1036</v>
      </c>
      <c r="E863" s="6">
        <v>51.380434782608695</v>
      </c>
      <c r="F863" s="6">
        <v>5.3913043478260869</v>
      </c>
      <c r="G863" s="6">
        <v>9.7826086956521743E-2</v>
      </c>
      <c r="H863" s="6">
        <v>0.21739130434782608</v>
      </c>
      <c r="I863" s="6">
        <v>2.0217391304347827</v>
      </c>
      <c r="J863" s="6">
        <v>0</v>
      </c>
      <c r="K863" s="6">
        <v>0</v>
      </c>
      <c r="L863" s="6">
        <v>2.8885869565217392</v>
      </c>
      <c r="M863" s="6">
        <v>0</v>
      </c>
      <c r="N863" s="6">
        <v>5.3478260869565215</v>
      </c>
      <c r="O863" s="6">
        <f>SUM(NonNurse[[#This Row],[Qualified Social Work Staff Hours]],NonNurse[[#This Row],[Other Social Work Staff Hours]])/NonNurse[[#This Row],[MDS Census]]</f>
        <v>0.10408292786122277</v>
      </c>
      <c r="P863" s="6">
        <v>4.5923913043478262</v>
      </c>
      <c r="Q863" s="6">
        <v>5.7038043478260869</v>
      </c>
      <c r="R863" s="6">
        <f>SUM(NonNurse[[#This Row],[Qualified Activities Professional Hours]],NonNurse[[#This Row],[Other Activities Professional Hours]])/NonNurse[[#This Row],[MDS Census]]</f>
        <v>0.20039136873281152</v>
      </c>
      <c r="S863" s="6">
        <v>9.8233695652173907</v>
      </c>
      <c r="T863" s="6">
        <v>0.86413043478260865</v>
      </c>
      <c r="U863" s="6">
        <v>0</v>
      </c>
      <c r="V863" s="6">
        <f>SUM(NonNurse[[#This Row],[Occupational Therapist Hours]],NonNurse[[#This Row],[OT Assistant Hours]],NonNurse[[#This Row],[OT Aide Hours]])/NonNurse[[#This Row],[MDS Census]]</f>
        <v>0.20800719272265708</v>
      </c>
      <c r="W863" s="6">
        <v>1.3804347826086956</v>
      </c>
      <c r="X863" s="6">
        <v>4.1657608695652177</v>
      </c>
      <c r="Y863" s="6">
        <v>0</v>
      </c>
      <c r="Z863" s="6">
        <f>SUM(NonNurse[[#This Row],[Physical Therapist (PT) Hours]],NonNurse[[#This Row],[PT Assistant Hours]],NonNurse[[#This Row],[PT Aide Hours]])/NonNurse[[#This Row],[MDS Census]]</f>
        <v>0.1079437275227417</v>
      </c>
      <c r="AA863" s="6">
        <v>0</v>
      </c>
      <c r="AB863" s="6">
        <v>0</v>
      </c>
      <c r="AC863" s="6">
        <v>0</v>
      </c>
      <c r="AD863" s="6">
        <v>0</v>
      </c>
      <c r="AE863" s="6">
        <v>0</v>
      </c>
      <c r="AF863" s="6">
        <v>0</v>
      </c>
      <c r="AG863" s="6">
        <v>0</v>
      </c>
      <c r="AH863" s="1">
        <v>366237</v>
      </c>
      <c r="AI863">
        <v>5</v>
      </c>
    </row>
    <row r="864" spans="1:35" x14ac:dyDescent="0.25">
      <c r="A864" t="s">
        <v>964</v>
      </c>
      <c r="B864" t="s">
        <v>440</v>
      </c>
      <c r="C864" t="s">
        <v>1247</v>
      </c>
      <c r="D864" t="s">
        <v>982</v>
      </c>
      <c r="E864" s="6">
        <v>84.532608695652172</v>
      </c>
      <c r="F864" s="6">
        <v>4.2934782608695654</v>
      </c>
      <c r="G864" s="6">
        <v>0</v>
      </c>
      <c r="H864" s="6">
        <v>0.27173913043478259</v>
      </c>
      <c r="I864" s="6">
        <v>0.45652173913043476</v>
      </c>
      <c r="J864" s="6">
        <v>0</v>
      </c>
      <c r="K864" s="6">
        <v>0</v>
      </c>
      <c r="L864" s="6">
        <v>4.4602173913043472</v>
      </c>
      <c r="M864" s="6">
        <v>5.2173913043478262</v>
      </c>
      <c r="N864" s="6">
        <v>0</v>
      </c>
      <c r="O864" s="6">
        <f>SUM(NonNurse[[#This Row],[Qualified Social Work Staff Hours]],NonNurse[[#This Row],[Other Social Work Staff Hours]])/NonNurse[[#This Row],[MDS Census]]</f>
        <v>6.1720457760061721E-2</v>
      </c>
      <c r="P864" s="6">
        <v>5.1630434782608692</v>
      </c>
      <c r="Q864" s="6">
        <v>4.5407608695652177</v>
      </c>
      <c r="R864" s="6">
        <f>SUM(NonNurse[[#This Row],[Qualified Activities Professional Hours]],NonNurse[[#This Row],[Other Activities Professional Hours]])/NonNurse[[#This Row],[MDS Census]]</f>
        <v>0.11479362221936479</v>
      </c>
      <c r="S864" s="6">
        <v>6.5947826086956525</v>
      </c>
      <c r="T864" s="6">
        <v>6.5026086956521763</v>
      </c>
      <c r="U864" s="6">
        <v>0</v>
      </c>
      <c r="V864" s="6">
        <f>SUM(NonNurse[[#This Row],[Occupational Therapist Hours]],NonNurse[[#This Row],[OT Assistant Hours]],NonNurse[[#This Row],[OT Aide Hours]])/NonNurse[[#This Row],[MDS Census]]</f>
        <v>0.15493892246367497</v>
      </c>
      <c r="W864" s="6">
        <v>4.4406521739130422</v>
      </c>
      <c r="X864" s="6">
        <v>10.680217391304346</v>
      </c>
      <c r="Y864" s="6">
        <v>0</v>
      </c>
      <c r="Z864" s="6">
        <f>SUM(NonNurse[[#This Row],[Physical Therapist (PT) Hours]],NonNurse[[#This Row],[PT Assistant Hours]],NonNurse[[#This Row],[PT Aide Hours]])/NonNurse[[#This Row],[MDS Census]]</f>
        <v>0.17887617333161884</v>
      </c>
      <c r="AA864" s="6">
        <v>0</v>
      </c>
      <c r="AB864" s="6">
        <v>0</v>
      </c>
      <c r="AC864" s="6">
        <v>0</v>
      </c>
      <c r="AD864" s="6">
        <v>0</v>
      </c>
      <c r="AE864" s="6">
        <v>0</v>
      </c>
      <c r="AF864" s="6">
        <v>0</v>
      </c>
      <c r="AG864" s="6">
        <v>0.20108695652173914</v>
      </c>
      <c r="AH864" s="1">
        <v>365821</v>
      </c>
      <c r="AI864">
        <v>5</v>
      </c>
    </row>
    <row r="865" spans="1:35" x14ac:dyDescent="0.25">
      <c r="A865" t="s">
        <v>964</v>
      </c>
      <c r="B865" t="s">
        <v>740</v>
      </c>
      <c r="C865" t="s">
        <v>1089</v>
      </c>
      <c r="D865" t="s">
        <v>1006</v>
      </c>
      <c r="E865" s="6">
        <v>47.315217391304351</v>
      </c>
      <c r="F865" s="6">
        <v>4.8152173913043477</v>
      </c>
      <c r="G865" s="6">
        <v>0.10597826086956522</v>
      </c>
      <c r="H865" s="6">
        <v>0.14043478260869566</v>
      </c>
      <c r="I865" s="6">
        <v>1.8586956521739131</v>
      </c>
      <c r="J865" s="6">
        <v>0</v>
      </c>
      <c r="K865" s="6">
        <v>0</v>
      </c>
      <c r="L865" s="6">
        <v>2.1071739130434781</v>
      </c>
      <c r="M865" s="6">
        <v>6.6008695652173897</v>
      </c>
      <c r="N865" s="6">
        <v>0</v>
      </c>
      <c r="O865" s="6">
        <f>SUM(NonNurse[[#This Row],[Qualified Social Work Staff Hours]],NonNurse[[#This Row],[Other Social Work Staff Hours]])/NonNurse[[#This Row],[MDS Census]]</f>
        <v>0.13950838502182397</v>
      </c>
      <c r="P865" s="6">
        <v>0.78673913043478261</v>
      </c>
      <c r="Q865" s="6">
        <v>3.9335869565217392</v>
      </c>
      <c r="R865" s="6">
        <f>SUM(NonNurse[[#This Row],[Qualified Activities Professional Hours]],NonNurse[[#This Row],[Other Activities Professional Hours]])/NonNurse[[#This Row],[MDS Census]]</f>
        <v>9.9763381575924653E-2</v>
      </c>
      <c r="S865" s="6">
        <v>3.8532608695652155</v>
      </c>
      <c r="T865" s="6">
        <v>6.2954347826086963</v>
      </c>
      <c r="U865" s="6">
        <v>0</v>
      </c>
      <c r="V865" s="6">
        <f>SUM(NonNurse[[#This Row],[Occupational Therapist Hours]],NonNurse[[#This Row],[OT Assistant Hours]],NonNurse[[#This Row],[OT Aide Hours]])/NonNurse[[#This Row],[MDS Census]]</f>
        <v>0.21449115552492529</v>
      </c>
      <c r="W865" s="6">
        <v>3.2953260869565217</v>
      </c>
      <c r="X865" s="6">
        <v>5.2</v>
      </c>
      <c r="Y865" s="6">
        <v>0</v>
      </c>
      <c r="Z865" s="6">
        <f>SUM(NonNurse[[#This Row],[Physical Therapist (PT) Hours]],NonNurse[[#This Row],[PT Assistant Hours]],NonNurse[[#This Row],[PT Aide Hours]])/NonNurse[[#This Row],[MDS Census]]</f>
        <v>0.17954743854812774</v>
      </c>
      <c r="AA865" s="6">
        <v>0</v>
      </c>
      <c r="AB865" s="6">
        <v>0</v>
      </c>
      <c r="AC865" s="6">
        <v>0</v>
      </c>
      <c r="AD865" s="6">
        <v>0</v>
      </c>
      <c r="AE865" s="6">
        <v>0</v>
      </c>
      <c r="AF865" s="6">
        <v>0</v>
      </c>
      <c r="AG865" s="6">
        <v>0</v>
      </c>
      <c r="AH865" s="1">
        <v>366268</v>
      </c>
      <c r="AI865">
        <v>5</v>
      </c>
    </row>
    <row r="866" spans="1:35" x14ac:dyDescent="0.25">
      <c r="A866" t="s">
        <v>964</v>
      </c>
      <c r="B866" t="s">
        <v>358</v>
      </c>
      <c r="C866" t="s">
        <v>1322</v>
      </c>
      <c r="D866" t="s">
        <v>1032</v>
      </c>
      <c r="E866" s="6">
        <v>57.695652173913047</v>
      </c>
      <c r="F866" s="6">
        <v>5.6521739130434785</v>
      </c>
      <c r="G866" s="6">
        <v>4.2391304347826078E-2</v>
      </c>
      <c r="H866" s="6">
        <v>0.22826086956521738</v>
      </c>
      <c r="I866" s="6">
        <v>5.3043478260869561</v>
      </c>
      <c r="J866" s="6">
        <v>0</v>
      </c>
      <c r="K866" s="6">
        <v>0</v>
      </c>
      <c r="L866" s="6">
        <v>3.7690217391304346</v>
      </c>
      <c r="M866" s="6">
        <v>0</v>
      </c>
      <c r="N866" s="6">
        <v>0.21739130434782608</v>
      </c>
      <c r="O866" s="6">
        <f>SUM(NonNurse[[#This Row],[Qualified Social Work Staff Hours]],NonNurse[[#This Row],[Other Social Work Staff Hours]])/NonNurse[[#This Row],[MDS Census]]</f>
        <v>3.7678975131876409E-3</v>
      </c>
      <c r="P866" s="6">
        <v>4.0271739130434785</v>
      </c>
      <c r="Q866" s="6">
        <v>4.7798913043478262</v>
      </c>
      <c r="R866" s="6">
        <f>SUM(NonNurse[[#This Row],[Qualified Activities Professional Hours]],NonNurse[[#This Row],[Other Activities Professional Hours]])/NonNurse[[#This Row],[MDS Census]]</f>
        <v>0.15264694800301432</v>
      </c>
      <c r="S866" s="6">
        <v>7.9456521739130439</v>
      </c>
      <c r="T866" s="6">
        <v>3.2608695652173912E-2</v>
      </c>
      <c r="U866" s="6">
        <v>0</v>
      </c>
      <c r="V866" s="6">
        <f>SUM(NonNurse[[#This Row],[Occupational Therapist Hours]],NonNurse[[#This Row],[OT Assistant Hours]],NonNurse[[#This Row],[OT Aide Hours]])/NonNurse[[#This Row],[MDS Census]]</f>
        <v>0.13828183873398645</v>
      </c>
      <c r="W866" s="6">
        <v>2.1467391304347827</v>
      </c>
      <c r="X866" s="6">
        <v>2.5434782608695654</v>
      </c>
      <c r="Y866" s="6">
        <v>0</v>
      </c>
      <c r="Z866" s="6">
        <f>SUM(NonNurse[[#This Row],[Physical Therapist (PT) Hours]],NonNurse[[#This Row],[PT Assistant Hours]],NonNurse[[#This Row],[PT Aide Hours]])/NonNurse[[#This Row],[MDS Census]]</f>
        <v>8.1292388847023347E-2</v>
      </c>
      <c r="AA866" s="6">
        <v>0</v>
      </c>
      <c r="AB866" s="6">
        <v>0</v>
      </c>
      <c r="AC866" s="6">
        <v>0</v>
      </c>
      <c r="AD866" s="6">
        <v>0</v>
      </c>
      <c r="AE866" s="6">
        <v>0</v>
      </c>
      <c r="AF866" s="6">
        <v>0</v>
      </c>
      <c r="AG866" s="6">
        <v>0</v>
      </c>
      <c r="AH866" s="1">
        <v>365705</v>
      </c>
      <c r="AI866">
        <v>5</v>
      </c>
    </row>
    <row r="867" spans="1:35" x14ac:dyDescent="0.25">
      <c r="A867" t="s">
        <v>964</v>
      </c>
      <c r="B867" t="s">
        <v>71</v>
      </c>
      <c r="C867" t="s">
        <v>1230</v>
      </c>
      <c r="D867" t="s">
        <v>1043</v>
      </c>
      <c r="E867" s="6">
        <v>47.225352112676056</v>
      </c>
      <c r="F867" s="6">
        <v>5.577464788732394</v>
      </c>
      <c r="G867" s="6">
        <v>0</v>
      </c>
      <c r="H867" s="6">
        <v>0.36971830985915494</v>
      </c>
      <c r="I867" s="6">
        <v>0.88732394366197187</v>
      </c>
      <c r="J867" s="6">
        <v>0</v>
      </c>
      <c r="K867" s="6">
        <v>0</v>
      </c>
      <c r="L867" s="6">
        <v>3.2864788732394361</v>
      </c>
      <c r="M867" s="6">
        <v>5.098591549295775</v>
      </c>
      <c r="N867" s="6">
        <v>0</v>
      </c>
      <c r="O867" s="6">
        <f>SUM(NonNurse[[#This Row],[Qualified Social Work Staff Hours]],NonNurse[[#This Row],[Other Social Work Staff Hours]])/NonNurse[[#This Row],[MDS Census]]</f>
        <v>0.1079630181926633</v>
      </c>
      <c r="P867" s="6">
        <v>5.746478873239437</v>
      </c>
      <c r="Q867" s="6">
        <v>2.4887323943661976</v>
      </c>
      <c r="R867" s="6">
        <f>SUM(NonNurse[[#This Row],[Qualified Activities Professional Hours]],NonNurse[[#This Row],[Other Activities Professional Hours]])/NonNurse[[#This Row],[MDS Census]]</f>
        <v>0.17438115120787356</v>
      </c>
      <c r="S867" s="6">
        <v>4.6650704225352104</v>
      </c>
      <c r="T867" s="6">
        <v>8.7574647887323955</v>
      </c>
      <c r="U867" s="6">
        <v>0</v>
      </c>
      <c r="V867" s="6">
        <f>SUM(NonNurse[[#This Row],[Occupational Therapist Hours]],NonNurse[[#This Row],[OT Assistant Hours]],NonNurse[[#This Row],[OT Aide Hours]])/NonNurse[[#This Row],[MDS Census]]</f>
        <v>0.28422308380554728</v>
      </c>
      <c r="W867" s="6">
        <v>4.738169014084507</v>
      </c>
      <c r="X867" s="6">
        <v>13.228732394366197</v>
      </c>
      <c r="Y867" s="6">
        <v>0</v>
      </c>
      <c r="Z867" s="6">
        <f>SUM(NonNurse[[#This Row],[Physical Therapist (PT) Hours]],NonNurse[[#This Row],[PT Assistant Hours]],NonNurse[[#This Row],[PT Aide Hours]])/NonNurse[[#This Row],[MDS Census]]</f>
        <v>0.38045034297643898</v>
      </c>
      <c r="AA867" s="6">
        <v>0</v>
      </c>
      <c r="AB867" s="6">
        <v>0</v>
      </c>
      <c r="AC867" s="6">
        <v>0</v>
      </c>
      <c r="AD867" s="6">
        <v>0</v>
      </c>
      <c r="AE867" s="6">
        <v>0</v>
      </c>
      <c r="AF867" s="6">
        <v>0</v>
      </c>
      <c r="AG867" s="6">
        <v>0</v>
      </c>
      <c r="AH867" s="1">
        <v>365238</v>
      </c>
      <c r="AI867">
        <v>5</v>
      </c>
    </row>
    <row r="868" spans="1:35" x14ac:dyDescent="0.25">
      <c r="A868" t="s">
        <v>964</v>
      </c>
      <c r="B868" t="s">
        <v>248</v>
      </c>
      <c r="C868" t="s">
        <v>1080</v>
      </c>
      <c r="D868" t="s">
        <v>1047</v>
      </c>
      <c r="E868" s="6">
        <v>65.434782608695656</v>
      </c>
      <c r="F868" s="6">
        <v>0</v>
      </c>
      <c r="G868" s="6">
        <v>0</v>
      </c>
      <c r="H868" s="6">
        <v>0</v>
      </c>
      <c r="I868" s="6">
        <v>0</v>
      </c>
      <c r="J868" s="6">
        <v>0</v>
      </c>
      <c r="K868" s="6">
        <v>0</v>
      </c>
      <c r="L868" s="6">
        <v>2.7147826086956512</v>
      </c>
      <c r="M868" s="6">
        <v>0</v>
      </c>
      <c r="N868" s="6">
        <v>0</v>
      </c>
      <c r="O868" s="6">
        <f>SUM(NonNurse[[#This Row],[Qualified Social Work Staff Hours]],NonNurse[[#This Row],[Other Social Work Staff Hours]])/NonNurse[[#This Row],[MDS Census]]</f>
        <v>0</v>
      </c>
      <c r="P868" s="6">
        <v>0</v>
      </c>
      <c r="Q868" s="6">
        <v>7.5671739130434768</v>
      </c>
      <c r="R868" s="6">
        <f>SUM(NonNurse[[#This Row],[Qualified Activities Professional Hours]],NonNurse[[#This Row],[Other Activities Professional Hours]])/NonNurse[[#This Row],[MDS Census]]</f>
        <v>0.11564451827242522</v>
      </c>
      <c r="S868" s="6">
        <v>2.047608695652174</v>
      </c>
      <c r="T868" s="6">
        <v>4.6269565217391309</v>
      </c>
      <c r="U868" s="6">
        <v>0</v>
      </c>
      <c r="V868" s="6">
        <f>SUM(NonNurse[[#This Row],[Occupational Therapist Hours]],NonNurse[[#This Row],[OT Assistant Hours]],NonNurse[[#This Row],[OT Aide Hours]])/NonNurse[[#This Row],[MDS Census]]</f>
        <v>0.10200332225913621</v>
      </c>
      <c r="W868" s="6">
        <v>1.7579347826086955</v>
      </c>
      <c r="X868" s="6">
        <v>2.7257608695652187</v>
      </c>
      <c r="Y868" s="6">
        <v>0</v>
      </c>
      <c r="Z868" s="6">
        <f>SUM(NonNurse[[#This Row],[Physical Therapist (PT) Hours]],NonNurse[[#This Row],[PT Assistant Hours]],NonNurse[[#This Row],[PT Aide Hours]])/NonNurse[[#This Row],[MDS Census]]</f>
        <v>6.8521594684385387E-2</v>
      </c>
      <c r="AA868" s="6">
        <v>0</v>
      </c>
      <c r="AB868" s="6">
        <v>0</v>
      </c>
      <c r="AC868" s="6">
        <v>0</v>
      </c>
      <c r="AD868" s="6">
        <v>0</v>
      </c>
      <c r="AE868" s="6">
        <v>0</v>
      </c>
      <c r="AF868" s="6">
        <v>0</v>
      </c>
      <c r="AG868" s="6">
        <v>0</v>
      </c>
      <c r="AH868" s="1">
        <v>365539</v>
      </c>
      <c r="AI868">
        <v>5</v>
      </c>
    </row>
    <row r="869" spans="1:35" x14ac:dyDescent="0.25">
      <c r="A869" t="s">
        <v>964</v>
      </c>
      <c r="B869" t="s">
        <v>417</v>
      </c>
      <c r="C869" t="s">
        <v>1080</v>
      </c>
      <c r="D869" t="s">
        <v>1047</v>
      </c>
      <c r="E869" s="6">
        <v>62.75</v>
      </c>
      <c r="F869" s="6">
        <v>5.4782608695652177</v>
      </c>
      <c r="G869" s="6">
        <v>0.54347826086956519</v>
      </c>
      <c r="H869" s="6">
        <v>0</v>
      </c>
      <c r="I869" s="6">
        <v>1.0434782608695652</v>
      </c>
      <c r="J869" s="6">
        <v>0</v>
      </c>
      <c r="K869" s="6">
        <v>0</v>
      </c>
      <c r="L869" s="6">
        <v>0.71739130434782605</v>
      </c>
      <c r="M869" s="6">
        <v>4.5027173913043477</v>
      </c>
      <c r="N869" s="6">
        <v>0</v>
      </c>
      <c r="O869" s="6">
        <f>SUM(NonNurse[[#This Row],[Qualified Social Work Staff Hours]],NonNurse[[#This Row],[Other Social Work Staff Hours]])/NonNurse[[#This Row],[MDS Census]]</f>
        <v>7.1756452451065308E-2</v>
      </c>
      <c r="P869" s="6">
        <v>5.0489130434782608</v>
      </c>
      <c r="Q869" s="6">
        <v>4.3179347826086953</v>
      </c>
      <c r="R869" s="6">
        <f>SUM(NonNurse[[#This Row],[Qualified Activities Professional Hours]],NonNurse[[#This Row],[Other Activities Professional Hours]])/NonNurse[[#This Row],[MDS Census]]</f>
        <v>0.14927247531612681</v>
      </c>
      <c r="S869" s="6">
        <v>0.50271739130434778</v>
      </c>
      <c r="T869" s="6">
        <v>4.6331521739130439</v>
      </c>
      <c r="U869" s="6">
        <v>0</v>
      </c>
      <c r="V869" s="6">
        <f>SUM(NonNurse[[#This Row],[Occupational Therapist Hours]],NonNurse[[#This Row],[OT Assistant Hours]],NonNurse[[#This Row],[OT Aide Hours]])/NonNurse[[#This Row],[MDS Census]]</f>
        <v>8.1846526935735325E-2</v>
      </c>
      <c r="W869" s="6">
        <v>5.2581521739130439</v>
      </c>
      <c r="X869" s="6">
        <v>1.3858695652173914</v>
      </c>
      <c r="Y869" s="6">
        <v>0</v>
      </c>
      <c r="Z869" s="6">
        <f>SUM(NonNurse[[#This Row],[Physical Therapist (PT) Hours]],NonNurse[[#This Row],[PT Assistant Hours]],NonNurse[[#This Row],[PT Aide Hours]])/NonNurse[[#This Row],[MDS Census]]</f>
        <v>0.10588082452797506</v>
      </c>
      <c r="AA869" s="6">
        <v>0</v>
      </c>
      <c r="AB869" s="6">
        <v>0</v>
      </c>
      <c r="AC869" s="6">
        <v>0</v>
      </c>
      <c r="AD869" s="6">
        <v>0</v>
      </c>
      <c r="AE869" s="6">
        <v>0</v>
      </c>
      <c r="AF869" s="6">
        <v>0</v>
      </c>
      <c r="AG869" s="6">
        <v>0</v>
      </c>
      <c r="AH869" s="1">
        <v>365784</v>
      </c>
      <c r="AI869">
        <v>5</v>
      </c>
    </row>
    <row r="870" spans="1:35" x14ac:dyDescent="0.25">
      <c r="A870" t="s">
        <v>964</v>
      </c>
      <c r="B870" t="s">
        <v>918</v>
      </c>
      <c r="C870" t="s">
        <v>1117</v>
      </c>
      <c r="D870" t="s">
        <v>986</v>
      </c>
      <c r="E870" s="6">
        <v>71.673913043478265</v>
      </c>
      <c r="F870" s="6">
        <v>5.4347826086956523</v>
      </c>
      <c r="G870" s="6">
        <v>0</v>
      </c>
      <c r="H870" s="6">
        <v>0</v>
      </c>
      <c r="I870" s="6">
        <v>1.0543478260869565</v>
      </c>
      <c r="J870" s="6">
        <v>0</v>
      </c>
      <c r="K870" s="6">
        <v>0</v>
      </c>
      <c r="L870" s="6">
        <v>0.42021739130434776</v>
      </c>
      <c r="M870" s="6">
        <v>0</v>
      </c>
      <c r="N870" s="6">
        <v>4.6576086956521738</v>
      </c>
      <c r="O870" s="6">
        <f>SUM(NonNurse[[#This Row],[Qualified Social Work Staff Hours]],NonNurse[[#This Row],[Other Social Work Staff Hours]])/NonNurse[[#This Row],[MDS Census]]</f>
        <v>6.4983318168031545E-2</v>
      </c>
      <c r="P870" s="6">
        <v>4.9565217391304346</v>
      </c>
      <c r="Q870" s="6">
        <v>4.0869565217391308</v>
      </c>
      <c r="R870" s="6">
        <f>SUM(NonNurse[[#This Row],[Qualified Activities Professional Hours]],NonNurse[[#This Row],[Other Activities Professional Hours]])/NonNurse[[#This Row],[MDS Census]]</f>
        <v>0.12617531088868669</v>
      </c>
      <c r="S870" s="6">
        <v>3.2173913043478262</v>
      </c>
      <c r="T870" s="6">
        <v>3.8043478260869568E-2</v>
      </c>
      <c r="U870" s="6">
        <v>0</v>
      </c>
      <c r="V870" s="6">
        <f>SUM(NonNurse[[#This Row],[Occupational Therapist Hours]],NonNurse[[#This Row],[OT Assistant Hours]],NonNurse[[#This Row],[OT Aide Hours]])/NonNurse[[#This Row],[MDS Census]]</f>
        <v>4.5420078859569307E-2</v>
      </c>
      <c r="W870" s="6">
        <v>2.6059782608695654</v>
      </c>
      <c r="X870" s="6">
        <v>6.1304347826086953</v>
      </c>
      <c r="Y870" s="6">
        <v>0</v>
      </c>
      <c r="Z870" s="6">
        <f>SUM(NonNurse[[#This Row],[Physical Therapist (PT) Hours]],NonNurse[[#This Row],[PT Assistant Hours]],NonNurse[[#This Row],[PT Aide Hours]])/NonNurse[[#This Row],[MDS Census]]</f>
        <v>0.12189111313315135</v>
      </c>
      <c r="AA870" s="6">
        <v>0</v>
      </c>
      <c r="AB870" s="6">
        <v>0</v>
      </c>
      <c r="AC870" s="6">
        <v>0</v>
      </c>
      <c r="AD870" s="6">
        <v>0</v>
      </c>
      <c r="AE870" s="6">
        <v>4.7391304347826084</v>
      </c>
      <c r="AF870" s="6">
        <v>0</v>
      </c>
      <c r="AG870" s="6">
        <v>0</v>
      </c>
      <c r="AH870" s="1">
        <v>366478</v>
      </c>
      <c r="AI870">
        <v>5</v>
      </c>
    </row>
    <row r="871" spans="1:35" x14ac:dyDescent="0.25">
      <c r="A871" t="s">
        <v>964</v>
      </c>
      <c r="B871" t="s">
        <v>300</v>
      </c>
      <c r="C871" t="s">
        <v>1185</v>
      </c>
      <c r="D871" t="s">
        <v>1026</v>
      </c>
      <c r="E871" s="6">
        <v>59.793478260869563</v>
      </c>
      <c r="F871" s="6">
        <v>5.7391304347826084</v>
      </c>
      <c r="G871" s="6">
        <v>0.65217391304347827</v>
      </c>
      <c r="H871" s="6">
        <v>0</v>
      </c>
      <c r="I871" s="6">
        <v>1.0326086956521738</v>
      </c>
      <c r="J871" s="6">
        <v>0</v>
      </c>
      <c r="K871" s="6">
        <v>0</v>
      </c>
      <c r="L871" s="6">
        <v>5.0869565217391298E-2</v>
      </c>
      <c r="M871" s="6">
        <v>4.7826086956521738</v>
      </c>
      <c r="N871" s="6">
        <v>0</v>
      </c>
      <c r="O871" s="6">
        <f>SUM(NonNurse[[#This Row],[Qualified Social Work Staff Hours]],NonNurse[[#This Row],[Other Social Work Staff Hours]])/NonNurse[[#This Row],[MDS Census]]</f>
        <v>7.9985457189601886E-2</v>
      </c>
      <c r="P871" s="6">
        <v>5.7391304347826084</v>
      </c>
      <c r="Q871" s="6">
        <v>8.6103260869565208</v>
      </c>
      <c r="R871" s="6">
        <f>SUM(NonNurse[[#This Row],[Qualified Activities Professional Hours]],NonNurse[[#This Row],[Other Activities Professional Hours]])/NonNurse[[#This Row],[MDS Census]]</f>
        <v>0.23998363933830211</v>
      </c>
      <c r="S871" s="6">
        <v>1.5896739130434783</v>
      </c>
      <c r="T871" s="6">
        <v>3.9045652173913026</v>
      </c>
      <c r="U871" s="6">
        <v>0</v>
      </c>
      <c r="V871" s="6">
        <f>SUM(NonNurse[[#This Row],[Occupational Therapist Hours]],NonNurse[[#This Row],[OT Assistant Hours]],NonNurse[[#This Row],[OT Aide Hours]])/NonNurse[[#This Row],[MDS Census]]</f>
        <v>9.1886929649154667E-2</v>
      </c>
      <c r="W871" s="6">
        <v>3.6195652173913045E-2</v>
      </c>
      <c r="X871" s="6">
        <v>10.092826086956521</v>
      </c>
      <c r="Y871" s="6">
        <v>0</v>
      </c>
      <c r="Z871" s="6">
        <f>SUM(NonNurse[[#This Row],[Physical Therapist (PT) Hours]],NonNurse[[#This Row],[PT Assistant Hours]],NonNurse[[#This Row],[PT Aide Hours]])/NonNurse[[#This Row],[MDS Census]]</f>
        <v>0.16940010907107797</v>
      </c>
      <c r="AA871" s="6">
        <v>0</v>
      </c>
      <c r="AB871" s="6">
        <v>0</v>
      </c>
      <c r="AC871" s="6">
        <v>0</v>
      </c>
      <c r="AD871" s="6">
        <v>0</v>
      </c>
      <c r="AE871" s="6">
        <v>17.413043478260871</v>
      </c>
      <c r="AF871" s="6">
        <v>7.0652173913043477</v>
      </c>
      <c r="AG871" s="6">
        <v>0</v>
      </c>
      <c r="AH871" s="1">
        <v>365617</v>
      </c>
      <c r="AI871">
        <v>5</v>
      </c>
    </row>
    <row r="872" spans="1:35" x14ac:dyDescent="0.25">
      <c r="A872" t="s">
        <v>964</v>
      </c>
      <c r="B872" t="s">
        <v>118</v>
      </c>
      <c r="C872" t="s">
        <v>1248</v>
      </c>
      <c r="D872" t="s">
        <v>1001</v>
      </c>
      <c r="E872" s="6">
        <v>29.141304347826086</v>
      </c>
      <c r="F872" s="6">
        <v>0</v>
      </c>
      <c r="G872" s="6">
        <v>0</v>
      </c>
      <c r="H872" s="6">
        <v>0</v>
      </c>
      <c r="I872" s="6">
        <v>0.45652173913043476</v>
      </c>
      <c r="J872" s="6">
        <v>0</v>
      </c>
      <c r="K872" s="6">
        <v>0</v>
      </c>
      <c r="L872" s="6">
        <v>0.66043478260869548</v>
      </c>
      <c r="M872" s="6">
        <v>11.114021739130434</v>
      </c>
      <c r="N872" s="6">
        <v>0</v>
      </c>
      <c r="O872" s="6">
        <f>SUM(NonNurse[[#This Row],[Qualified Social Work Staff Hours]],NonNurse[[#This Row],[Other Social Work Staff Hours]])/NonNurse[[#This Row],[MDS Census]]</f>
        <v>0.38138381201044386</v>
      </c>
      <c r="P872" s="6">
        <v>5.016086956521737</v>
      </c>
      <c r="Q872" s="6">
        <v>0.65500000000000003</v>
      </c>
      <c r="R872" s="6">
        <f>SUM(NonNurse[[#This Row],[Qualified Activities Professional Hours]],NonNurse[[#This Row],[Other Activities Professional Hours]])/NonNurse[[#This Row],[MDS Census]]</f>
        <v>0.19460649011562844</v>
      </c>
      <c r="S872" s="6">
        <v>3.6122826086956525</v>
      </c>
      <c r="T872" s="6">
        <v>0.69826086956521749</v>
      </c>
      <c r="U872" s="6">
        <v>0</v>
      </c>
      <c r="V872" s="6">
        <f>SUM(NonNurse[[#This Row],[Occupational Therapist Hours]],NonNurse[[#This Row],[OT Assistant Hours]],NonNurse[[#This Row],[OT Aide Hours]])/NonNurse[[#This Row],[MDS Census]]</f>
        <v>0.14791868705706829</v>
      </c>
      <c r="W872" s="6">
        <v>0.83956521739130441</v>
      </c>
      <c r="X872" s="6">
        <v>0.58347826086956533</v>
      </c>
      <c r="Y872" s="6">
        <v>0</v>
      </c>
      <c r="Z872" s="6">
        <f>SUM(NonNurse[[#This Row],[Physical Therapist (PT) Hours]],NonNurse[[#This Row],[PT Assistant Hours]],NonNurse[[#This Row],[PT Aide Hours]])/NonNurse[[#This Row],[MDS Census]]</f>
        <v>4.8832525177172709E-2</v>
      </c>
      <c r="AA872" s="6">
        <v>0</v>
      </c>
      <c r="AB872" s="6">
        <v>0</v>
      </c>
      <c r="AC872" s="6">
        <v>0</v>
      </c>
      <c r="AD872" s="6">
        <v>0</v>
      </c>
      <c r="AE872" s="6">
        <v>0</v>
      </c>
      <c r="AF872" s="6">
        <v>0</v>
      </c>
      <c r="AG872" s="6">
        <v>0</v>
      </c>
      <c r="AH872" s="1">
        <v>365330</v>
      </c>
      <c r="AI872">
        <v>5</v>
      </c>
    </row>
    <row r="873" spans="1:35" x14ac:dyDescent="0.25">
      <c r="A873" t="s">
        <v>964</v>
      </c>
      <c r="B873" t="s">
        <v>795</v>
      </c>
      <c r="C873" t="s">
        <v>1245</v>
      </c>
      <c r="D873" t="s">
        <v>1012</v>
      </c>
      <c r="E873" s="6">
        <v>33.804347826086953</v>
      </c>
      <c r="F873" s="6">
        <v>5.8442391304347838</v>
      </c>
      <c r="G873" s="6">
        <v>0.53804347826086951</v>
      </c>
      <c r="H873" s="6">
        <v>0</v>
      </c>
      <c r="I873" s="6">
        <v>0.53260869565217395</v>
      </c>
      <c r="J873" s="6">
        <v>0</v>
      </c>
      <c r="K873" s="6">
        <v>0</v>
      </c>
      <c r="L873" s="6">
        <v>1.2554347826086956</v>
      </c>
      <c r="M873" s="6">
        <v>0.35326086956521741</v>
      </c>
      <c r="N873" s="6">
        <v>3.8967391304347827</v>
      </c>
      <c r="O873" s="6">
        <f>SUM(NonNurse[[#This Row],[Qualified Social Work Staff Hours]],NonNurse[[#This Row],[Other Social Work Staff Hours]])/NonNurse[[#This Row],[MDS Census]]</f>
        <v>0.12572347266881029</v>
      </c>
      <c r="P873" s="6">
        <v>2.4157608695652173</v>
      </c>
      <c r="Q873" s="6">
        <v>13.543478260869565</v>
      </c>
      <c r="R873" s="6">
        <f>SUM(NonNurse[[#This Row],[Qualified Activities Professional Hours]],NonNurse[[#This Row],[Other Activities Professional Hours]])/NonNurse[[#This Row],[MDS Census]]</f>
        <v>0.47210610932475883</v>
      </c>
      <c r="S873" s="6">
        <v>0.82141304347826094</v>
      </c>
      <c r="T873" s="6">
        <v>2.2230434782608692</v>
      </c>
      <c r="U873" s="6">
        <v>0</v>
      </c>
      <c r="V873" s="6">
        <f>SUM(NonNurse[[#This Row],[Occupational Therapist Hours]],NonNurse[[#This Row],[OT Assistant Hours]],NonNurse[[#This Row],[OT Aide Hours]])/NonNurse[[#This Row],[MDS Census]]</f>
        <v>9.0061093247588431E-2</v>
      </c>
      <c r="W873" s="6">
        <v>0.73402173913043478</v>
      </c>
      <c r="X873" s="6">
        <v>5.3410869565217398</v>
      </c>
      <c r="Y873" s="6">
        <v>0</v>
      </c>
      <c r="Z873" s="6">
        <f>SUM(NonNurse[[#This Row],[Physical Therapist (PT) Hours]],NonNurse[[#This Row],[PT Assistant Hours]],NonNurse[[#This Row],[PT Aide Hours]])/NonNurse[[#This Row],[MDS Census]]</f>
        <v>0.17971382636655953</v>
      </c>
      <c r="AA873" s="6">
        <v>0</v>
      </c>
      <c r="AB873" s="6">
        <v>0</v>
      </c>
      <c r="AC873" s="6">
        <v>0</v>
      </c>
      <c r="AD873" s="6">
        <v>0.31521739130434784</v>
      </c>
      <c r="AE873" s="6">
        <v>0</v>
      </c>
      <c r="AF873" s="6">
        <v>0</v>
      </c>
      <c r="AG873" s="6">
        <v>0</v>
      </c>
      <c r="AH873" s="1">
        <v>366341</v>
      </c>
      <c r="AI873">
        <v>5</v>
      </c>
    </row>
    <row r="874" spans="1:35" x14ac:dyDescent="0.25">
      <c r="A874" t="s">
        <v>964</v>
      </c>
      <c r="B874" t="s">
        <v>782</v>
      </c>
      <c r="C874" t="s">
        <v>1404</v>
      </c>
      <c r="D874" t="s">
        <v>1034</v>
      </c>
      <c r="E874" s="6">
        <v>94.195652173913047</v>
      </c>
      <c r="F874" s="6">
        <v>11.429347826086957</v>
      </c>
      <c r="G874" s="6">
        <v>1.7336956521739131</v>
      </c>
      <c r="H874" s="6">
        <v>0</v>
      </c>
      <c r="I874" s="6">
        <v>0</v>
      </c>
      <c r="J874" s="6">
        <v>0</v>
      </c>
      <c r="K874" s="6">
        <v>0</v>
      </c>
      <c r="L874" s="6">
        <v>0</v>
      </c>
      <c r="M874" s="6">
        <v>4.9157608695652177</v>
      </c>
      <c r="N874" s="6">
        <v>0</v>
      </c>
      <c r="O874" s="6">
        <f>SUM(NonNurse[[#This Row],[Qualified Social Work Staff Hours]],NonNurse[[#This Row],[Other Social Work Staff Hours]])/NonNurse[[#This Row],[MDS Census]]</f>
        <v>5.2186706669743829E-2</v>
      </c>
      <c r="P874" s="6">
        <v>0</v>
      </c>
      <c r="Q874" s="6">
        <v>25.051630434782609</v>
      </c>
      <c r="R874" s="6">
        <f>SUM(NonNurse[[#This Row],[Qualified Activities Professional Hours]],NonNurse[[#This Row],[Other Activities Professional Hours]])/NonNurse[[#This Row],[MDS Census]]</f>
        <v>0.26595315024232635</v>
      </c>
      <c r="S874" s="6">
        <v>0</v>
      </c>
      <c r="T874" s="6">
        <v>0</v>
      </c>
      <c r="U874" s="6">
        <v>0</v>
      </c>
      <c r="V874" s="6">
        <f>SUM(NonNurse[[#This Row],[Occupational Therapist Hours]],NonNurse[[#This Row],[OT Assistant Hours]],NonNurse[[#This Row],[OT Aide Hours]])/NonNurse[[#This Row],[MDS Census]]</f>
        <v>0</v>
      </c>
      <c r="W874" s="6">
        <v>0</v>
      </c>
      <c r="X874" s="6">
        <v>0</v>
      </c>
      <c r="Y874" s="6">
        <v>0</v>
      </c>
      <c r="Z874" s="6">
        <f>SUM(NonNurse[[#This Row],[Physical Therapist (PT) Hours]],NonNurse[[#This Row],[PT Assistant Hours]],NonNurse[[#This Row],[PT Aide Hours]])/NonNurse[[#This Row],[MDS Census]]</f>
        <v>0</v>
      </c>
      <c r="AA874" s="6">
        <v>0</v>
      </c>
      <c r="AB874" s="6">
        <v>0</v>
      </c>
      <c r="AC874" s="6">
        <v>0</v>
      </c>
      <c r="AD874" s="6">
        <v>66.551956521739129</v>
      </c>
      <c r="AE874" s="6">
        <v>0</v>
      </c>
      <c r="AF874" s="6">
        <v>0</v>
      </c>
      <c r="AG874" s="6">
        <v>0</v>
      </c>
      <c r="AH874" s="1">
        <v>366323</v>
      </c>
      <c r="AI874">
        <v>5</v>
      </c>
    </row>
    <row r="875" spans="1:35" x14ac:dyDescent="0.25">
      <c r="A875" t="s">
        <v>964</v>
      </c>
      <c r="B875" t="s">
        <v>232</v>
      </c>
      <c r="C875" t="s">
        <v>1168</v>
      </c>
      <c r="D875" t="s">
        <v>1041</v>
      </c>
      <c r="E875" s="6">
        <v>74.684782608695656</v>
      </c>
      <c r="F875" s="6">
        <v>5.3043478260869561</v>
      </c>
      <c r="G875" s="6">
        <v>0.19565217391304349</v>
      </c>
      <c r="H875" s="6">
        <v>0.2391304347826087</v>
      </c>
      <c r="I875" s="6">
        <v>1.4347826086956521</v>
      </c>
      <c r="J875" s="6">
        <v>0</v>
      </c>
      <c r="K875" s="6">
        <v>0</v>
      </c>
      <c r="L875" s="6">
        <v>4.5063043478260862</v>
      </c>
      <c r="M875" s="6">
        <v>4.9891304347826084</v>
      </c>
      <c r="N875" s="6">
        <v>11.215869565217393</v>
      </c>
      <c r="O875" s="6">
        <f>SUM(NonNurse[[#This Row],[Qualified Social Work Staff Hours]],NonNurse[[#This Row],[Other Social Work Staff Hours]])/NonNurse[[#This Row],[MDS Census]]</f>
        <v>0.21697860573424541</v>
      </c>
      <c r="P875" s="6">
        <v>5.2907608695652177</v>
      </c>
      <c r="Q875" s="6">
        <v>6.6820652173913047</v>
      </c>
      <c r="R875" s="6">
        <f>SUM(NonNurse[[#This Row],[Qualified Activities Professional Hours]],NonNurse[[#This Row],[Other Activities Professional Hours]])/NonNurse[[#This Row],[MDS Census]]</f>
        <v>0.16031145393683599</v>
      </c>
      <c r="S875" s="6">
        <v>4.3558695652173913</v>
      </c>
      <c r="T875" s="6">
        <v>1.1025</v>
      </c>
      <c r="U875" s="6">
        <v>0</v>
      </c>
      <c r="V875" s="6">
        <f>SUM(NonNurse[[#This Row],[Occupational Therapist Hours]],NonNurse[[#This Row],[OT Assistant Hours]],NonNurse[[#This Row],[OT Aide Hours]])/NonNurse[[#This Row],[MDS Census]]</f>
        <v>7.3085431523795666E-2</v>
      </c>
      <c r="W875" s="6">
        <v>2.4303260869565211</v>
      </c>
      <c r="X875" s="6">
        <v>6.2690217391304346</v>
      </c>
      <c r="Y875" s="6">
        <v>0</v>
      </c>
      <c r="Z875" s="6">
        <f>SUM(NonNurse[[#This Row],[Physical Therapist (PT) Hours]],NonNurse[[#This Row],[PT Assistant Hours]],NonNurse[[#This Row],[PT Aide Hours]])/NonNurse[[#This Row],[MDS Census]]</f>
        <v>0.11648086159219909</v>
      </c>
      <c r="AA875" s="6">
        <v>0</v>
      </c>
      <c r="AB875" s="6">
        <v>0</v>
      </c>
      <c r="AC875" s="6">
        <v>0</v>
      </c>
      <c r="AD875" s="6">
        <v>0</v>
      </c>
      <c r="AE875" s="6">
        <v>0</v>
      </c>
      <c r="AF875" s="6">
        <v>0</v>
      </c>
      <c r="AG875" s="6">
        <v>0</v>
      </c>
      <c r="AH875" s="1">
        <v>365508</v>
      </c>
      <c r="AI875">
        <v>5</v>
      </c>
    </row>
    <row r="876" spans="1:35" x14ac:dyDescent="0.25">
      <c r="A876" t="s">
        <v>964</v>
      </c>
      <c r="B876" t="s">
        <v>433</v>
      </c>
      <c r="C876" t="s">
        <v>1213</v>
      </c>
      <c r="D876" t="s">
        <v>1008</v>
      </c>
      <c r="E876" s="6">
        <v>55.152173913043477</v>
      </c>
      <c r="F876" s="6">
        <v>4.6902173913043477</v>
      </c>
      <c r="G876" s="6">
        <v>0</v>
      </c>
      <c r="H876" s="6">
        <v>0</v>
      </c>
      <c r="I876" s="6">
        <v>2.6847826086956523</v>
      </c>
      <c r="J876" s="6">
        <v>0</v>
      </c>
      <c r="K876" s="6">
        <v>0</v>
      </c>
      <c r="L876" s="6">
        <v>9.0506521739130417</v>
      </c>
      <c r="M876" s="6">
        <v>0</v>
      </c>
      <c r="N876" s="6">
        <v>5.2173913043478262</v>
      </c>
      <c r="O876" s="6">
        <f>SUM(NonNurse[[#This Row],[Qualified Social Work Staff Hours]],NonNurse[[#This Row],[Other Social Work Staff Hours]])/NonNurse[[#This Row],[MDS Census]]</f>
        <v>9.4599921166732368E-2</v>
      </c>
      <c r="P876" s="6">
        <v>3.1793478260869565</v>
      </c>
      <c r="Q876" s="6">
        <v>3.839673913043478</v>
      </c>
      <c r="R876" s="6">
        <f>SUM(NonNurse[[#This Row],[Qualified Activities Professional Hours]],NonNurse[[#This Row],[Other Activities Professional Hours]])/NonNurse[[#This Row],[MDS Census]]</f>
        <v>0.12726645644461962</v>
      </c>
      <c r="S876" s="6">
        <v>3.3908695652173897</v>
      </c>
      <c r="T876" s="6">
        <v>4.1599999999999993</v>
      </c>
      <c r="U876" s="6">
        <v>0</v>
      </c>
      <c r="V876" s="6">
        <f>SUM(NonNurse[[#This Row],[Occupational Therapist Hours]],NonNurse[[#This Row],[OT Assistant Hours]],NonNurse[[#This Row],[OT Aide Hours]])/NonNurse[[#This Row],[MDS Census]]</f>
        <v>0.13690973590855338</v>
      </c>
      <c r="W876" s="6">
        <v>3.049239130434783</v>
      </c>
      <c r="X876" s="6">
        <v>6.092065217391303</v>
      </c>
      <c r="Y876" s="6">
        <v>0</v>
      </c>
      <c r="Z876" s="6">
        <f>SUM(NonNurse[[#This Row],[Physical Therapist (PT) Hours]],NonNurse[[#This Row],[PT Assistant Hours]],NonNurse[[#This Row],[PT Aide Hours]])/NonNurse[[#This Row],[MDS Census]]</f>
        <v>0.16574694521087899</v>
      </c>
      <c r="AA876" s="6">
        <v>0</v>
      </c>
      <c r="AB876" s="6">
        <v>0</v>
      </c>
      <c r="AC876" s="6">
        <v>0</v>
      </c>
      <c r="AD876" s="6">
        <v>0</v>
      </c>
      <c r="AE876" s="6">
        <v>0</v>
      </c>
      <c r="AF876" s="6">
        <v>0</v>
      </c>
      <c r="AG876" s="6">
        <v>0</v>
      </c>
      <c r="AH876" s="1">
        <v>365812</v>
      </c>
      <c r="AI876">
        <v>5</v>
      </c>
    </row>
    <row r="877" spans="1:35" x14ac:dyDescent="0.25">
      <c r="A877" t="s">
        <v>964</v>
      </c>
      <c r="B877" t="s">
        <v>618</v>
      </c>
      <c r="C877" t="s">
        <v>1353</v>
      </c>
      <c r="D877" t="s">
        <v>1032</v>
      </c>
      <c r="E877" s="6">
        <v>70.206521739130437</v>
      </c>
      <c r="F877" s="6">
        <v>5.7391304347826084</v>
      </c>
      <c r="G877" s="6">
        <v>0.51576086956521738</v>
      </c>
      <c r="H877" s="6">
        <v>0.45652173913043476</v>
      </c>
      <c r="I877" s="6">
        <v>1.5217391304347827</v>
      </c>
      <c r="J877" s="6">
        <v>0</v>
      </c>
      <c r="K877" s="6">
        <v>1.1586956521739129</v>
      </c>
      <c r="L877" s="6">
        <v>5.0516304347826084</v>
      </c>
      <c r="M877" s="6">
        <v>0</v>
      </c>
      <c r="N877" s="6">
        <v>11.45130434782609</v>
      </c>
      <c r="O877" s="6">
        <f>SUM(NonNurse[[#This Row],[Qualified Social Work Staff Hours]],NonNurse[[#This Row],[Other Social Work Staff Hours]])/NonNurse[[#This Row],[MDS Census]]</f>
        <v>0.16310884037776749</v>
      </c>
      <c r="P877" s="6">
        <v>1.6521739130434783</v>
      </c>
      <c r="Q877" s="6">
        <v>20.100434782608694</v>
      </c>
      <c r="R877" s="6">
        <f>SUM(NonNurse[[#This Row],[Qualified Activities Professional Hours]],NonNurse[[#This Row],[Other Activities Professional Hours]])/NonNurse[[#This Row],[MDS Census]]</f>
        <v>0.30983743613562464</v>
      </c>
      <c r="S877" s="6">
        <v>2.7831521739130438</v>
      </c>
      <c r="T877" s="6">
        <v>5.696739130434783</v>
      </c>
      <c r="U877" s="6">
        <v>0</v>
      </c>
      <c r="V877" s="6">
        <f>SUM(NonNurse[[#This Row],[Occupational Therapist Hours]],NonNurse[[#This Row],[OT Assistant Hours]],NonNurse[[#This Row],[OT Aide Hours]])/NonNurse[[#This Row],[MDS Census]]</f>
        <v>0.1207849512308407</v>
      </c>
      <c r="W877" s="6">
        <v>1.9248913043478257</v>
      </c>
      <c r="X877" s="6">
        <v>9.5903260869565212</v>
      </c>
      <c r="Y877" s="6">
        <v>0</v>
      </c>
      <c r="Z877" s="6">
        <f>SUM(NonNurse[[#This Row],[Physical Therapist (PT) Hours]],NonNurse[[#This Row],[PT Assistant Hours]],NonNurse[[#This Row],[PT Aide Hours]])/NonNurse[[#This Row],[MDS Census]]</f>
        <v>0.16401919801826906</v>
      </c>
      <c r="AA877" s="6">
        <v>0.61956521739130432</v>
      </c>
      <c r="AB877" s="6">
        <v>0</v>
      </c>
      <c r="AC877" s="6">
        <v>0</v>
      </c>
      <c r="AD877" s="6">
        <v>0</v>
      </c>
      <c r="AE877" s="6">
        <v>0</v>
      </c>
      <c r="AF877" s="6">
        <v>0</v>
      </c>
      <c r="AG877" s="6">
        <v>0.21467391304347827</v>
      </c>
      <c r="AH877" s="1">
        <v>366103</v>
      </c>
      <c r="AI877">
        <v>5</v>
      </c>
    </row>
    <row r="878" spans="1:35" x14ac:dyDescent="0.25">
      <c r="A878" t="s">
        <v>964</v>
      </c>
      <c r="B878" t="s">
        <v>228</v>
      </c>
      <c r="C878" t="s">
        <v>1116</v>
      </c>
      <c r="D878" t="s">
        <v>980</v>
      </c>
      <c r="E878" s="6">
        <v>47.119565217391305</v>
      </c>
      <c r="F878" s="6">
        <v>4.8994565217391308</v>
      </c>
      <c r="G878" s="6">
        <v>0.39130434782608697</v>
      </c>
      <c r="H878" s="6">
        <v>0</v>
      </c>
      <c r="I878" s="6">
        <v>3.847826086956522</v>
      </c>
      <c r="J878" s="6">
        <v>0</v>
      </c>
      <c r="K878" s="6">
        <v>0</v>
      </c>
      <c r="L878" s="6">
        <v>3.0719565217391311</v>
      </c>
      <c r="M878" s="6">
        <v>4.8315217391304346</v>
      </c>
      <c r="N878" s="6">
        <v>0</v>
      </c>
      <c r="O878" s="6">
        <f>SUM(NonNurse[[#This Row],[Qualified Social Work Staff Hours]],NonNurse[[#This Row],[Other Social Work Staff Hours]])/NonNurse[[#This Row],[MDS Census]]</f>
        <v>0.10253748558246828</v>
      </c>
      <c r="P878" s="6">
        <v>5.4673913043478262</v>
      </c>
      <c r="Q878" s="6">
        <v>10.364673913043482</v>
      </c>
      <c r="R878" s="6">
        <f>SUM(NonNurse[[#This Row],[Qualified Activities Professional Hours]],NonNurse[[#This Row],[Other Activities Professional Hours]])/NonNurse[[#This Row],[MDS Census]]</f>
        <v>0.33599769319492512</v>
      </c>
      <c r="S878" s="6">
        <v>1.7017391304347826</v>
      </c>
      <c r="T878" s="6">
        <v>6.2609782608695674</v>
      </c>
      <c r="U878" s="6">
        <v>0</v>
      </c>
      <c r="V878" s="6">
        <f>SUM(NonNurse[[#This Row],[Occupational Therapist Hours]],NonNurse[[#This Row],[OT Assistant Hours]],NonNurse[[#This Row],[OT Aide Hours]])/NonNurse[[#This Row],[MDS Census]]</f>
        <v>0.16898961937716267</v>
      </c>
      <c r="W878" s="6">
        <v>1.9129347826086955</v>
      </c>
      <c r="X878" s="6">
        <v>9.5816304347826087</v>
      </c>
      <c r="Y878" s="6">
        <v>0</v>
      </c>
      <c r="Z878" s="6">
        <f>SUM(NonNurse[[#This Row],[Physical Therapist (PT) Hours]],NonNurse[[#This Row],[PT Assistant Hours]],NonNurse[[#This Row],[PT Aide Hours]])/NonNurse[[#This Row],[MDS Census]]</f>
        <v>0.24394463667820071</v>
      </c>
      <c r="AA878" s="6">
        <v>0</v>
      </c>
      <c r="AB878" s="6">
        <v>0</v>
      </c>
      <c r="AC878" s="6">
        <v>0</v>
      </c>
      <c r="AD878" s="6">
        <v>0</v>
      </c>
      <c r="AE878" s="6">
        <v>0</v>
      </c>
      <c r="AF878" s="6">
        <v>0</v>
      </c>
      <c r="AG878" s="6">
        <v>0</v>
      </c>
      <c r="AH878" s="1">
        <v>365504</v>
      </c>
      <c r="AI878">
        <v>5</v>
      </c>
    </row>
    <row r="879" spans="1:35" x14ac:dyDescent="0.25">
      <c r="A879" t="s">
        <v>964</v>
      </c>
      <c r="B879" t="s">
        <v>911</v>
      </c>
      <c r="C879" t="s">
        <v>1159</v>
      </c>
      <c r="D879" t="s">
        <v>980</v>
      </c>
      <c r="E879" s="6">
        <v>17.847826086956523</v>
      </c>
      <c r="F879" s="6">
        <v>3.0597826086956523</v>
      </c>
      <c r="G879" s="6">
        <v>1.5760869565217391E-2</v>
      </c>
      <c r="H879" s="6">
        <v>0</v>
      </c>
      <c r="I879" s="6">
        <v>0</v>
      </c>
      <c r="J879" s="6">
        <v>0</v>
      </c>
      <c r="K879" s="6">
        <v>0</v>
      </c>
      <c r="L879" s="6">
        <v>0.96728260869565197</v>
      </c>
      <c r="M879" s="6">
        <v>0</v>
      </c>
      <c r="N879" s="6">
        <v>2.651086956521739</v>
      </c>
      <c r="O879" s="6">
        <f>SUM(NonNurse[[#This Row],[Qualified Social Work Staff Hours]],NonNurse[[#This Row],[Other Social Work Staff Hours]])/NonNurse[[#This Row],[MDS Census]]</f>
        <v>0.14853836784409255</v>
      </c>
      <c r="P879" s="6">
        <v>0</v>
      </c>
      <c r="Q879" s="6">
        <v>0</v>
      </c>
      <c r="R879" s="6">
        <f>SUM(NonNurse[[#This Row],[Qualified Activities Professional Hours]],NonNurse[[#This Row],[Other Activities Professional Hours]])/NonNurse[[#This Row],[MDS Census]]</f>
        <v>0</v>
      </c>
      <c r="S879" s="6">
        <v>0.63521739130434784</v>
      </c>
      <c r="T879" s="6">
        <v>4.980652173913044</v>
      </c>
      <c r="U879" s="6">
        <v>0</v>
      </c>
      <c r="V879" s="6">
        <f>SUM(NonNurse[[#This Row],[Occupational Therapist Hours]],NonNurse[[#This Row],[OT Assistant Hours]],NonNurse[[#This Row],[OT Aide Hours]])/NonNurse[[#This Row],[MDS Census]]</f>
        <v>0.31465286236297202</v>
      </c>
      <c r="W879" s="6">
        <v>0.54543478260869571</v>
      </c>
      <c r="X879" s="6">
        <v>3.6738043478260871</v>
      </c>
      <c r="Y879" s="6">
        <v>0</v>
      </c>
      <c r="Z879" s="6">
        <f>SUM(NonNurse[[#This Row],[Physical Therapist (PT) Hours]],NonNurse[[#This Row],[PT Assistant Hours]],NonNurse[[#This Row],[PT Aide Hours]])/NonNurse[[#This Row],[MDS Census]]</f>
        <v>0.23640073081607796</v>
      </c>
      <c r="AA879" s="6">
        <v>0</v>
      </c>
      <c r="AB879" s="6">
        <v>0</v>
      </c>
      <c r="AC879" s="6">
        <v>0</v>
      </c>
      <c r="AD879" s="6">
        <v>0</v>
      </c>
      <c r="AE879" s="6">
        <v>0</v>
      </c>
      <c r="AF879" s="6">
        <v>0</v>
      </c>
      <c r="AG879" s="6">
        <v>0</v>
      </c>
      <c r="AH879" s="1">
        <v>366470</v>
      </c>
      <c r="AI879">
        <v>5</v>
      </c>
    </row>
    <row r="880" spans="1:35" x14ac:dyDescent="0.25">
      <c r="A880" t="s">
        <v>964</v>
      </c>
      <c r="B880" t="s">
        <v>52</v>
      </c>
      <c r="C880" t="s">
        <v>1225</v>
      </c>
      <c r="D880" t="s">
        <v>1041</v>
      </c>
      <c r="E880" s="6">
        <v>81.576086956521735</v>
      </c>
      <c r="F880" s="6">
        <v>10.980978260869565</v>
      </c>
      <c r="G880" s="6">
        <v>0.58695652173913049</v>
      </c>
      <c r="H880" s="6">
        <v>0.56521739130434778</v>
      </c>
      <c r="I880" s="6">
        <v>3.847826086956522</v>
      </c>
      <c r="J880" s="6">
        <v>0</v>
      </c>
      <c r="K880" s="6">
        <v>2.2282608695652173</v>
      </c>
      <c r="L880" s="6">
        <v>4.0480434782608681</v>
      </c>
      <c r="M880" s="6">
        <v>0.38858695652173914</v>
      </c>
      <c r="N880" s="6">
        <v>6.9755434782608692</v>
      </c>
      <c r="O880" s="6">
        <f>SUM(NonNurse[[#This Row],[Qualified Social Work Staff Hours]],NonNurse[[#This Row],[Other Social Work Staff Hours]])/NonNurse[[#This Row],[MDS Census]]</f>
        <v>9.0273151232511659E-2</v>
      </c>
      <c r="P880" s="6">
        <v>10.426630434782609</v>
      </c>
      <c r="Q880" s="6">
        <v>67.679347826086953</v>
      </c>
      <c r="R880" s="6">
        <f>SUM(NonNurse[[#This Row],[Qualified Activities Professional Hours]],NonNurse[[#This Row],[Other Activities Professional Hours]])/NonNurse[[#This Row],[MDS Census]]</f>
        <v>0.9574616922051965</v>
      </c>
      <c r="S880" s="6">
        <v>0.43913043478260866</v>
      </c>
      <c r="T880" s="6">
        <v>12.791956521739129</v>
      </c>
      <c r="U880" s="6">
        <v>0</v>
      </c>
      <c r="V880" s="6">
        <f>SUM(NonNurse[[#This Row],[Occupational Therapist Hours]],NonNurse[[#This Row],[OT Assistant Hours]],NonNurse[[#This Row],[OT Aide Hours]])/NonNurse[[#This Row],[MDS Census]]</f>
        <v>0.16219320453031311</v>
      </c>
      <c r="W880" s="6">
        <v>5.5482608695652171</v>
      </c>
      <c r="X880" s="6">
        <v>19.756304347826095</v>
      </c>
      <c r="Y880" s="6">
        <v>0</v>
      </c>
      <c r="Z880" s="6">
        <f>SUM(NonNurse[[#This Row],[Physical Therapist (PT) Hours]],NonNurse[[#This Row],[PT Assistant Hours]],NonNurse[[#This Row],[PT Aide Hours]])/NonNurse[[#This Row],[MDS Census]]</f>
        <v>0.31019586942038657</v>
      </c>
      <c r="AA880" s="6">
        <v>0</v>
      </c>
      <c r="AB880" s="6">
        <v>0</v>
      </c>
      <c r="AC880" s="6">
        <v>0</v>
      </c>
      <c r="AD880" s="6">
        <v>0</v>
      </c>
      <c r="AE880" s="6">
        <v>0</v>
      </c>
      <c r="AF880" s="6">
        <v>0</v>
      </c>
      <c r="AG880" s="6">
        <v>0</v>
      </c>
      <c r="AH880" s="1">
        <v>365162</v>
      </c>
      <c r="AI880">
        <v>5</v>
      </c>
    </row>
    <row r="881" spans="1:35" x14ac:dyDescent="0.25">
      <c r="A881" t="s">
        <v>964</v>
      </c>
      <c r="B881" t="s">
        <v>427</v>
      </c>
      <c r="C881" t="s">
        <v>1116</v>
      </c>
      <c r="D881" t="s">
        <v>980</v>
      </c>
      <c r="E881" s="6">
        <v>71.260869565217391</v>
      </c>
      <c r="F881" s="6">
        <v>4.278260869565214</v>
      </c>
      <c r="G881" s="6">
        <v>0</v>
      </c>
      <c r="H881" s="6">
        <v>0</v>
      </c>
      <c r="I881" s="6">
        <v>0.52173913043478259</v>
      </c>
      <c r="J881" s="6">
        <v>0</v>
      </c>
      <c r="K881" s="6">
        <v>0</v>
      </c>
      <c r="L881" s="6">
        <v>0</v>
      </c>
      <c r="M881" s="6">
        <v>0</v>
      </c>
      <c r="N881" s="6">
        <v>4.5244565217391308</v>
      </c>
      <c r="O881" s="6">
        <f>SUM(NonNurse[[#This Row],[Qualified Social Work Staff Hours]],NonNurse[[#This Row],[Other Social Work Staff Hours]])/NonNurse[[#This Row],[MDS Census]]</f>
        <v>6.3491458206223317E-2</v>
      </c>
      <c r="P881" s="6">
        <v>5.3043478260869561</v>
      </c>
      <c r="Q881" s="6">
        <v>11.619565217391305</v>
      </c>
      <c r="R881" s="6">
        <f>SUM(NonNurse[[#This Row],[Qualified Activities Professional Hours]],NonNurse[[#This Row],[Other Activities Professional Hours]])/NonNurse[[#This Row],[MDS Census]]</f>
        <v>0.23749237339841367</v>
      </c>
      <c r="S881" s="6">
        <v>3.493043478260871</v>
      </c>
      <c r="T881" s="6">
        <v>1.7265217391304348</v>
      </c>
      <c r="U881" s="6">
        <v>0</v>
      </c>
      <c r="V881" s="6">
        <f>SUM(NonNurse[[#This Row],[Occupational Therapist Hours]],NonNurse[[#This Row],[OT Assistant Hours]],NonNurse[[#This Row],[OT Aide Hours]])/NonNurse[[#This Row],[MDS Census]]</f>
        <v>7.3245881635143409E-2</v>
      </c>
      <c r="W881" s="6">
        <v>2.7354347826086949</v>
      </c>
      <c r="X881" s="6">
        <v>2.5406521739130441</v>
      </c>
      <c r="Y881" s="6">
        <v>0</v>
      </c>
      <c r="Z881" s="6">
        <f>SUM(NonNurse[[#This Row],[Physical Therapist (PT) Hours]],NonNurse[[#This Row],[PT Assistant Hours]],NonNurse[[#This Row],[PT Aide Hours]])/NonNurse[[#This Row],[MDS Census]]</f>
        <v>7.4039048200122026E-2</v>
      </c>
      <c r="AA881" s="6">
        <v>0</v>
      </c>
      <c r="AB881" s="6">
        <v>0</v>
      </c>
      <c r="AC881" s="6">
        <v>0</v>
      </c>
      <c r="AD881" s="6">
        <v>0</v>
      </c>
      <c r="AE881" s="6">
        <v>0</v>
      </c>
      <c r="AF881" s="6">
        <v>0</v>
      </c>
      <c r="AG881" s="6">
        <v>0</v>
      </c>
      <c r="AH881" s="1">
        <v>365799</v>
      </c>
      <c r="AI881">
        <v>5</v>
      </c>
    </row>
    <row r="882" spans="1:35" x14ac:dyDescent="0.25">
      <c r="A882" t="s">
        <v>964</v>
      </c>
      <c r="B882" t="s">
        <v>653</v>
      </c>
      <c r="C882" t="s">
        <v>1245</v>
      </c>
      <c r="D882" t="s">
        <v>1012</v>
      </c>
      <c r="E882" s="6">
        <v>62.271739130434781</v>
      </c>
      <c r="F882" s="6">
        <v>5.1304347826086953</v>
      </c>
      <c r="G882" s="6">
        <v>2.2608695652173911</v>
      </c>
      <c r="H882" s="6">
        <v>0</v>
      </c>
      <c r="I882" s="6">
        <v>1.826086956521739</v>
      </c>
      <c r="J882" s="6">
        <v>0</v>
      </c>
      <c r="K882" s="6">
        <v>0</v>
      </c>
      <c r="L882" s="6">
        <v>3.3752173913043482</v>
      </c>
      <c r="M882" s="6">
        <v>9.8260869565217384</v>
      </c>
      <c r="N882" s="6">
        <v>4.4347826086956523</v>
      </c>
      <c r="O882" s="6">
        <f>SUM(NonNurse[[#This Row],[Qualified Social Work Staff Hours]],NonNurse[[#This Row],[Other Social Work Staff Hours]])/NonNurse[[#This Row],[MDS Census]]</f>
        <v>0.22901029848141036</v>
      </c>
      <c r="P882" s="6">
        <v>9.1195652173913047</v>
      </c>
      <c r="Q882" s="6">
        <v>10.160326086956522</v>
      </c>
      <c r="R882" s="6">
        <f>SUM(NonNurse[[#This Row],[Qualified Activities Professional Hours]],NonNurse[[#This Row],[Other Activities Professional Hours]])/NonNurse[[#This Row],[MDS Census]]</f>
        <v>0.30960900680747078</v>
      </c>
      <c r="S882" s="6">
        <v>3.5660869565217395</v>
      </c>
      <c r="T882" s="6">
        <v>5.3416304347826093</v>
      </c>
      <c r="U882" s="6">
        <v>0</v>
      </c>
      <c r="V882" s="6">
        <f>SUM(NonNurse[[#This Row],[Occupational Therapist Hours]],NonNurse[[#This Row],[OT Assistant Hours]],NonNurse[[#This Row],[OT Aide Hours]])/NonNurse[[#This Row],[MDS Census]]</f>
        <v>0.14304590679001572</v>
      </c>
      <c r="W882" s="6">
        <v>3.5188043478260873</v>
      </c>
      <c r="X882" s="6">
        <v>10.440326086956521</v>
      </c>
      <c r="Y882" s="6">
        <v>0</v>
      </c>
      <c r="Z882" s="6">
        <f>SUM(NonNurse[[#This Row],[Physical Therapist (PT) Hours]],NonNurse[[#This Row],[PT Assistant Hours]],NonNurse[[#This Row],[PT Aide Hours]])/NonNurse[[#This Row],[MDS Census]]</f>
        <v>0.22416477570256588</v>
      </c>
      <c r="AA882" s="6">
        <v>0</v>
      </c>
      <c r="AB882" s="6">
        <v>0</v>
      </c>
      <c r="AC882" s="6">
        <v>0</v>
      </c>
      <c r="AD882" s="6">
        <v>0</v>
      </c>
      <c r="AE882" s="6">
        <v>0</v>
      </c>
      <c r="AF882" s="6">
        <v>0</v>
      </c>
      <c r="AG882" s="6">
        <v>0</v>
      </c>
      <c r="AH882" s="1">
        <v>366152</v>
      </c>
      <c r="AI882">
        <v>5</v>
      </c>
    </row>
    <row r="883" spans="1:35" x14ac:dyDescent="0.25">
      <c r="A883" t="s">
        <v>964</v>
      </c>
      <c r="B883" t="s">
        <v>196</v>
      </c>
      <c r="C883" t="s">
        <v>1214</v>
      </c>
      <c r="D883" t="s">
        <v>1032</v>
      </c>
      <c r="E883" s="6">
        <v>100.78260869565217</v>
      </c>
      <c r="F883" s="6">
        <v>7.8396739130434785</v>
      </c>
      <c r="G883" s="6">
        <v>0.75543478260869568</v>
      </c>
      <c r="H883" s="6">
        <v>0</v>
      </c>
      <c r="I883" s="6">
        <v>1.1956521739130435</v>
      </c>
      <c r="J883" s="6">
        <v>2.2608695652173911</v>
      </c>
      <c r="K883" s="6">
        <v>0</v>
      </c>
      <c r="L883" s="6">
        <v>4.0070652173913039</v>
      </c>
      <c r="M883" s="6">
        <v>3.8315217391304346</v>
      </c>
      <c r="N883" s="6">
        <v>0</v>
      </c>
      <c r="O883" s="6">
        <f>SUM(NonNurse[[#This Row],[Qualified Social Work Staff Hours]],NonNurse[[#This Row],[Other Social Work Staff Hours]])/NonNurse[[#This Row],[MDS Census]]</f>
        <v>3.8017687661777391E-2</v>
      </c>
      <c r="P883" s="6">
        <v>4.7282608695652177</v>
      </c>
      <c r="Q883" s="6">
        <v>2.7445652173913042</v>
      </c>
      <c r="R883" s="6">
        <f>SUM(NonNurse[[#This Row],[Qualified Activities Professional Hours]],NonNurse[[#This Row],[Other Activities Professional Hours]])/NonNurse[[#This Row],[MDS Census]]</f>
        <v>7.4147972389991365E-2</v>
      </c>
      <c r="S883" s="6">
        <v>0.95108695652173914</v>
      </c>
      <c r="T883" s="6">
        <v>0</v>
      </c>
      <c r="U883" s="6">
        <v>9.2282608695652169</v>
      </c>
      <c r="V883" s="6">
        <f>SUM(NonNurse[[#This Row],[Occupational Therapist Hours]],NonNurse[[#This Row],[OT Assistant Hours]],NonNurse[[#This Row],[OT Aide Hours]])/NonNurse[[#This Row],[MDS Census]]</f>
        <v>0.10100301984469369</v>
      </c>
      <c r="W883" s="6">
        <v>3.6739130434782608</v>
      </c>
      <c r="X883" s="6">
        <v>0</v>
      </c>
      <c r="Y883" s="6">
        <v>8.1195652173913047</v>
      </c>
      <c r="Z883" s="6">
        <f>SUM(NonNurse[[#This Row],[Physical Therapist (PT) Hours]],NonNurse[[#This Row],[PT Assistant Hours]],NonNurse[[#This Row],[PT Aide Hours]])/NonNurse[[#This Row],[MDS Census]]</f>
        <v>0.11701898188093185</v>
      </c>
      <c r="AA883" s="6">
        <v>0</v>
      </c>
      <c r="AB883" s="6">
        <v>0</v>
      </c>
      <c r="AC883" s="6">
        <v>0</v>
      </c>
      <c r="AD883" s="6">
        <v>0</v>
      </c>
      <c r="AE883" s="6">
        <v>0</v>
      </c>
      <c r="AF883" s="6">
        <v>0</v>
      </c>
      <c r="AG883" s="6">
        <v>0</v>
      </c>
      <c r="AH883" s="1">
        <v>365451</v>
      </c>
      <c r="AI883">
        <v>5</v>
      </c>
    </row>
    <row r="884" spans="1:35" x14ac:dyDescent="0.25">
      <c r="A884" t="s">
        <v>964</v>
      </c>
      <c r="B884" t="s">
        <v>351</v>
      </c>
      <c r="C884" t="s">
        <v>1213</v>
      </c>
      <c r="D884" t="s">
        <v>1008</v>
      </c>
      <c r="E884" s="6">
        <v>92.663043478260875</v>
      </c>
      <c r="F884" s="6">
        <v>0</v>
      </c>
      <c r="G884" s="6">
        <v>0</v>
      </c>
      <c r="H884" s="6">
        <v>0</v>
      </c>
      <c r="I884" s="6">
        <v>0</v>
      </c>
      <c r="J884" s="6">
        <v>0</v>
      </c>
      <c r="K884" s="6">
        <v>0</v>
      </c>
      <c r="L884" s="6">
        <v>3.1747826086956525</v>
      </c>
      <c r="M884" s="6">
        <v>18.695652173913043</v>
      </c>
      <c r="N884" s="6">
        <v>0</v>
      </c>
      <c r="O884" s="6">
        <f>SUM(NonNurse[[#This Row],[Qualified Social Work Staff Hours]],NonNurse[[#This Row],[Other Social Work Staff Hours]])/NonNurse[[#This Row],[MDS Census]]</f>
        <v>0.20175953079178885</v>
      </c>
      <c r="P884" s="6">
        <v>26.088478260869568</v>
      </c>
      <c r="Q884" s="6">
        <v>0</v>
      </c>
      <c r="R884" s="6">
        <f>SUM(NonNurse[[#This Row],[Qualified Activities Professional Hours]],NonNurse[[#This Row],[Other Activities Professional Hours]])/NonNurse[[#This Row],[MDS Census]]</f>
        <v>0.28154134897360705</v>
      </c>
      <c r="S884" s="6">
        <v>2.217717391304348</v>
      </c>
      <c r="T884" s="6">
        <v>9.6455434782608673</v>
      </c>
      <c r="U884" s="6">
        <v>0</v>
      </c>
      <c r="V884" s="6">
        <f>SUM(NonNurse[[#This Row],[Occupational Therapist Hours]],NonNurse[[#This Row],[OT Assistant Hours]],NonNurse[[#This Row],[OT Aide Hours]])/NonNurse[[#This Row],[MDS Census]]</f>
        <v>0.12802580645161288</v>
      </c>
      <c r="W884" s="6">
        <v>4.5526086956521743</v>
      </c>
      <c r="X884" s="6">
        <v>3.836956521739129</v>
      </c>
      <c r="Y884" s="6">
        <v>0</v>
      </c>
      <c r="Z884" s="6">
        <f>SUM(NonNurse[[#This Row],[Physical Therapist (PT) Hours]],NonNurse[[#This Row],[PT Assistant Hours]],NonNurse[[#This Row],[PT Aide Hours]])/NonNurse[[#This Row],[MDS Census]]</f>
        <v>9.0538416422287382E-2</v>
      </c>
      <c r="AA884" s="6">
        <v>0</v>
      </c>
      <c r="AB884" s="6">
        <v>0</v>
      </c>
      <c r="AC884" s="6">
        <v>0</v>
      </c>
      <c r="AD884" s="6">
        <v>0</v>
      </c>
      <c r="AE884" s="6">
        <v>0</v>
      </c>
      <c r="AF884" s="6">
        <v>0</v>
      </c>
      <c r="AG884" s="6">
        <v>0</v>
      </c>
      <c r="AH884" s="1">
        <v>365693</v>
      </c>
      <c r="AI884">
        <v>5</v>
      </c>
    </row>
    <row r="885" spans="1:35" x14ac:dyDescent="0.25">
      <c r="A885" t="s">
        <v>964</v>
      </c>
      <c r="B885" t="s">
        <v>718</v>
      </c>
      <c r="C885" t="s">
        <v>1210</v>
      </c>
      <c r="D885" t="s">
        <v>1036</v>
      </c>
      <c r="E885" s="6">
        <v>30.788732394366196</v>
      </c>
      <c r="F885" s="6">
        <v>3.245070422535214</v>
      </c>
      <c r="G885" s="6">
        <v>0.61971830985915488</v>
      </c>
      <c r="H885" s="6">
        <v>0.10211267605633803</v>
      </c>
      <c r="I885" s="6">
        <v>1.028169014084507</v>
      </c>
      <c r="J885" s="6">
        <v>0</v>
      </c>
      <c r="K885" s="6">
        <v>0</v>
      </c>
      <c r="L885" s="6">
        <v>2.00225352112676</v>
      </c>
      <c r="M885" s="6">
        <v>0</v>
      </c>
      <c r="N885" s="6">
        <v>0</v>
      </c>
      <c r="O885" s="6">
        <f>SUM(NonNurse[[#This Row],[Qualified Social Work Staff Hours]],NonNurse[[#This Row],[Other Social Work Staff Hours]])/NonNurse[[#This Row],[MDS Census]]</f>
        <v>0</v>
      </c>
      <c r="P885" s="6">
        <v>10.144366197183098</v>
      </c>
      <c r="Q885" s="6">
        <v>0</v>
      </c>
      <c r="R885" s="6">
        <f>SUM(NonNurse[[#This Row],[Qualified Activities Professional Hours]],NonNurse[[#This Row],[Other Activities Professional Hours]])/NonNurse[[#This Row],[MDS Census]]</f>
        <v>0.32948307410795974</v>
      </c>
      <c r="S885" s="6">
        <v>1.6480281690140848</v>
      </c>
      <c r="T885" s="6">
        <v>1.7122535211267604</v>
      </c>
      <c r="U885" s="6">
        <v>0</v>
      </c>
      <c r="V885" s="6">
        <f>SUM(NonNurse[[#This Row],[Occupational Therapist Hours]],NonNurse[[#This Row],[OT Assistant Hours]],NonNurse[[#This Row],[OT Aide Hours]])/NonNurse[[#This Row],[MDS Census]]</f>
        <v>0.10913998170173835</v>
      </c>
      <c r="W885" s="6">
        <v>0.80563380281690133</v>
      </c>
      <c r="X885" s="6">
        <v>6.2936619718309839</v>
      </c>
      <c r="Y885" s="6">
        <v>0</v>
      </c>
      <c r="Z885" s="6">
        <f>SUM(NonNurse[[#This Row],[Physical Therapist (PT) Hours]],NonNurse[[#This Row],[PT Assistant Hours]],NonNurse[[#This Row],[PT Aide Hours]])/NonNurse[[#This Row],[MDS Census]]</f>
        <v>0.23058096980786819</v>
      </c>
      <c r="AA885" s="6">
        <v>0</v>
      </c>
      <c r="AB885" s="6">
        <v>0</v>
      </c>
      <c r="AC885" s="6">
        <v>0</v>
      </c>
      <c r="AD885" s="6">
        <v>0</v>
      </c>
      <c r="AE885" s="6">
        <v>0</v>
      </c>
      <c r="AF885" s="6">
        <v>0</v>
      </c>
      <c r="AG885" s="6">
        <v>0</v>
      </c>
      <c r="AH885" s="1">
        <v>366240</v>
      </c>
      <c r="AI885">
        <v>5</v>
      </c>
    </row>
    <row r="886" spans="1:35" x14ac:dyDescent="0.25">
      <c r="A886" t="s">
        <v>964</v>
      </c>
      <c r="B886" t="s">
        <v>160</v>
      </c>
      <c r="C886" t="s">
        <v>1116</v>
      </c>
      <c r="D886" t="s">
        <v>980</v>
      </c>
      <c r="E886" s="6">
        <v>59.467391304347828</v>
      </c>
      <c r="F886" s="6">
        <v>4.9565217391304346</v>
      </c>
      <c r="G886" s="6">
        <v>0.33152173913043476</v>
      </c>
      <c r="H886" s="6">
        <v>0.33152173913043476</v>
      </c>
      <c r="I886" s="6">
        <v>2.5326086956521738</v>
      </c>
      <c r="J886" s="6">
        <v>0</v>
      </c>
      <c r="K886" s="6">
        <v>0</v>
      </c>
      <c r="L886" s="6">
        <v>4.8209782608695626</v>
      </c>
      <c r="M886" s="6">
        <v>5.3043478260869561</v>
      </c>
      <c r="N886" s="6">
        <v>0</v>
      </c>
      <c r="O886" s="6">
        <f>SUM(NonNurse[[#This Row],[Qualified Social Work Staff Hours]],NonNurse[[#This Row],[Other Social Work Staff Hours]])/NonNurse[[#This Row],[MDS Census]]</f>
        <v>8.9197587278376886E-2</v>
      </c>
      <c r="P886" s="6">
        <v>5.3043478260869561</v>
      </c>
      <c r="Q886" s="6">
        <v>6.7228260869565215</v>
      </c>
      <c r="R886" s="6">
        <f>SUM(NonNurse[[#This Row],[Qualified Activities Professional Hours]],NonNurse[[#This Row],[Other Activities Professional Hours]])/NonNurse[[#This Row],[MDS Census]]</f>
        <v>0.2022482178760738</v>
      </c>
      <c r="S886" s="6">
        <v>4.7168478260869557</v>
      </c>
      <c r="T886" s="6">
        <v>11.001086956521743</v>
      </c>
      <c r="U886" s="6">
        <v>0</v>
      </c>
      <c r="V886" s="6">
        <f>SUM(NonNurse[[#This Row],[Occupational Therapist Hours]],NonNurse[[#This Row],[OT Assistant Hours]],NonNurse[[#This Row],[OT Aide Hours]])/NonNurse[[#This Row],[MDS Census]]</f>
        <v>0.26431182599159203</v>
      </c>
      <c r="W886" s="6">
        <v>3.806195652173912</v>
      </c>
      <c r="X886" s="6">
        <v>14.652500000000005</v>
      </c>
      <c r="Y886" s="6">
        <v>0</v>
      </c>
      <c r="Z886" s="6">
        <f>SUM(NonNurse[[#This Row],[Physical Therapist (PT) Hours]],NonNurse[[#This Row],[PT Assistant Hours]],NonNurse[[#This Row],[PT Aide Hours]])/NonNurse[[#This Row],[MDS Census]]</f>
        <v>0.31040029245110584</v>
      </c>
      <c r="AA886" s="6">
        <v>0</v>
      </c>
      <c r="AB886" s="6">
        <v>0</v>
      </c>
      <c r="AC886" s="6">
        <v>0</v>
      </c>
      <c r="AD886" s="6">
        <v>0</v>
      </c>
      <c r="AE886" s="6">
        <v>0</v>
      </c>
      <c r="AF886" s="6">
        <v>0</v>
      </c>
      <c r="AG886" s="6">
        <v>0</v>
      </c>
      <c r="AH886" s="1">
        <v>365399</v>
      </c>
      <c r="AI886">
        <v>5</v>
      </c>
    </row>
    <row r="887" spans="1:35" x14ac:dyDescent="0.25">
      <c r="A887" t="s">
        <v>964</v>
      </c>
      <c r="B887" t="s">
        <v>430</v>
      </c>
      <c r="C887" t="s">
        <v>1214</v>
      </c>
      <c r="D887" t="s">
        <v>1032</v>
      </c>
      <c r="E887" s="6">
        <v>72.934782608695656</v>
      </c>
      <c r="F887" s="6">
        <v>12.831521739130435</v>
      </c>
      <c r="G887" s="6">
        <v>0</v>
      </c>
      <c r="H887" s="6">
        <v>0</v>
      </c>
      <c r="I887" s="6">
        <v>22.478260869565219</v>
      </c>
      <c r="J887" s="6">
        <v>0</v>
      </c>
      <c r="K887" s="6">
        <v>0</v>
      </c>
      <c r="L887" s="6">
        <v>3.2878260869565219</v>
      </c>
      <c r="M887" s="6">
        <v>0</v>
      </c>
      <c r="N887" s="6">
        <v>0</v>
      </c>
      <c r="O887" s="6">
        <f>SUM(NonNurse[[#This Row],[Qualified Social Work Staff Hours]],NonNurse[[#This Row],[Other Social Work Staff Hours]])/NonNurse[[#This Row],[MDS Census]]</f>
        <v>0</v>
      </c>
      <c r="P887" s="6">
        <v>7.3369565217391308</v>
      </c>
      <c r="Q887" s="6">
        <v>0</v>
      </c>
      <c r="R887" s="6">
        <f>SUM(NonNurse[[#This Row],[Qualified Activities Professional Hours]],NonNurse[[#This Row],[Other Activities Professional Hours]])/NonNurse[[#This Row],[MDS Census]]</f>
        <v>0.10059612518628912</v>
      </c>
      <c r="S887" s="6">
        <v>4.1909782608695654</v>
      </c>
      <c r="T887" s="6">
        <v>0</v>
      </c>
      <c r="U887" s="6">
        <v>5.6304347826086953</v>
      </c>
      <c r="V887" s="6">
        <f>SUM(NonNurse[[#This Row],[Occupational Therapist Hours]],NonNurse[[#This Row],[OT Assistant Hours]],NonNurse[[#This Row],[OT Aide Hours]])/NonNurse[[#This Row],[MDS Census]]</f>
        <v>0.1346602086438152</v>
      </c>
      <c r="W887" s="6">
        <v>5.1358695652173916</v>
      </c>
      <c r="X887" s="6">
        <v>0</v>
      </c>
      <c r="Y887" s="6">
        <v>7.2173913043478262</v>
      </c>
      <c r="Z887" s="6">
        <f>SUM(NonNurse[[#This Row],[Physical Therapist (PT) Hours]],NonNurse[[#This Row],[PT Assistant Hours]],NonNurse[[#This Row],[PT Aide Hours]])/NonNurse[[#This Row],[MDS Census]]</f>
        <v>0.16937406855439643</v>
      </c>
      <c r="AA887" s="6">
        <v>0</v>
      </c>
      <c r="AB887" s="6">
        <v>0</v>
      </c>
      <c r="AC887" s="6">
        <v>0</v>
      </c>
      <c r="AD887" s="6">
        <v>0</v>
      </c>
      <c r="AE887" s="6">
        <v>35.521739130434781</v>
      </c>
      <c r="AF887" s="6">
        <v>0</v>
      </c>
      <c r="AG887" s="6">
        <v>0</v>
      </c>
      <c r="AH887" s="1">
        <v>365808</v>
      </c>
      <c r="AI887">
        <v>5</v>
      </c>
    </row>
    <row r="888" spans="1:35" x14ac:dyDescent="0.25">
      <c r="A888" t="s">
        <v>964</v>
      </c>
      <c r="B888" t="s">
        <v>821</v>
      </c>
      <c r="C888" t="s">
        <v>1214</v>
      </c>
      <c r="D888" t="s">
        <v>1032</v>
      </c>
      <c r="E888" s="6">
        <v>45.695652173913047</v>
      </c>
      <c r="F888" s="6">
        <v>15.782608695652174</v>
      </c>
      <c r="G888" s="6">
        <v>0.11956521739130435</v>
      </c>
      <c r="H888" s="6">
        <v>0.38130434782608702</v>
      </c>
      <c r="I888" s="6">
        <v>5.5652173913043477</v>
      </c>
      <c r="J888" s="6">
        <v>0</v>
      </c>
      <c r="K888" s="6">
        <v>0</v>
      </c>
      <c r="L888" s="6">
        <v>4.3396739130434785</v>
      </c>
      <c r="M888" s="6">
        <v>1.3940217391304348</v>
      </c>
      <c r="N888" s="6">
        <v>10.665760869565217</v>
      </c>
      <c r="O888" s="6">
        <f>SUM(NonNurse[[#This Row],[Qualified Social Work Staff Hours]],NonNurse[[#This Row],[Other Social Work Staff Hours]])/NonNurse[[#This Row],[MDS Census]]</f>
        <v>0.26391531874405327</v>
      </c>
      <c r="P888" s="6">
        <v>10.758152173913043</v>
      </c>
      <c r="Q888" s="6">
        <v>0</v>
      </c>
      <c r="R888" s="6">
        <f>SUM(NonNurse[[#This Row],[Qualified Activities Professional Hours]],NonNurse[[#This Row],[Other Activities Professional Hours]])/NonNurse[[#This Row],[MDS Census]]</f>
        <v>0.23543054234062794</v>
      </c>
      <c r="S888" s="6">
        <v>10.978260869565217</v>
      </c>
      <c r="T888" s="6">
        <v>5.9864130434782608</v>
      </c>
      <c r="U888" s="6">
        <v>0</v>
      </c>
      <c r="V888" s="6">
        <f>SUM(NonNurse[[#This Row],[Occupational Therapist Hours]],NonNurse[[#This Row],[OT Assistant Hours]],NonNurse[[#This Row],[OT Aide Hours]])/NonNurse[[#This Row],[MDS Census]]</f>
        <v>0.37125356803044712</v>
      </c>
      <c r="W888" s="6">
        <v>11.013586956521738</v>
      </c>
      <c r="X888" s="6">
        <v>7.1005434782608692</v>
      </c>
      <c r="Y888" s="6">
        <v>0</v>
      </c>
      <c r="Z888" s="6">
        <f>SUM(NonNurse[[#This Row],[Physical Therapist (PT) Hours]],NonNurse[[#This Row],[PT Assistant Hours]],NonNurse[[#This Row],[PT Aide Hours]])/NonNurse[[#This Row],[MDS Census]]</f>
        <v>0.39640818268315886</v>
      </c>
      <c r="AA888" s="6">
        <v>0</v>
      </c>
      <c r="AB888" s="6">
        <v>0</v>
      </c>
      <c r="AC888" s="6">
        <v>0</v>
      </c>
      <c r="AD888" s="6">
        <v>0</v>
      </c>
      <c r="AE888" s="6">
        <v>0</v>
      </c>
      <c r="AF888" s="6">
        <v>0</v>
      </c>
      <c r="AG888" s="6">
        <v>0</v>
      </c>
      <c r="AH888" s="1">
        <v>366373</v>
      </c>
      <c r="AI888">
        <v>5</v>
      </c>
    </row>
    <row r="889" spans="1:35" x14ac:dyDescent="0.25">
      <c r="A889" t="s">
        <v>964</v>
      </c>
      <c r="B889" t="s">
        <v>287</v>
      </c>
      <c r="C889" t="s">
        <v>1148</v>
      </c>
      <c r="D889" t="s">
        <v>1061</v>
      </c>
      <c r="E889" s="6">
        <v>107.60869565217391</v>
      </c>
      <c r="F889" s="6">
        <v>36.008152173913047</v>
      </c>
      <c r="G889" s="6">
        <v>1.2717391304347827</v>
      </c>
      <c r="H889" s="6">
        <v>0.45108695652173914</v>
      </c>
      <c r="I889" s="6">
        <v>0</v>
      </c>
      <c r="J889" s="6">
        <v>0</v>
      </c>
      <c r="K889" s="6">
        <v>3.3913043478260869</v>
      </c>
      <c r="L889" s="6">
        <v>3.1928260869565213</v>
      </c>
      <c r="M889" s="6">
        <v>4.6630434782608692</v>
      </c>
      <c r="N889" s="6">
        <v>4.4836956521739131</v>
      </c>
      <c r="O889" s="6">
        <f>SUM(NonNurse[[#This Row],[Qualified Social Work Staff Hours]],NonNurse[[#This Row],[Other Social Work Staff Hours]])/NonNurse[[#This Row],[MDS Census]]</f>
        <v>8.4999999999999992E-2</v>
      </c>
      <c r="P889" s="6">
        <v>5.3722826086956523</v>
      </c>
      <c r="Q889" s="6">
        <v>10.410326086956522</v>
      </c>
      <c r="R889" s="6">
        <f>SUM(NonNurse[[#This Row],[Qualified Activities Professional Hours]],NonNurse[[#This Row],[Other Activities Professional Hours]])/NonNurse[[#This Row],[MDS Census]]</f>
        <v>0.14666666666666667</v>
      </c>
      <c r="S889" s="6">
        <v>4.7773913043478258</v>
      </c>
      <c r="T889" s="6">
        <v>6.4881521739130417</v>
      </c>
      <c r="U889" s="6">
        <v>0</v>
      </c>
      <c r="V889" s="6">
        <f>SUM(NonNurse[[#This Row],[Occupational Therapist Hours]],NonNurse[[#This Row],[OT Assistant Hours]],NonNurse[[#This Row],[OT Aide Hours]])/NonNurse[[#This Row],[MDS Census]]</f>
        <v>0.10468989898989897</v>
      </c>
      <c r="W889" s="6">
        <v>2.0608695652173914</v>
      </c>
      <c r="X889" s="6">
        <v>16.611304347826088</v>
      </c>
      <c r="Y889" s="6">
        <v>0</v>
      </c>
      <c r="Z889" s="6">
        <f>SUM(NonNurse[[#This Row],[Physical Therapist (PT) Hours]],NonNurse[[#This Row],[PT Assistant Hours]],NonNurse[[#This Row],[PT Aide Hours]])/NonNurse[[#This Row],[MDS Census]]</f>
        <v>0.17351919191919193</v>
      </c>
      <c r="AA889" s="6">
        <v>0</v>
      </c>
      <c r="AB889" s="6">
        <v>0</v>
      </c>
      <c r="AC889" s="6">
        <v>0</v>
      </c>
      <c r="AD889" s="6">
        <v>2.0489130434782608</v>
      </c>
      <c r="AE889" s="6">
        <v>0</v>
      </c>
      <c r="AF889" s="6">
        <v>0</v>
      </c>
      <c r="AG889" s="6">
        <v>0</v>
      </c>
      <c r="AH889" s="1">
        <v>365597</v>
      </c>
      <c r="AI889">
        <v>5</v>
      </c>
    </row>
    <row r="890" spans="1:35" x14ac:dyDescent="0.25">
      <c r="A890" t="s">
        <v>964</v>
      </c>
      <c r="B890" t="s">
        <v>710</v>
      </c>
      <c r="C890" t="s">
        <v>1073</v>
      </c>
      <c r="D890" t="s">
        <v>991</v>
      </c>
      <c r="E890" s="6">
        <v>40.293478260869563</v>
      </c>
      <c r="F890" s="6">
        <v>4.3913043478260869</v>
      </c>
      <c r="G890" s="6">
        <v>0.46739130434782611</v>
      </c>
      <c r="H890" s="6">
        <v>0.27173913043478259</v>
      </c>
      <c r="I890" s="6">
        <v>1.0434782608695652</v>
      </c>
      <c r="J890" s="6">
        <v>0.4891304347826087</v>
      </c>
      <c r="K890" s="6">
        <v>0</v>
      </c>
      <c r="L890" s="6">
        <v>5.3220652173913052</v>
      </c>
      <c r="M890" s="6">
        <v>0</v>
      </c>
      <c r="N890" s="6">
        <v>0</v>
      </c>
      <c r="O890" s="6">
        <f>SUM(NonNurse[[#This Row],[Qualified Social Work Staff Hours]],NonNurse[[#This Row],[Other Social Work Staff Hours]])/NonNurse[[#This Row],[MDS Census]]</f>
        <v>0</v>
      </c>
      <c r="P890" s="6">
        <v>3.9739130434782619</v>
      </c>
      <c r="Q890" s="6">
        <v>5.6585869565217397</v>
      </c>
      <c r="R890" s="6">
        <f>SUM(NonNurse[[#This Row],[Qualified Activities Professional Hours]],NonNurse[[#This Row],[Other Activities Professional Hours]])/NonNurse[[#This Row],[MDS Census]]</f>
        <v>0.23905853790126794</v>
      </c>
      <c r="S890" s="6">
        <v>2.5558695652173919</v>
      </c>
      <c r="T890" s="6">
        <v>5.0232608695652159</v>
      </c>
      <c r="U890" s="6">
        <v>0</v>
      </c>
      <c r="V890" s="6">
        <f>SUM(NonNurse[[#This Row],[Occupational Therapist Hours]],NonNurse[[#This Row],[OT Assistant Hours]],NonNurse[[#This Row],[OT Aide Hours]])/NonNurse[[#This Row],[MDS Census]]</f>
        <v>0.18809819260857835</v>
      </c>
      <c r="W890" s="6">
        <v>2.8175000000000003</v>
      </c>
      <c r="X890" s="6">
        <v>4.8340217391304359</v>
      </c>
      <c r="Y890" s="6">
        <v>2.0869565217391304</v>
      </c>
      <c r="Z890" s="6">
        <f>SUM(NonNurse[[#This Row],[Physical Therapist (PT) Hours]],NonNurse[[#This Row],[PT Assistant Hours]],NonNurse[[#This Row],[PT Aide Hours]])/NonNurse[[#This Row],[MDS Census]]</f>
        <v>0.24168869705961699</v>
      </c>
      <c r="AA890" s="6">
        <v>0</v>
      </c>
      <c r="AB890" s="6">
        <v>0</v>
      </c>
      <c r="AC890" s="6">
        <v>0</v>
      </c>
      <c r="AD890" s="6">
        <v>0</v>
      </c>
      <c r="AE890" s="6">
        <v>0</v>
      </c>
      <c r="AF890" s="6">
        <v>0</v>
      </c>
      <c r="AG890" s="6">
        <v>0</v>
      </c>
      <c r="AH890" s="1">
        <v>366232</v>
      </c>
      <c r="AI890">
        <v>5</v>
      </c>
    </row>
    <row r="891" spans="1:35" x14ac:dyDescent="0.25">
      <c r="A891" t="s">
        <v>964</v>
      </c>
      <c r="B891" t="s">
        <v>425</v>
      </c>
      <c r="C891" t="s">
        <v>1129</v>
      </c>
      <c r="D891" t="s">
        <v>1032</v>
      </c>
      <c r="E891" s="6">
        <v>115.40217391304348</v>
      </c>
      <c r="F891" s="6">
        <v>5.7391304347826084</v>
      </c>
      <c r="G891" s="6">
        <v>0.52173913043478259</v>
      </c>
      <c r="H891" s="6">
        <v>0</v>
      </c>
      <c r="I891" s="6">
        <v>4.3043478260869561</v>
      </c>
      <c r="J891" s="6">
        <v>0</v>
      </c>
      <c r="K891" s="6">
        <v>0</v>
      </c>
      <c r="L891" s="6">
        <v>4.522608695652174</v>
      </c>
      <c r="M891" s="6">
        <v>5.7391304347826084</v>
      </c>
      <c r="N891" s="6">
        <v>5.4211956521739131</v>
      </c>
      <c r="O891" s="6">
        <f>SUM(NonNurse[[#This Row],[Qualified Social Work Staff Hours]],NonNurse[[#This Row],[Other Social Work Staff Hours]])/NonNurse[[#This Row],[MDS Census]]</f>
        <v>9.6708109635490244E-2</v>
      </c>
      <c r="P891" s="6">
        <v>5.7391304347826084</v>
      </c>
      <c r="Q891" s="6">
        <v>8.7527173913043477</v>
      </c>
      <c r="R891" s="6">
        <f>SUM(NonNurse[[#This Row],[Qualified Activities Professional Hours]],NonNurse[[#This Row],[Other Activities Professional Hours]])/NonNurse[[#This Row],[MDS Census]]</f>
        <v>0.12557690496373741</v>
      </c>
      <c r="S891" s="6">
        <v>1.1041304347826086</v>
      </c>
      <c r="T891" s="6">
        <v>4.414891304347826</v>
      </c>
      <c r="U891" s="6">
        <v>0</v>
      </c>
      <c r="V891" s="6">
        <f>SUM(NonNurse[[#This Row],[Occupational Therapist Hours]],NonNurse[[#This Row],[OT Assistant Hours]],NonNurse[[#This Row],[OT Aide Hours]])/NonNurse[[#This Row],[MDS Census]]</f>
        <v>4.7824244136761791E-2</v>
      </c>
      <c r="W891" s="6">
        <v>2.4542391304347824</v>
      </c>
      <c r="X891" s="6">
        <v>7.9781521739130445</v>
      </c>
      <c r="Y891" s="6">
        <v>0</v>
      </c>
      <c r="Z891" s="6">
        <f>SUM(NonNurse[[#This Row],[Physical Therapist (PT) Hours]],NonNurse[[#This Row],[PT Assistant Hours]],NonNurse[[#This Row],[PT Aide Hours]])/NonNurse[[#This Row],[MDS Census]]</f>
        <v>9.0400301403409641E-2</v>
      </c>
      <c r="AA891" s="6">
        <v>0</v>
      </c>
      <c r="AB891" s="6">
        <v>0</v>
      </c>
      <c r="AC891" s="6">
        <v>0</v>
      </c>
      <c r="AD891" s="6">
        <v>0</v>
      </c>
      <c r="AE891" s="6">
        <v>0</v>
      </c>
      <c r="AF891" s="6">
        <v>0</v>
      </c>
      <c r="AG891" s="6">
        <v>0</v>
      </c>
      <c r="AH891" s="1">
        <v>365796</v>
      </c>
      <c r="AI891">
        <v>5</v>
      </c>
    </row>
    <row r="892" spans="1:35" x14ac:dyDescent="0.25">
      <c r="A892" t="s">
        <v>964</v>
      </c>
      <c r="B892" t="s">
        <v>22</v>
      </c>
      <c r="C892" t="s">
        <v>1116</v>
      </c>
      <c r="D892" t="s">
        <v>980</v>
      </c>
      <c r="E892" s="6">
        <v>69.75</v>
      </c>
      <c r="F892" s="6">
        <v>5.3152173913043477</v>
      </c>
      <c r="G892" s="6">
        <v>0.2608695652173913</v>
      </c>
      <c r="H892" s="6">
        <v>0.47641304347826069</v>
      </c>
      <c r="I892" s="6">
        <v>3.7826086956521738</v>
      </c>
      <c r="J892" s="6">
        <v>0</v>
      </c>
      <c r="K892" s="6">
        <v>2.7826086956521738</v>
      </c>
      <c r="L892" s="6">
        <v>2.446630434782608</v>
      </c>
      <c r="M892" s="6">
        <v>5.1304347826086953</v>
      </c>
      <c r="N892" s="6">
        <v>3.1983695652173911</v>
      </c>
      <c r="O892" s="6">
        <f>SUM(NonNurse[[#This Row],[Qualified Social Work Staff Hours]],NonNurse[[#This Row],[Other Social Work Staff Hours]])/NonNurse[[#This Row],[MDS Census]]</f>
        <v>0.11940938133083995</v>
      </c>
      <c r="P892" s="6">
        <v>5.2146739130434785</v>
      </c>
      <c r="Q892" s="6">
        <v>5.1032608695652177</v>
      </c>
      <c r="R892" s="6">
        <f>SUM(NonNurse[[#This Row],[Qualified Activities Professional Hours]],NonNurse[[#This Row],[Other Activities Professional Hours]])/NonNurse[[#This Row],[MDS Census]]</f>
        <v>0.14792738039582359</v>
      </c>
      <c r="S892" s="6">
        <v>5.6516304347826107</v>
      </c>
      <c r="T892" s="6">
        <v>22.850108695652178</v>
      </c>
      <c r="U892" s="6">
        <v>0</v>
      </c>
      <c r="V892" s="6">
        <f>SUM(NonNurse[[#This Row],[Occupational Therapist Hours]],NonNurse[[#This Row],[OT Assistant Hours]],NonNurse[[#This Row],[OT Aide Hours]])/NonNurse[[#This Row],[MDS Census]]</f>
        <v>0.40862708430730882</v>
      </c>
      <c r="W892" s="6">
        <v>7.3898913043478265</v>
      </c>
      <c r="X892" s="6">
        <v>19.012282608695649</v>
      </c>
      <c r="Y892" s="6">
        <v>0</v>
      </c>
      <c r="Z892" s="6">
        <f>SUM(NonNurse[[#This Row],[Physical Therapist (PT) Hours]],NonNurse[[#This Row],[PT Assistant Hours]],NonNurse[[#This Row],[PT Aide Hours]])/NonNurse[[#This Row],[MDS Census]]</f>
        <v>0.37852579086800686</v>
      </c>
      <c r="AA892" s="6">
        <v>0.22826086956521738</v>
      </c>
      <c r="AB892" s="6">
        <v>0</v>
      </c>
      <c r="AC892" s="6">
        <v>0</v>
      </c>
      <c r="AD892" s="6">
        <v>0</v>
      </c>
      <c r="AE892" s="6">
        <v>0</v>
      </c>
      <c r="AF892" s="6">
        <v>0</v>
      </c>
      <c r="AG892" s="6">
        <v>0.36956521739130432</v>
      </c>
      <c r="AH892" s="1">
        <v>365026</v>
      </c>
      <c r="AI892">
        <v>5</v>
      </c>
    </row>
    <row r="893" spans="1:35" x14ac:dyDescent="0.25">
      <c r="A893" t="s">
        <v>964</v>
      </c>
      <c r="B893" t="s">
        <v>85</v>
      </c>
      <c r="C893" t="s">
        <v>1116</v>
      </c>
      <c r="D893" t="s">
        <v>980</v>
      </c>
      <c r="E893" s="6">
        <v>85.663043478260875</v>
      </c>
      <c r="F893" s="6">
        <v>4.030434782608693</v>
      </c>
      <c r="G893" s="6">
        <v>0</v>
      </c>
      <c r="H893" s="6">
        <v>0</v>
      </c>
      <c r="I893" s="6">
        <v>0.95652173913043481</v>
      </c>
      <c r="J893" s="6">
        <v>0</v>
      </c>
      <c r="K893" s="6">
        <v>0</v>
      </c>
      <c r="L893" s="6">
        <v>0</v>
      </c>
      <c r="M893" s="6">
        <v>1.1576086956521738</v>
      </c>
      <c r="N893" s="6">
        <v>10.690217391304348</v>
      </c>
      <c r="O893" s="6">
        <f>SUM(NonNurse[[#This Row],[Qualified Social Work Staff Hours]],NonNurse[[#This Row],[Other Social Work Staff Hours]])/NonNurse[[#This Row],[MDS Census]]</f>
        <v>0.13830732140591295</v>
      </c>
      <c r="P893" s="6">
        <v>9.4510869565217384</v>
      </c>
      <c r="Q893" s="6">
        <v>19.239130434782609</v>
      </c>
      <c r="R893" s="6">
        <f>SUM(NonNurse[[#This Row],[Qualified Activities Professional Hours]],NonNurse[[#This Row],[Other Activities Professional Hours]])/NonNurse[[#This Row],[MDS Census]]</f>
        <v>0.33491942646872225</v>
      </c>
      <c r="S893" s="6">
        <v>0</v>
      </c>
      <c r="T893" s="6">
        <v>0</v>
      </c>
      <c r="U893" s="6">
        <v>0</v>
      </c>
      <c r="V893" s="6">
        <f>SUM(NonNurse[[#This Row],[Occupational Therapist Hours]],NonNurse[[#This Row],[OT Assistant Hours]],NonNurse[[#This Row],[OT Aide Hours]])/NonNurse[[#This Row],[MDS Census]]</f>
        <v>0</v>
      </c>
      <c r="W893" s="6">
        <v>0</v>
      </c>
      <c r="X893" s="6">
        <v>0</v>
      </c>
      <c r="Y893" s="6">
        <v>0</v>
      </c>
      <c r="Z893" s="6">
        <f>SUM(NonNurse[[#This Row],[Physical Therapist (PT) Hours]],NonNurse[[#This Row],[PT Assistant Hours]],NonNurse[[#This Row],[PT Aide Hours]])/NonNurse[[#This Row],[MDS Census]]</f>
        <v>0</v>
      </c>
      <c r="AA893" s="6">
        <v>0</v>
      </c>
      <c r="AB893" s="6">
        <v>0</v>
      </c>
      <c r="AC893" s="6">
        <v>0</v>
      </c>
      <c r="AD893" s="6">
        <v>0</v>
      </c>
      <c r="AE893" s="6">
        <v>0</v>
      </c>
      <c r="AF893" s="6">
        <v>0</v>
      </c>
      <c r="AG893" s="6">
        <v>0</v>
      </c>
      <c r="AH893" s="1">
        <v>365272</v>
      </c>
      <c r="AI893">
        <v>5</v>
      </c>
    </row>
    <row r="894" spans="1:35" x14ac:dyDescent="0.25">
      <c r="A894" t="s">
        <v>964</v>
      </c>
      <c r="B894" t="s">
        <v>559</v>
      </c>
      <c r="C894" t="s">
        <v>1136</v>
      </c>
      <c r="D894" t="s">
        <v>1013</v>
      </c>
      <c r="E894" s="6">
        <v>36.228260869565219</v>
      </c>
      <c r="F894" s="6">
        <v>4.6141304347826084</v>
      </c>
      <c r="G894" s="6">
        <v>0.68478260869565222</v>
      </c>
      <c r="H894" s="6">
        <v>7.6086956521739135E-2</v>
      </c>
      <c r="I894" s="6">
        <v>0.97826086956521741</v>
      </c>
      <c r="J894" s="6">
        <v>0</v>
      </c>
      <c r="K894" s="6">
        <v>0</v>
      </c>
      <c r="L894" s="6">
        <v>1.527717391304348</v>
      </c>
      <c r="M894" s="6">
        <v>4.8396739130434785</v>
      </c>
      <c r="N894" s="6">
        <v>0</v>
      </c>
      <c r="O894" s="6">
        <f>SUM(NonNurse[[#This Row],[Qualified Social Work Staff Hours]],NonNurse[[#This Row],[Other Social Work Staff Hours]])/NonNurse[[#This Row],[MDS Census]]</f>
        <v>0.1335883588358836</v>
      </c>
      <c r="P894" s="6">
        <v>0</v>
      </c>
      <c r="Q894" s="6">
        <v>0</v>
      </c>
      <c r="R894" s="6">
        <f>SUM(NonNurse[[#This Row],[Qualified Activities Professional Hours]],NonNurse[[#This Row],[Other Activities Professional Hours]])/NonNurse[[#This Row],[MDS Census]]</f>
        <v>0</v>
      </c>
      <c r="S894" s="6">
        <v>2.8934782608695664</v>
      </c>
      <c r="T894" s="6">
        <v>1.6095652173913044</v>
      </c>
      <c r="U894" s="6">
        <v>0</v>
      </c>
      <c r="V894" s="6">
        <f>SUM(NonNurse[[#This Row],[Occupational Therapist Hours]],NonNurse[[#This Row],[OT Assistant Hours]],NonNurse[[#This Row],[OT Aide Hours]])/NonNurse[[#This Row],[MDS Census]]</f>
        <v>0.12429642964296432</v>
      </c>
      <c r="W894" s="6">
        <v>0.74282608695652175</v>
      </c>
      <c r="X894" s="6">
        <v>4.6707608695652185</v>
      </c>
      <c r="Y894" s="6">
        <v>0</v>
      </c>
      <c r="Z894" s="6">
        <f>SUM(NonNurse[[#This Row],[Physical Therapist (PT) Hours]],NonNurse[[#This Row],[PT Assistant Hours]],NonNurse[[#This Row],[PT Aide Hours]])/NonNurse[[#This Row],[MDS Census]]</f>
        <v>0.14942994299429946</v>
      </c>
      <c r="AA894" s="6">
        <v>0</v>
      </c>
      <c r="AB894" s="6">
        <v>0</v>
      </c>
      <c r="AC894" s="6">
        <v>0</v>
      </c>
      <c r="AD894" s="6">
        <v>0</v>
      </c>
      <c r="AE894" s="6">
        <v>0</v>
      </c>
      <c r="AF894" s="6">
        <v>0</v>
      </c>
      <c r="AG894" s="6">
        <v>0</v>
      </c>
      <c r="AH894" s="1">
        <v>366014</v>
      </c>
      <c r="AI894">
        <v>5</v>
      </c>
    </row>
    <row r="895" spans="1:35" x14ac:dyDescent="0.25">
      <c r="A895" t="s">
        <v>964</v>
      </c>
      <c r="B895" t="s">
        <v>392</v>
      </c>
      <c r="C895" t="s">
        <v>1080</v>
      </c>
      <c r="D895" t="s">
        <v>1047</v>
      </c>
      <c r="E895" s="6">
        <v>41.684782608695649</v>
      </c>
      <c r="F895" s="6">
        <v>5.4782608695652177</v>
      </c>
      <c r="G895" s="6">
        <v>0</v>
      </c>
      <c r="H895" s="6">
        <v>0</v>
      </c>
      <c r="I895" s="6">
        <v>0</v>
      </c>
      <c r="J895" s="6">
        <v>0</v>
      </c>
      <c r="K895" s="6">
        <v>0</v>
      </c>
      <c r="L895" s="6">
        <v>0.37097826086956515</v>
      </c>
      <c r="M895" s="6">
        <v>0</v>
      </c>
      <c r="N895" s="6">
        <v>5.8858695652173916</v>
      </c>
      <c r="O895" s="6">
        <f>SUM(NonNurse[[#This Row],[Qualified Social Work Staff Hours]],NonNurse[[#This Row],[Other Social Work Staff Hours]])/NonNurse[[#This Row],[MDS Census]]</f>
        <v>0.14119947848761411</v>
      </c>
      <c r="P895" s="6">
        <v>0</v>
      </c>
      <c r="Q895" s="6">
        <v>4.4371739130434786</v>
      </c>
      <c r="R895" s="6">
        <f>SUM(NonNurse[[#This Row],[Qualified Activities Professional Hours]],NonNurse[[#This Row],[Other Activities Professional Hours]])/NonNurse[[#This Row],[MDS Census]]</f>
        <v>0.1064458930899609</v>
      </c>
      <c r="S895" s="6">
        <v>0.39119565217391306</v>
      </c>
      <c r="T895" s="6">
        <v>1.91804347826087</v>
      </c>
      <c r="U895" s="6">
        <v>0</v>
      </c>
      <c r="V895" s="6">
        <f>SUM(NonNurse[[#This Row],[Occupational Therapist Hours]],NonNurse[[#This Row],[OT Assistant Hours]],NonNurse[[#This Row],[OT Aide Hours]])/NonNurse[[#This Row],[MDS Census]]</f>
        <v>5.5397653194263374E-2</v>
      </c>
      <c r="W895" s="6">
        <v>0.50880434782608708</v>
      </c>
      <c r="X895" s="6">
        <v>3.9990217391304346</v>
      </c>
      <c r="Y895" s="6">
        <v>0</v>
      </c>
      <c r="Z895" s="6">
        <f>SUM(NonNurse[[#This Row],[Physical Therapist (PT) Hours]],NonNurse[[#This Row],[PT Assistant Hours]],NonNurse[[#This Row],[PT Aide Hours]])/NonNurse[[#This Row],[MDS Census]]</f>
        <v>0.10814080834419817</v>
      </c>
      <c r="AA895" s="6">
        <v>0</v>
      </c>
      <c r="AB895" s="6">
        <v>0</v>
      </c>
      <c r="AC895" s="6">
        <v>0</v>
      </c>
      <c r="AD895" s="6">
        <v>0</v>
      </c>
      <c r="AE895" s="6">
        <v>0</v>
      </c>
      <c r="AF895" s="6">
        <v>0</v>
      </c>
      <c r="AG895" s="6">
        <v>0</v>
      </c>
      <c r="AH895" s="1">
        <v>365748</v>
      </c>
      <c r="AI895">
        <v>5</v>
      </c>
    </row>
    <row r="896" spans="1:35" x14ac:dyDescent="0.25">
      <c r="A896" t="s">
        <v>964</v>
      </c>
      <c r="B896" t="s">
        <v>397</v>
      </c>
      <c r="C896" t="s">
        <v>1334</v>
      </c>
      <c r="D896" t="s">
        <v>1026</v>
      </c>
      <c r="E896" s="6">
        <v>73.663043478260875</v>
      </c>
      <c r="F896" s="6">
        <v>3.7445652173913042</v>
      </c>
      <c r="G896" s="6">
        <v>0</v>
      </c>
      <c r="H896" s="6">
        <v>0</v>
      </c>
      <c r="I896" s="6">
        <v>0</v>
      </c>
      <c r="J896" s="6">
        <v>0</v>
      </c>
      <c r="K896" s="6">
        <v>0</v>
      </c>
      <c r="L896" s="6">
        <v>1.0491304347826087</v>
      </c>
      <c r="M896" s="6">
        <v>0</v>
      </c>
      <c r="N896" s="6">
        <v>0</v>
      </c>
      <c r="O896" s="6">
        <f>SUM(NonNurse[[#This Row],[Qualified Social Work Staff Hours]],NonNurse[[#This Row],[Other Social Work Staff Hours]])/NonNurse[[#This Row],[MDS Census]]</f>
        <v>0</v>
      </c>
      <c r="P896" s="6">
        <v>5.5652173913043477</v>
      </c>
      <c r="Q896" s="6">
        <v>9.9311956521739138</v>
      </c>
      <c r="R896" s="6">
        <f>SUM(NonNurse[[#This Row],[Qualified Activities Professional Hours]],NonNurse[[#This Row],[Other Activities Professional Hours]])/NonNurse[[#This Row],[MDS Census]]</f>
        <v>0.21036889479120555</v>
      </c>
      <c r="S896" s="6">
        <v>0.91336956521739132</v>
      </c>
      <c r="T896" s="6">
        <v>6.9350000000000014</v>
      </c>
      <c r="U896" s="6">
        <v>0</v>
      </c>
      <c r="V896" s="6">
        <f>SUM(NonNurse[[#This Row],[Occupational Therapist Hours]],NonNurse[[#This Row],[OT Assistant Hours]],NonNurse[[#This Row],[OT Aide Hours]])/NonNurse[[#This Row],[MDS Census]]</f>
        <v>0.10654419359598644</v>
      </c>
      <c r="W896" s="6">
        <v>0.58619565217391301</v>
      </c>
      <c r="X896" s="6">
        <v>4.9304347826086943</v>
      </c>
      <c r="Y896" s="6">
        <v>0</v>
      </c>
      <c r="Z896" s="6">
        <f>SUM(NonNurse[[#This Row],[Physical Therapist (PT) Hours]],NonNurse[[#This Row],[PT Assistant Hours]],NonNurse[[#This Row],[PT Aide Hours]])/NonNurse[[#This Row],[MDS Census]]</f>
        <v>7.4890069352220728E-2</v>
      </c>
      <c r="AA896" s="6">
        <v>0</v>
      </c>
      <c r="AB896" s="6">
        <v>0</v>
      </c>
      <c r="AC896" s="6">
        <v>0</v>
      </c>
      <c r="AD896" s="6">
        <v>0</v>
      </c>
      <c r="AE896" s="6">
        <v>0</v>
      </c>
      <c r="AF896" s="6">
        <v>0</v>
      </c>
      <c r="AG896" s="6">
        <v>0</v>
      </c>
      <c r="AH896" s="1">
        <v>365756</v>
      </c>
      <c r="AI896">
        <v>5</v>
      </c>
    </row>
    <row r="897" spans="1:35" x14ac:dyDescent="0.25">
      <c r="A897" t="s">
        <v>964</v>
      </c>
      <c r="B897" t="s">
        <v>149</v>
      </c>
      <c r="C897" t="s">
        <v>1258</v>
      </c>
      <c r="D897" t="s">
        <v>1003</v>
      </c>
      <c r="E897" s="6">
        <v>123.1304347826087</v>
      </c>
      <c r="F897" s="6">
        <v>11.421739130434769</v>
      </c>
      <c r="G897" s="6">
        <v>0</v>
      </c>
      <c r="H897" s="6">
        <v>0</v>
      </c>
      <c r="I897" s="6">
        <v>5.8804347826086953</v>
      </c>
      <c r="J897" s="6">
        <v>0</v>
      </c>
      <c r="K897" s="6">
        <v>0</v>
      </c>
      <c r="L897" s="6">
        <v>5.2173913043478262</v>
      </c>
      <c r="M897" s="6">
        <v>4.6086956521739131</v>
      </c>
      <c r="N897" s="6">
        <v>0</v>
      </c>
      <c r="O897" s="6">
        <f>SUM(NonNurse[[#This Row],[Qualified Social Work Staff Hours]],NonNurse[[#This Row],[Other Social Work Staff Hours]])/NonNurse[[#This Row],[MDS Census]]</f>
        <v>3.7429378531073441E-2</v>
      </c>
      <c r="P897" s="6">
        <v>5.3913043478260869</v>
      </c>
      <c r="Q897" s="6">
        <v>12.453804347826088</v>
      </c>
      <c r="R897" s="6">
        <f>SUM(NonNurse[[#This Row],[Qualified Activities Professional Hours]],NonNurse[[#This Row],[Other Activities Professional Hours]])/NonNurse[[#This Row],[MDS Census]]</f>
        <v>0.14492849576271186</v>
      </c>
      <c r="S897" s="6">
        <v>5.0543478260869561</v>
      </c>
      <c r="T897" s="6">
        <v>14.125</v>
      </c>
      <c r="U897" s="6">
        <v>0</v>
      </c>
      <c r="V897" s="6">
        <f>SUM(NonNurse[[#This Row],[Occupational Therapist Hours]],NonNurse[[#This Row],[OT Assistant Hours]],NonNurse[[#This Row],[OT Aide Hours]])/NonNurse[[#This Row],[MDS Census]]</f>
        <v>0.15576447740112995</v>
      </c>
      <c r="W897" s="6">
        <v>5.7951086956521749</v>
      </c>
      <c r="X897" s="6">
        <v>11.092391304347826</v>
      </c>
      <c r="Y897" s="6">
        <v>0</v>
      </c>
      <c r="Z897" s="6">
        <f>SUM(NonNurse[[#This Row],[Physical Therapist (PT) Hours]],NonNurse[[#This Row],[PT Assistant Hours]],NonNurse[[#This Row],[PT Aide Hours]])/NonNurse[[#This Row],[MDS Census]]</f>
        <v>0.13715130649717516</v>
      </c>
      <c r="AA897" s="6">
        <v>0</v>
      </c>
      <c r="AB897" s="6">
        <v>0</v>
      </c>
      <c r="AC897" s="6">
        <v>0</v>
      </c>
      <c r="AD897" s="6">
        <v>0</v>
      </c>
      <c r="AE897" s="6">
        <v>0</v>
      </c>
      <c r="AF897" s="6">
        <v>0</v>
      </c>
      <c r="AG897" s="6">
        <v>0</v>
      </c>
      <c r="AH897" s="1">
        <v>365381</v>
      </c>
      <c r="AI897">
        <v>5</v>
      </c>
    </row>
    <row r="898" spans="1:35" x14ac:dyDescent="0.25">
      <c r="A898" t="s">
        <v>964</v>
      </c>
      <c r="B898" t="s">
        <v>669</v>
      </c>
      <c r="C898" t="s">
        <v>1131</v>
      </c>
      <c r="D898" t="s">
        <v>982</v>
      </c>
      <c r="E898" s="6">
        <v>50.445652173913047</v>
      </c>
      <c r="F898" s="6">
        <v>2.2880434782608696</v>
      </c>
      <c r="G898" s="6">
        <v>0.52989130434782605</v>
      </c>
      <c r="H898" s="6">
        <v>0</v>
      </c>
      <c r="I898" s="6">
        <v>1.5978260869565217</v>
      </c>
      <c r="J898" s="6">
        <v>0</v>
      </c>
      <c r="K898" s="6">
        <v>0</v>
      </c>
      <c r="L898" s="6">
        <v>0.6898913043478262</v>
      </c>
      <c r="M898" s="6">
        <v>5.3913043478260869</v>
      </c>
      <c r="N898" s="6">
        <v>0</v>
      </c>
      <c r="O898" s="6">
        <f>SUM(NonNurse[[#This Row],[Qualified Social Work Staff Hours]],NonNurse[[#This Row],[Other Social Work Staff Hours]])/NonNurse[[#This Row],[MDS Census]]</f>
        <v>0.10687351863822452</v>
      </c>
      <c r="P898" s="6">
        <v>0</v>
      </c>
      <c r="Q898" s="6">
        <v>10.35695652173913</v>
      </c>
      <c r="R898" s="6">
        <f>SUM(NonNurse[[#This Row],[Qualified Activities Professional Hours]],NonNurse[[#This Row],[Other Activities Professional Hours]])/NonNurse[[#This Row],[MDS Census]]</f>
        <v>0.20530920060331823</v>
      </c>
      <c r="S898" s="6">
        <v>0.98510869565217407</v>
      </c>
      <c r="T898" s="6">
        <v>5.0348913043478243</v>
      </c>
      <c r="U898" s="6">
        <v>0</v>
      </c>
      <c r="V898" s="6">
        <f>SUM(NonNurse[[#This Row],[Occupational Therapist Hours]],NonNurse[[#This Row],[OT Assistant Hours]],NonNurse[[#This Row],[OT Aide Hours]])/NonNurse[[#This Row],[MDS Census]]</f>
        <v>0.11933634992458518</v>
      </c>
      <c r="W898" s="6">
        <v>2.8536956521739141</v>
      </c>
      <c r="X898" s="6">
        <v>7.558260869565216</v>
      </c>
      <c r="Y898" s="6">
        <v>0</v>
      </c>
      <c r="Z898" s="6">
        <f>SUM(NonNurse[[#This Row],[Physical Therapist (PT) Hours]],NonNurse[[#This Row],[PT Assistant Hours]],NonNurse[[#This Row],[PT Aide Hours]])/NonNurse[[#This Row],[MDS Census]]</f>
        <v>0.20639948287007109</v>
      </c>
      <c r="AA898" s="6">
        <v>0</v>
      </c>
      <c r="AB898" s="6">
        <v>0</v>
      </c>
      <c r="AC898" s="6">
        <v>0</v>
      </c>
      <c r="AD898" s="6">
        <v>0</v>
      </c>
      <c r="AE898" s="6">
        <v>0</v>
      </c>
      <c r="AF898" s="6">
        <v>0</v>
      </c>
      <c r="AG898" s="6">
        <v>0</v>
      </c>
      <c r="AH898" s="1">
        <v>366178</v>
      </c>
      <c r="AI898">
        <v>5</v>
      </c>
    </row>
    <row r="899" spans="1:35" x14ac:dyDescent="0.25">
      <c r="A899" t="s">
        <v>964</v>
      </c>
      <c r="B899" t="s">
        <v>127</v>
      </c>
      <c r="C899" t="s">
        <v>1197</v>
      </c>
      <c r="D899" t="s">
        <v>1028</v>
      </c>
      <c r="E899" s="6">
        <v>38.532608695652172</v>
      </c>
      <c r="F899" s="6">
        <v>0</v>
      </c>
      <c r="G899" s="6">
        <v>0</v>
      </c>
      <c r="H899" s="6">
        <v>0</v>
      </c>
      <c r="I899" s="6">
        <v>0</v>
      </c>
      <c r="J899" s="6">
        <v>0</v>
      </c>
      <c r="K899" s="6">
        <v>0</v>
      </c>
      <c r="L899" s="6">
        <v>0.53249999999999997</v>
      </c>
      <c r="M899" s="6">
        <v>0</v>
      </c>
      <c r="N899" s="6">
        <v>0</v>
      </c>
      <c r="O899" s="6">
        <f>SUM(NonNurse[[#This Row],[Qualified Social Work Staff Hours]],NonNurse[[#This Row],[Other Social Work Staff Hours]])/NonNurse[[#This Row],[MDS Census]]</f>
        <v>0</v>
      </c>
      <c r="P899" s="6">
        <v>5.181304347826087</v>
      </c>
      <c r="Q899" s="6">
        <v>0</v>
      </c>
      <c r="R899" s="6">
        <f>SUM(NonNurse[[#This Row],[Qualified Activities Professional Hours]],NonNurse[[#This Row],[Other Activities Professional Hours]])/NonNurse[[#This Row],[MDS Census]]</f>
        <v>0.13446544428772919</v>
      </c>
      <c r="S899" s="6">
        <v>1.0656521739130436</v>
      </c>
      <c r="T899" s="6">
        <v>5.4442391304347817</v>
      </c>
      <c r="U899" s="6">
        <v>0</v>
      </c>
      <c r="V899" s="6">
        <f>SUM(NonNurse[[#This Row],[Occupational Therapist Hours]],NonNurse[[#This Row],[OT Assistant Hours]],NonNurse[[#This Row],[OT Aide Hours]])/NonNurse[[#This Row],[MDS Census]]</f>
        <v>0.16894499294781379</v>
      </c>
      <c r="W899" s="6">
        <v>0.53195652173913033</v>
      </c>
      <c r="X899" s="6">
        <v>5.5156521739130442</v>
      </c>
      <c r="Y899" s="6">
        <v>0</v>
      </c>
      <c r="Z899" s="6">
        <f>SUM(NonNurse[[#This Row],[Physical Therapist (PT) Hours]],NonNurse[[#This Row],[PT Assistant Hours]],NonNurse[[#This Row],[PT Aide Hours]])/NonNurse[[#This Row],[MDS Census]]</f>
        <v>0.15694781382228493</v>
      </c>
      <c r="AA899" s="6">
        <v>0</v>
      </c>
      <c r="AB899" s="6">
        <v>0</v>
      </c>
      <c r="AC899" s="6">
        <v>0</v>
      </c>
      <c r="AD899" s="6">
        <v>0</v>
      </c>
      <c r="AE899" s="6">
        <v>0</v>
      </c>
      <c r="AF899" s="6">
        <v>0</v>
      </c>
      <c r="AG899" s="6">
        <v>0</v>
      </c>
      <c r="AH899" s="1">
        <v>365343</v>
      </c>
      <c r="AI899">
        <v>5</v>
      </c>
    </row>
    <row r="900" spans="1:35" x14ac:dyDescent="0.25">
      <c r="A900" t="s">
        <v>964</v>
      </c>
      <c r="B900" t="s">
        <v>650</v>
      </c>
      <c r="C900" t="s">
        <v>1341</v>
      </c>
      <c r="D900" t="s">
        <v>1031</v>
      </c>
      <c r="E900" s="6">
        <v>59.097826086956523</v>
      </c>
      <c r="F900" s="6">
        <v>6.132282608695653</v>
      </c>
      <c r="G900" s="6">
        <v>0</v>
      </c>
      <c r="H900" s="6">
        <v>0</v>
      </c>
      <c r="I900" s="6">
        <v>1.0326086956521738</v>
      </c>
      <c r="J900" s="6">
        <v>0</v>
      </c>
      <c r="K900" s="6">
        <v>0</v>
      </c>
      <c r="L900" s="6">
        <v>0</v>
      </c>
      <c r="M900" s="6">
        <v>0</v>
      </c>
      <c r="N900" s="6">
        <v>4.9402173913043477</v>
      </c>
      <c r="O900" s="6">
        <f>SUM(NonNurse[[#This Row],[Qualified Social Work Staff Hours]],NonNurse[[#This Row],[Other Social Work Staff Hours]])/NonNurse[[#This Row],[MDS Census]]</f>
        <v>8.3593893691373919E-2</v>
      </c>
      <c r="P900" s="6">
        <v>0</v>
      </c>
      <c r="Q900" s="6">
        <v>12.571847826086955</v>
      </c>
      <c r="R900" s="6">
        <f>SUM(NonNurse[[#This Row],[Qualified Activities Professional Hours]],NonNurse[[#This Row],[Other Activities Professional Hours]])/NonNurse[[#This Row],[MDS Census]]</f>
        <v>0.21272944638587454</v>
      </c>
      <c r="S900" s="6">
        <v>0</v>
      </c>
      <c r="T900" s="6">
        <v>0</v>
      </c>
      <c r="U900" s="6">
        <v>0</v>
      </c>
      <c r="V900" s="6">
        <f>SUM(NonNurse[[#This Row],[Occupational Therapist Hours]],NonNurse[[#This Row],[OT Assistant Hours]],NonNurse[[#This Row],[OT Aide Hours]])/NonNurse[[#This Row],[MDS Census]]</f>
        <v>0</v>
      </c>
      <c r="W900" s="6">
        <v>0</v>
      </c>
      <c r="X900" s="6">
        <v>0</v>
      </c>
      <c r="Y900" s="6">
        <v>0</v>
      </c>
      <c r="Z900" s="6">
        <f>SUM(NonNurse[[#This Row],[Physical Therapist (PT) Hours]],NonNurse[[#This Row],[PT Assistant Hours]],NonNurse[[#This Row],[PT Aide Hours]])/NonNurse[[#This Row],[MDS Census]]</f>
        <v>0</v>
      </c>
      <c r="AA900" s="6">
        <v>0</v>
      </c>
      <c r="AB900" s="6">
        <v>0</v>
      </c>
      <c r="AC900" s="6">
        <v>0</v>
      </c>
      <c r="AD900" s="6">
        <v>0</v>
      </c>
      <c r="AE900" s="6">
        <v>0</v>
      </c>
      <c r="AF900" s="6">
        <v>0</v>
      </c>
      <c r="AG900" s="6">
        <v>0</v>
      </c>
      <c r="AH900" s="1">
        <v>366149</v>
      </c>
      <c r="AI900">
        <v>5</v>
      </c>
    </row>
    <row r="901" spans="1:35" x14ac:dyDescent="0.25">
      <c r="A901" t="s">
        <v>964</v>
      </c>
      <c r="B901" t="s">
        <v>540</v>
      </c>
      <c r="C901" t="s">
        <v>1116</v>
      </c>
      <c r="D901" t="s">
        <v>980</v>
      </c>
      <c r="E901" s="6">
        <v>46.434782608695649</v>
      </c>
      <c r="F901" s="6">
        <v>0</v>
      </c>
      <c r="G901" s="6">
        <v>5.9782608695652176E-2</v>
      </c>
      <c r="H901" s="6">
        <v>0.20500000000000007</v>
      </c>
      <c r="I901" s="6">
        <v>4.2391304347826084</v>
      </c>
      <c r="J901" s="6">
        <v>0</v>
      </c>
      <c r="K901" s="6">
        <v>0</v>
      </c>
      <c r="L901" s="6">
        <v>0.87880434782608707</v>
      </c>
      <c r="M901" s="6">
        <v>2.839673913043478</v>
      </c>
      <c r="N901" s="6">
        <v>0</v>
      </c>
      <c r="O901" s="6">
        <f>SUM(NonNurse[[#This Row],[Qualified Social Work Staff Hours]],NonNurse[[#This Row],[Other Social Work Staff Hours]])/NonNurse[[#This Row],[MDS Census]]</f>
        <v>6.1154026217228465E-2</v>
      </c>
      <c r="P901" s="6">
        <v>6</v>
      </c>
      <c r="Q901" s="6">
        <v>0</v>
      </c>
      <c r="R901" s="6">
        <f>SUM(NonNurse[[#This Row],[Qualified Activities Professional Hours]],NonNurse[[#This Row],[Other Activities Professional Hours]])/NonNurse[[#This Row],[MDS Census]]</f>
        <v>0.12921348314606743</v>
      </c>
      <c r="S901" s="6">
        <v>1.2221739130434786</v>
      </c>
      <c r="T901" s="6">
        <v>4.3293478260869556</v>
      </c>
      <c r="U901" s="6">
        <v>0</v>
      </c>
      <c r="V901" s="6">
        <f>SUM(NonNurse[[#This Row],[Occupational Therapist Hours]],NonNurse[[#This Row],[OT Assistant Hours]],NonNurse[[#This Row],[OT Aide Hours]])/NonNurse[[#This Row],[MDS Census]]</f>
        <v>0.11955524344569288</v>
      </c>
      <c r="W901" s="6">
        <v>0.78543478260869581</v>
      </c>
      <c r="X901" s="6">
        <v>4.7583695652173921</v>
      </c>
      <c r="Y901" s="6">
        <v>0</v>
      </c>
      <c r="Z901" s="6">
        <f>SUM(NonNurse[[#This Row],[Physical Therapist (PT) Hours]],NonNurse[[#This Row],[PT Assistant Hours]],NonNurse[[#This Row],[PT Aide Hours]])/NonNurse[[#This Row],[MDS Census]]</f>
        <v>0.11938904494382024</v>
      </c>
      <c r="AA901" s="6">
        <v>0</v>
      </c>
      <c r="AB901" s="6">
        <v>0</v>
      </c>
      <c r="AC901" s="6">
        <v>0</v>
      </c>
      <c r="AD901" s="6">
        <v>0</v>
      </c>
      <c r="AE901" s="6">
        <v>0</v>
      </c>
      <c r="AF901" s="6">
        <v>0</v>
      </c>
      <c r="AG901" s="6">
        <v>0</v>
      </c>
      <c r="AH901" s="1">
        <v>365988</v>
      </c>
      <c r="AI901">
        <v>5</v>
      </c>
    </row>
    <row r="902" spans="1:35" x14ac:dyDescent="0.25">
      <c r="A902" t="s">
        <v>964</v>
      </c>
      <c r="B902" t="s">
        <v>322</v>
      </c>
      <c r="C902" t="s">
        <v>1100</v>
      </c>
      <c r="D902" t="s">
        <v>991</v>
      </c>
      <c r="E902" s="6">
        <v>49.793478260869563</v>
      </c>
      <c r="F902" s="6">
        <v>5.3913043478260869</v>
      </c>
      <c r="G902" s="6">
        <v>1.0271739130434783</v>
      </c>
      <c r="H902" s="6">
        <v>0.34293478260869575</v>
      </c>
      <c r="I902" s="6">
        <v>1.5869565217391304</v>
      </c>
      <c r="J902" s="6">
        <v>0</v>
      </c>
      <c r="K902" s="6">
        <v>1.9891304347826086</v>
      </c>
      <c r="L902" s="6">
        <v>0.98902173913043467</v>
      </c>
      <c r="M902" s="6">
        <v>0</v>
      </c>
      <c r="N902" s="6">
        <v>0</v>
      </c>
      <c r="O902" s="6">
        <f>SUM(NonNurse[[#This Row],[Qualified Social Work Staff Hours]],NonNurse[[#This Row],[Other Social Work Staff Hours]])/NonNurse[[#This Row],[MDS Census]]</f>
        <v>0</v>
      </c>
      <c r="P902" s="6">
        <v>0</v>
      </c>
      <c r="Q902" s="6">
        <v>5.4710869565217379</v>
      </c>
      <c r="R902" s="6">
        <f>SUM(NonNurse[[#This Row],[Qualified Activities Professional Hours]],NonNurse[[#This Row],[Other Activities Professional Hours]])/NonNurse[[#This Row],[MDS Census]]</f>
        <v>0.10987557301899147</v>
      </c>
      <c r="S902" s="6">
        <v>1.6303260869565213</v>
      </c>
      <c r="T902" s="6">
        <v>3.6935869565217381</v>
      </c>
      <c r="U902" s="6">
        <v>0</v>
      </c>
      <c r="V902" s="6">
        <f>SUM(NonNurse[[#This Row],[Occupational Therapist Hours]],NonNurse[[#This Row],[OT Assistant Hours]],NonNurse[[#This Row],[OT Aide Hours]])/NonNurse[[#This Row],[MDS Census]]</f>
        <v>0.10691988648766643</v>
      </c>
      <c r="W902" s="6">
        <v>2.4761956521739132</v>
      </c>
      <c r="X902" s="6">
        <v>3.9068478260869566</v>
      </c>
      <c r="Y902" s="6">
        <v>0</v>
      </c>
      <c r="Z902" s="6">
        <f>SUM(NonNurse[[#This Row],[Physical Therapist (PT) Hours]],NonNurse[[#This Row],[PT Assistant Hours]],NonNurse[[#This Row],[PT Aide Hours]])/NonNurse[[#This Row],[MDS Census]]</f>
        <v>0.12819035145164812</v>
      </c>
      <c r="AA902" s="6">
        <v>0</v>
      </c>
      <c r="AB902" s="6">
        <v>0</v>
      </c>
      <c r="AC902" s="6">
        <v>0</v>
      </c>
      <c r="AD902" s="6">
        <v>0</v>
      </c>
      <c r="AE902" s="6">
        <v>0</v>
      </c>
      <c r="AF902" s="6">
        <v>0</v>
      </c>
      <c r="AG902" s="6">
        <v>0</v>
      </c>
      <c r="AH902" s="1">
        <v>365648</v>
      </c>
      <c r="AI902">
        <v>5</v>
      </c>
    </row>
    <row r="903" spans="1:35" x14ac:dyDescent="0.25">
      <c r="A903" t="s">
        <v>964</v>
      </c>
      <c r="B903" t="s">
        <v>444</v>
      </c>
      <c r="C903" t="s">
        <v>1129</v>
      </c>
      <c r="D903" t="s">
        <v>1032</v>
      </c>
      <c r="E903" s="6">
        <v>72.815217391304344</v>
      </c>
      <c r="F903" s="6">
        <v>3.1304347826086958</v>
      </c>
      <c r="G903" s="6">
        <v>0.30434782608695654</v>
      </c>
      <c r="H903" s="6">
        <v>0.4891304347826087</v>
      </c>
      <c r="I903" s="6">
        <v>2.097826086956522</v>
      </c>
      <c r="J903" s="6">
        <v>0</v>
      </c>
      <c r="K903" s="6">
        <v>1.4021739130434783</v>
      </c>
      <c r="L903" s="6">
        <v>4.559456521739131</v>
      </c>
      <c r="M903" s="6">
        <v>2.6271739130434781</v>
      </c>
      <c r="N903" s="6">
        <v>0</v>
      </c>
      <c r="O903" s="6">
        <f>SUM(NonNurse[[#This Row],[Qualified Social Work Staff Hours]],NonNurse[[#This Row],[Other Social Work Staff Hours]])/NonNurse[[#This Row],[MDS Census]]</f>
        <v>3.6080011942080908E-2</v>
      </c>
      <c r="P903" s="6">
        <v>5.4456521739130439</v>
      </c>
      <c r="Q903" s="6">
        <v>10.45108695652174</v>
      </c>
      <c r="R903" s="6">
        <f>SUM(NonNurse[[#This Row],[Qualified Activities Professional Hours]],NonNurse[[#This Row],[Other Activities Professional Hours]])/NonNurse[[#This Row],[MDS Census]]</f>
        <v>0.21831616659202871</v>
      </c>
      <c r="S903" s="6">
        <v>4.5123913043478261</v>
      </c>
      <c r="T903" s="6">
        <v>8.2756521739130431</v>
      </c>
      <c r="U903" s="6">
        <v>0</v>
      </c>
      <c r="V903" s="6">
        <f>SUM(NonNurse[[#This Row],[Occupational Therapist Hours]],NonNurse[[#This Row],[OT Assistant Hours]],NonNurse[[#This Row],[OT Aide Hours]])/NonNurse[[#This Row],[MDS Census]]</f>
        <v>0.17562322734736527</v>
      </c>
      <c r="W903" s="6">
        <v>4.9404347826086958</v>
      </c>
      <c r="X903" s="6">
        <v>5.402499999999999</v>
      </c>
      <c r="Y903" s="6">
        <v>0</v>
      </c>
      <c r="Z903" s="6">
        <f>SUM(NonNurse[[#This Row],[Physical Therapist (PT) Hours]],NonNurse[[#This Row],[PT Assistant Hours]],NonNurse[[#This Row],[PT Aide Hours]])/NonNurse[[#This Row],[MDS Census]]</f>
        <v>0.14204358859531271</v>
      </c>
      <c r="AA903" s="6">
        <v>0</v>
      </c>
      <c r="AB903" s="6">
        <v>0</v>
      </c>
      <c r="AC903" s="6">
        <v>0</v>
      </c>
      <c r="AD903" s="6">
        <v>0</v>
      </c>
      <c r="AE903" s="6">
        <v>0</v>
      </c>
      <c r="AF903" s="6">
        <v>0</v>
      </c>
      <c r="AG903" s="6">
        <v>0.42391304347826086</v>
      </c>
      <c r="AH903" s="1">
        <v>365828</v>
      </c>
      <c r="AI903">
        <v>5</v>
      </c>
    </row>
    <row r="904" spans="1:35" x14ac:dyDescent="0.25">
      <c r="A904" t="s">
        <v>964</v>
      </c>
      <c r="B904" t="s">
        <v>846</v>
      </c>
      <c r="C904" t="s">
        <v>1165</v>
      </c>
      <c r="D904" t="s">
        <v>1023</v>
      </c>
      <c r="E904" s="6">
        <v>18.217391304347824</v>
      </c>
      <c r="F904" s="6">
        <v>1.6521739130434783</v>
      </c>
      <c r="G904" s="6">
        <v>5.434782608695652E-2</v>
      </c>
      <c r="H904" s="6">
        <v>3.8043478260869568E-2</v>
      </c>
      <c r="I904" s="6">
        <v>0</v>
      </c>
      <c r="J904" s="6">
        <v>0</v>
      </c>
      <c r="K904" s="6">
        <v>0</v>
      </c>
      <c r="L904" s="6">
        <v>0.25184782608695649</v>
      </c>
      <c r="M904" s="6">
        <v>0</v>
      </c>
      <c r="N904" s="6">
        <v>0</v>
      </c>
      <c r="O904" s="6">
        <f>SUM(NonNurse[[#This Row],[Qualified Social Work Staff Hours]],NonNurse[[#This Row],[Other Social Work Staff Hours]])/NonNurse[[#This Row],[MDS Census]]</f>
        <v>0</v>
      </c>
      <c r="P904" s="6">
        <v>0</v>
      </c>
      <c r="Q904" s="6">
        <v>0</v>
      </c>
      <c r="R904" s="6">
        <f>SUM(NonNurse[[#This Row],[Qualified Activities Professional Hours]],NonNurse[[#This Row],[Other Activities Professional Hours]])/NonNurse[[#This Row],[MDS Census]]</f>
        <v>0</v>
      </c>
      <c r="S904" s="6">
        <v>0.58836956521739125</v>
      </c>
      <c r="T904" s="6">
        <v>0.3765217391304348</v>
      </c>
      <c r="U904" s="6">
        <v>0</v>
      </c>
      <c r="V904" s="6">
        <f>SUM(NonNurse[[#This Row],[Occupational Therapist Hours]],NonNurse[[#This Row],[OT Assistant Hours]],NonNurse[[#This Row],[OT Aide Hours]])/NonNurse[[#This Row],[MDS Census]]</f>
        <v>5.2965393794749405E-2</v>
      </c>
      <c r="W904" s="6">
        <v>0.3457608695652174</v>
      </c>
      <c r="X904" s="6">
        <v>0.40836956521739132</v>
      </c>
      <c r="Y904" s="6">
        <v>0</v>
      </c>
      <c r="Z904" s="6">
        <f>SUM(NonNurse[[#This Row],[Physical Therapist (PT) Hours]],NonNurse[[#This Row],[PT Assistant Hours]],NonNurse[[#This Row],[PT Aide Hours]])/NonNurse[[#This Row],[MDS Census]]</f>
        <v>4.1396181384248221E-2</v>
      </c>
      <c r="AA904" s="6">
        <v>0</v>
      </c>
      <c r="AB904" s="6">
        <v>0</v>
      </c>
      <c r="AC904" s="6">
        <v>0</v>
      </c>
      <c r="AD904" s="6">
        <v>0</v>
      </c>
      <c r="AE904" s="6">
        <v>0</v>
      </c>
      <c r="AF904" s="6">
        <v>0</v>
      </c>
      <c r="AG904" s="6">
        <v>0</v>
      </c>
      <c r="AH904" s="1">
        <v>366402</v>
      </c>
      <c r="AI904">
        <v>5</v>
      </c>
    </row>
    <row r="905" spans="1:35" x14ac:dyDescent="0.25">
      <c r="A905" t="s">
        <v>964</v>
      </c>
      <c r="B905" t="s">
        <v>418</v>
      </c>
      <c r="C905" t="s">
        <v>1127</v>
      </c>
      <c r="D905" t="s">
        <v>1036</v>
      </c>
      <c r="E905" s="6">
        <v>76.271739130434781</v>
      </c>
      <c r="F905" s="6">
        <v>5.4782608695652177</v>
      </c>
      <c r="G905" s="6">
        <v>0.42391304347826086</v>
      </c>
      <c r="H905" s="6">
        <v>0.46956521739130436</v>
      </c>
      <c r="I905" s="6">
        <v>2.9891304347826089</v>
      </c>
      <c r="J905" s="6">
        <v>0</v>
      </c>
      <c r="K905" s="6">
        <v>6.1413043478260869</v>
      </c>
      <c r="L905" s="6">
        <v>0</v>
      </c>
      <c r="M905" s="6">
        <v>0</v>
      </c>
      <c r="N905" s="6">
        <v>5.0434782608695654</v>
      </c>
      <c r="O905" s="6">
        <f>SUM(NonNurse[[#This Row],[Qualified Social Work Staff Hours]],NonNurse[[#This Row],[Other Social Work Staff Hours]])/NonNurse[[#This Row],[MDS Census]]</f>
        <v>6.6125124697164028E-2</v>
      </c>
      <c r="P905" s="6">
        <v>4.9565217391304346</v>
      </c>
      <c r="Q905" s="6">
        <v>17.994565217391305</v>
      </c>
      <c r="R905" s="6">
        <f>SUM(NonNurse[[#This Row],[Qualified Activities Professional Hours]],NonNurse[[#This Row],[Other Activities Professional Hours]])/NonNurse[[#This Row],[MDS Census]]</f>
        <v>0.30091207068547809</v>
      </c>
      <c r="S905" s="6">
        <v>1.4945652173913044</v>
      </c>
      <c r="T905" s="6">
        <v>14.021739130434783</v>
      </c>
      <c r="U905" s="6">
        <v>0</v>
      </c>
      <c r="V905" s="6">
        <f>SUM(NonNurse[[#This Row],[Occupational Therapist Hours]],NonNurse[[#This Row],[OT Assistant Hours]],NonNurse[[#This Row],[OT Aide Hours]])/NonNurse[[#This Row],[MDS Census]]</f>
        <v>0.20343451617500358</v>
      </c>
      <c r="W905" s="6">
        <v>21.602717391304349</v>
      </c>
      <c r="X905" s="6">
        <v>0</v>
      </c>
      <c r="Y905" s="6">
        <v>0</v>
      </c>
      <c r="Z905" s="6">
        <f>SUM(NonNurse[[#This Row],[Physical Therapist (PT) Hours]],NonNurse[[#This Row],[PT Assistant Hours]],NonNurse[[#This Row],[PT Aide Hours]])/NonNurse[[#This Row],[MDS Census]]</f>
        <v>0.28323357560210921</v>
      </c>
      <c r="AA905" s="6">
        <v>1.1304347826086956</v>
      </c>
      <c r="AB905" s="6">
        <v>0</v>
      </c>
      <c r="AC905" s="6">
        <v>0</v>
      </c>
      <c r="AD905" s="6">
        <v>0</v>
      </c>
      <c r="AE905" s="6">
        <v>0</v>
      </c>
      <c r="AF905" s="6">
        <v>0</v>
      </c>
      <c r="AG905" s="6">
        <v>0</v>
      </c>
      <c r="AH905" s="1">
        <v>365785</v>
      </c>
      <c r="AI905">
        <v>5</v>
      </c>
    </row>
    <row r="906" spans="1:35" x14ac:dyDescent="0.25">
      <c r="A906" t="s">
        <v>964</v>
      </c>
      <c r="B906" t="s">
        <v>814</v>
      </c>
      <c r="C906" t="s">
        <v>1137</v>
      </c>
      <c r="D906" t="s">
        <v>1038</v>
      </c>
      <c r="E906" s="6">
        <v>49.934782608695649</v>
      </c>
      <c r="F906" s="6">
        <v>29.235869565217399</v>
      </c>
      <c r="G906" s="6">
        <v>0.84782608695652173</v>
      </c>
      <c r="H906" s="6">
        <v>4.3478260869565216E-2</v>
      </c>
      <c r="I906" s="6">
        <v>0</v>
      </c>
      <c r="J906" s="6">
        <v>0</v>
      </c>
      <c r="K906" s="6">
        <v>0</v>
      </c>
      <c r="L906" s="6">
        <v>3.1693478260869559</v>
      </c>
      <c r="M906" s="6">
        <v>5.3397826086956535</v>
      </c>
      <c r="N906" s="6">
        <v>0</v>
      </c>
      <c r="O906" s="6">
        <f>SUM(NonNurse[[#This Row],[Qualified Social Work Staff Hours]],NonNurse[[#This Row],[Other Social Work Staff Hours]])/NonNurse[[#This Row],[MDS Census]]</f>
        <v>0.10693513278188946</v>
      </c>
      <c r="P906" s="6">
        <v>4.6848913043478264</v>
      </c>
      <c r="Q906" s="6">
        <v>17.845217391304356</v>
      </c>
      <c r="R906" s="6">
        <f>SUM(NonNurse[[#This Row],[Qualified Activities Professional Hours]],NonNurse[[#This Row],[Other Activities Professional Hours]])/NonNurse[[#This Row],[MDS Census]]</f>
        <v>0.45119068350021785</v>
      </c>
      <c r="S906" s="6">
        <v>3.3623913043478257</v>
      </c>
      <c r="T906" s="6">
        <v>4.8863043478260888</v>
      </c>
      <c r="U906" s="6">
        <v>0</v>
      </c>
      <c r="V906" s="6">
        <f>SUM(NonNurse[[#This Row],[Occupational Therapist Hours]],NonNurse[[#This Row],[OT Assistant Hours]],NonNurse[[#This Row],[OT Aide Hours]])/NonNurse[[#This Row],[MDS Census]]</f>
        <v>0.16518937744884638</v>
      </c>
      <c r="W906" s="6">
        <v>3.2475000000000018</v>
      </c>
      <c r="X906" s="6">
        <v>7.1348913043478257</v>
      </c>
      <c r="Y906" s="6">
        <v>0</v>
      </c>
      <c r="Z906" s="6">
        <f>SUM(NonNurse[[#This Row],[Physical Therapist (PT) Hours]],NonNurse[[#This Row],[PT Assistant Hours]],NonNurse[[#This Row],[PT Aide Hours]])/NonNurse[[#This Row],[MDS Census]]</f>
        <v>0.20791902481497609</v>
      </c>
      <c r="AA906" s="6">
        <v>0</v>
      </c>
      <c r="AB906" s="6">
        <v>0</v>
      </c>
      <c r="AC906" s="6">
        <v>0</v>
      </c>
      <c r="AD906" s="6">
        <v>56.396086956521742</v>
      </c>
      <c r="AE906" s="6">
        <v>0</v>
      </c>
      <c r="AF906" s="6">
        <v>0</v>
      </c>
      <c r="AG906" s="6">
        <v>0</v>
      </c>
      <c r="AH906" s="1">
        <v>366365</v>
      </c>
      <c r="AI906">
        <v>5</v>
      </c>
    </row>
    <row r="907" spans="1:35" x14ac:dyDescent="0.25">
      <c r="A907" t="s">
        <v>964</v>
      </c>
      <c r="B907" t="s">
        <v>407</v>
      </c>
      <c r="C907" t="s">
        <v>1197</v>
      </c>
      <c r="D907" t="s">
        <v>1028</v>
      </c>
      <c r="E907" s="6">
        <v>55.282608695652172</v>
      </c>
      <c r="F907" s="6">
        <v>25.033478260869561</v>
      </c>
      <c r="G907" s="6">
        <v>0.28260869565217389</v>
      </c>
      <c r="H907" s="6">
        <v>0</v>
      </c>
      <c r="I907" s="6">
        <v>0</v>
      </c>
      <c r="J907" s="6">
        <v>0</v>
      </c>
      <c r="K907" s="6">
        <v>0</v>
      </c>
      <c r="L907" s="6">
        <v>2.9316304347826092</v>
      </c>
      <c r="M907" s="6">
        <v>4.9656521739130435</v>
      </c>
      <c r="N907" s="6">
        <v>0</v>
      </c>
      <c r="O907" s="6">
        <f>SUM(NonNurse[[#This Row],[Qualified Social Work Staff Hours]],NonNurse[[#This Row],[Other Social Work Staff Hours]])/NonNurse[[#This Row],[MDS Census]]</f>
        <v>8.9823043649233186E-2</v>
      </c>
      <c r="P907" s="6">
        <v>5.4251086956521721</v>
      </c>
      <c r="Q907" s="6">
        <v>15.708913043478265</v>
      </c>
      <c r="R907" s="6">
        <f>SUM(NonNurse[[#This Row],[Qualified Activities Professional Hours]],NonNurse[[#This Row],[Other Activities Professional Hours]])/NonNurse[[#This Row],[MDS Census]]</f>
        <v>0.38229060165159268</v>
      </c>
      <c r="S907" s="6">
        <v>3.491413043478262</v>
      </c>
      <c r="T907" s="6">
        <v>3.7570652173913035</v>
      </c>
      <c r="U907" s="6">
        <v>0</v>
      </c>
      <c r="V907" s="6">
        <f>SUM(NonNurse[[#This Row],[Occupational Therapist Hours]],NonNurse[[#This Row],[OT Assistant Hours]],NonNurse[[#This Row],[OT Aide Hours]])/NonNurse[[#This Row],[MDS Census]]</f>
        <v>0.1311167911915061</v>
      </c>
      <c r="W907" s="6">
        <v>5.2499999999999998E-2</v>
      </c>
      <c r="X907" s="6">
        <v>6.8046739130434801</v>
      </c>
      <c r="Y907" s="6">
        <v>0.20652173913043478</v>
      </c>
      <c r="Z907" s="6">
        <f>SUM(NonNurse[[#This Row],[Physical Therapist (PT) Hours]],NonNurse[[#This Row],[PT Assistant Hours]],NonNurse[[#This Row],[PT Aide Hours]])/NonNurse[[#This Row],[MDS Census]]</f>
        <v>0.12777428234368859</v>
      </c>
      <c r="AA907" s="6">
        <v>0</v>
      </c>
      <c r="AB907" s="6">
        <v>0</v>
      </c>
      <c r="AC907" s="6">
        <v>0</v>
      </c>
      <c r="AD907" s="6">
        <v>47.038695652173928</v>
      </c>
      <c r="AE907" s="6">
        <v>0</v>
      </c>
      <c r="AF907" s="6">
        <v>0</v>
      </c>
      <c r="AG907" s="6">
        <v>0</v>
      </c>
      <c r="AH907" s="1">
        <v>365769</v>
      </c>
      <c r="AI907">
        <v>5</v>
      </c>
    </row>
    <row r="908" spans="1:35" x14ac:dyDescent="0.25">
      <c r="A908" t="s">
        <v>964</v>
      </c>
      <c r="B908" t="s">
        <v>336</v>
      </c>
      <c r="C908" t="s">
        <v>1278</v>
      </c>
      <c r="D908" t="s">
        <v>1032</v>
      </c>
      <c r="E908" s="6">
        <v>68.782608695652172</v>
      </c>
      <c r="F908" s="6">
        <v>4.5461956521739131</v>
      </c>
      <c r="G908" s="6">
        <v>0.33695652173913043</v>
      </c>
      <c r="H908" s="6">
        <v>0.33510869565217388</v>
      </c>
      <c r="I908" s="6">
        <v>2.097826086956522</v>
      </c>
      <c r="J908" s="6">
        <v>0</v>
      </c>
      <c r="K908" s="6">
        <v>0</v>
      </c>
      <c r="L908" s="6">
        <v>3.7173913043478262</v>
      </c>
      <c r="M908" s="6">
        <v>5.0706521739130439</v>
      </c>
      <c r="N908" s="6">
        <v>0.24728260869565216</v>
      </c>
      <c r="O908" s="6">
        <f>SUM(NonNurse[[#This Row],[Qualified Social Work Staff Hours]],NonNurse[[#This Row],[Other Social Work Staff Hours]])/NonNurse[[#This Row],[MDS Census]]</f>
        <v>7.7315107458912777E-2</v>
      </c>
      <c r="P908" s="6">
        <v>4.4755434782608692</v>
      </c>
      <c r="Q908" s="6">
        <v>4.4429347826086953</v>
      </c>
      <c r="R908" s="6">
        <f>SUM(NonNurse[[#This Row],[Qualified Activities Professional Hours]],NonNurse[[#This Row],[Other Activities Professional Hours]])/NonNurse[[#This Row],[MDS Census]]</f>
        <v>0.12966182048040453</v>
      </c>
      <c r="S908" s="6">
        <v>6.6983695652173916</v>
      </c>
      <c r="T908" s="6">
        <v>0.91576086956521741</v>
      </c>
      <c r="U908" s="6">
        <v>0</v>
      </c>
      <c r="V908" s="6">
        <f>SUM(NonNurse[[#This Row],[Occupational Therapist Hours]],NonNurse[[#This Row],[OT Assistant Hours]],NonNurse[[#This Row],[OT Aide Hours]])/NonNurse[[#This Row],[MDS Census]]</f>
        <v>0.11069848293299622</v>
      </c>
      <c r="W908" s="6">
        <v>1.6059782608695652</v>
      </c>
      <c r="X908" s="6">
        <v>3.3315217391304346</v>
      </c>
      <c r="Y908" s="6">
        <v>0</v>
      </c>
      <c r="Z908" s="6">
        <f>SUM(NonNurse[[#This Row],[Physical Therapist (PT) Hours]],NonNurse[[#This Row],[PT Assistant Hours]],NonNurse[[#This Row],[PT Aide Hours]])/NonNurse[[#This Row],[MDS Census]]</f>
        <v>7.1784134007585335E-2</v>
      </c>
      <c r="AA908" s="6">
        <v>0</v>
      </c>
      <c r="AB908" s="6">
        <v>0</v>
      </c>
      <c r="AC908" s="6">
        <v>0</v>
      </c>
      <c r="AD908" s="6">
        <v>0</v>
      </c>
      <c r="AE908" s="6">
        <v>0</v>
      </c>
      <c r="AF908" s="6">
        <v>0</v>
      </c>
      <c r="AG908" s="6">
        <v>0</v>
      </c>
      <c r="AH908" s="1">
        <v>365670</v>
      </c>
      <c r="AI908">
        <v>5</v>
      </c>
    </row>
    <row r="909" spans="1:35" x14ac:dyDescent="0.25">
      <c r="A909" t="s">
        <v>964</v>
      </c>
      <c r="B909" t="s">
        <v>68</v>
      </c>
      <c r="C909" t="s">
        <v>1107</v>
      </c>
      <c r="D909" t="s">
        <v>1016</v>
      </c>
      <c r="E909" s="6">
        <v>57.402173913043477</v>
      </c>
      <c r="F909" s="6">
        <v>2.9565217391304346</v>
      </c>
      <c r="G909" s="6">
        <v>3.2608695652173912E-2</v>
      </c>
      <c r="H909" s="6">
        <v>0.22586956521739127</v>
      </c>
      <c r="I909" s="6">
        <v>3.3586956521739131</v>
      </c>
      <c r="J909" s="6">
        <v>0</v>
      </c>
      <c r="K909" s="6">
        <v>0</v>
      </c>
      <c r="L909" s="6">
        <v>0.83152173913043481</v>
      </c>
      <c r="M909" s="6">
        <v>0</v>
      </c>
      <c r="N909" s="6">
        <v>5.0353260869565215</v>
      </c>
      <c r="O909" s="6">
        <f>SUM(NonNurse[[#This Row],[Qualified Social Work Staff Hours]],NonNurse[[#This Row],[Other Social Work Staff Hours]])/NonNurse[[#This Row],[MDS Census]]</f>
        <v>8.7720128763491764E-2</v>
      </c>
      <c r="P909" s="6">
        <v>1.8831521739130435</v>
      </c>
      <c r="Q909" s="6">
        <v>6.2065217391304346</v>
      </c>
      <c r="R909" s="6">
        <f>SUM(NonNurse[[#This Row],[Qualified Activities Professional Hours]],NonNurse[[#This Row],[Other Activities Professional Hours]])/NonNurse[[#This Row],[MDS Census]]</f>
        <v>0.14092974815375878</v>
      </c>
      <c r="S909" s="6">
        <v>2.3451086956521738</v>
      </c>
      <c r="T909" s="6">
        <v>4.1875</v>
      </c>
      <c r="U909" s="6">
        <v>0</v>
      </c>
      <c r="V909" s="6">
        <f>SUM(NonNurse[[#This Row],[Occupational Therapist Hours]],NonNurse[[#This Row],[OT Assistant Hours]],NonNurse[[#This Row],[OT Aide Hours]])/NonNurse[[#This Row],[MDS Census]]</f>
        <v>0.11380420374928991</v>
      </c>
      <c r="W909" s="6">
        <v>7.0217391304347823</v>
      </c>
      <c r="X909" s="6">
        <v>0.20652173913043478</v>
      </c>
      <c r="Y909" s="6">
        <v>0</v>
      </c>
      <c r="Z909" s="6">
        <f>SUM(NonNurse[[#This Row],[Physical Therapist (PT) Hours]],NonNurse[[#This Row],[PT Assistant Hours]],NonNurse[[#This Row],[PT Aide Hours]])/NonNurse[[#This Row],[MDS Census]]</f>
        <v>0.12592312062109448</v>
      </c>
      <c r="AA909" s="6">
        <v>0</v>
      </c>
      <c r="AB909" s="6">
        <v>0</v>
      </c>
      <c r="AC909" s="6">
        <v>0</v>
      </c>
      <c r="AD909" s="6">
        <v>0</v>
      </c>
      <c r="AE909" s="6">
        <v>0</v>
      </c>
      <c r="AF909" s="6">
        <v>0</v>
      </c>
      <c r="AG909" s="6">
        <v>0</v>
      </c>
      <c r="AH909" s="1">
        <v>365228</v>
      </c>
      <c r="AI909">
        <v>5</v>
      </c>
    </row>
    <row r="910" spans="1:35" x14ac:dyDescent="0.25">
      <c r="A910" t="s">
        <v>964</v>
      </c>
      <c r="B910" t="s">
        <v>498</v>
      </c>
      <c r="C910" t="s">
        <v>1106</v>
      </c>
      <c r="D910" t="s">
        <v>1014</v>
      </c>
      <c r="E910" s="6">
        <v>28.793478260869566</v>
      </c>
      <c r="F910" s="6">
        <v>2.7934782608695654</v>
      </c>
      <c r="G910" s="6">
        <v>0</v>
      </c>
      <c r="H910" s="6">
        <v>0</v>
      </c>
      <c r="I910" s="6">
        <v>0</v>
      </c>
      <c r="J910" s="6">
        <v>0</v>
      </c>
      <c r="K910" s="6">
        <v>0</v>
      </c>
      <c r="L910" s="6">
        <v>0.3830434782608696</v>
      </c>
      <c r="M910" s="6">
        <v>0</v>
      </c>
      <c r="N910" s="6">
        <v>0</v>
      </c>
      <c r="O910" s="6">
        <f>SUM(NonNurse[[#This Row],[Qualified Social Work Staff Hours]],NonNurse[[#This Row],[Other Social Work Staff Hours]])/NonNurse[[#This Row],[MDS Census]]</f>
        <v>0</v>
      </c>
      <c r="P910" s="6">
        <v>0</v>
      </c>
      <c r="Q910" s="6">
        <v>4.4320652173913047</v>
      </c>
      <c r="R910" s="6">
        <f>SUM(NonNurse[[#This Row],[Qualified Activities Professional Hours]],NonNurse[[#This Row],[Other Activities Professional Hours]])/NonNurse[[#This Row],[MDS Census]]</f>
        <v>0.15392600981502455</v>
      </c>
      <c r="S910" s="6">
        <v>0.40065217391304342</v>
      </c>
      <c r="T910" s="6">
        <v>1.4697826086956525</v>
      </c>
      <c r="U910" s="6">
        <v>0</v>
      </c>
      <c r="V910" s="6">
        <f>SUM(NonNurse[[#This Row],[Occupational Therapist Hours]],NonNurse[[#This Row],[OT Assistant Hours]],NonNurse[[#This Row],[OT Aide Hours]])/NonNurse[[#This Row],[MDS Census]]</f>
        <v>6.496036240090601E-2</v>
      </c>
      <c r="W910" s="6">
        <v>0.73402173913043478</v>
      </c>
      <c r="X910" s="6">
        <v>2.6027173913043482</v>
      </c>
      <c r="Y910" s="6">
        <v>0</v>
      </c>
      <c r="Z910" s="6">
        <f>SUM(NonNurse[[#This Row],[Physical Therapist (PT) Hours]],NonNurse[[#This Row],[PT Assistant Hours]],NonNurse[[#This Row],[PT Aide Hours]])/NonNurse[[#This Row],[MDS Census]]</f>
        <v>0.11588523971309929</v>
      </c>
      <c r="AA910" s="6">
        <v>0</v>
      </c>
      <c r="AB910" s="6">
        <v>0</v>
      </c>
      <c r="AC910" s="6">
        <v>0</v>
      </c>
      <c r="AD910" s="6">
        <v>0</v>
      </c>
      <c r="AE910" s="6">
        <v>0</v>
      </c>
      <c r="AF910" s="6">
        <v>0</v>
      </c>
      <c r="AG910" s="6">
        <v>0</v>
      </c>
      <c r="AH910" s="1">
        <v>365911</v>
      </c>
      <c r="AI910">
        <v>5</v>
      </c>
    </row>
    <row r="911" spans="1:35" x14ac:dyDescent="0.25">
      <c r="A911" t="s">
        <v>964</v>
      </c>
      <c r="B911" t="s">
        <v>360</v>
      </c>
      <c r="C911" t="s">
        <v>1096</v>
      </c>
      <c r="D911" t="s">
        <v>1034</v>
      </c>
      <c r="E911" s="6">
        <v>63.967391304347828</v>
      </c>
      <c r="F911" s="6">
        <v>5.7391304347826084</v>
      </c>
      <c r="G911" s="6">
        <v>0</v>
      </c>
      <c r="H911" s="6">
        <v>0</v>
      </c>
      <c r="I911" s="6">
        <v>0</v>
      </c>
      <c r="J911" s="6">
        <v>0</v>
      </c>
      <c r="K911" s="6">
        <v>0</v>
      </c>
      <c r="L911" s="6">
        <v>1.442391304347826</v>
      </c>
      <c r="M911" s="6">
        <v>0</v>
      </c>
      <c r="N911" s="6">
        <v>0</v>
      </c>
      <c r="O911" s="6">
        <f>SUM(NonNurse[[#This Row],[Qualified Social Work Staff Hours]],NonNurse[[#This Row],[Other Social Work Staff Hours]])/NonNurse[[#This Row],[MDS Census]]</f>
        <v>0</v>
      </c>
      <c r="P911" s="6">
        <v>4.0217391304347823</v>
      </c>
      <c r="Q911" s="6">
        <v>3.3043478260869565</v>
      </c>
      <c r="R911" s="6">
        <f>SUM(NonNurse[[#This Row],[Qualified Activities Professional Hours]],NonNurse[[#This Row],[Other Activities Professional Hours]])/NonNurse[[#This Row],[MDS Census]]</f>
        <v>0.11452846219201358</v>
      </c>
      <c r="S911" s="6">
        <v>1.4994565217391302</v>
      </c>
      <c r="T911" s="6">
        <v>4.9330434782608688</v>
      </c>
      <c r="U911" s="6">
        <v>0</v>
      </c>
      <c r="V911" s="6">
        <f>SUM(NonNurse[[#This Row],[Occupational Therapist Hours]],NonNurse[[#This Row],[OT Assistant Hours]],NonNurse[[#This Row],[OT Aide Hours]])/NonNurse[[#This Row],[MDS Census]]</f>
        <v>0.10055904842820729</v>
      </c>
      <c r="W911" s="6">
        <v>0.99380434782608684</v>
      </c>
      <c r="X911" s="6">
        <v>6.4922826086956507</v>
      </c>
      <c r="Y911" s="6">
        <v>0</v>
      </c>
      <c r="Z911" s="6">
        <f>SUM(NonNurse[[#This Row],[Physical Therapist (PT) Hours]],NonNurse[[#This Row],[PT Assistant Hours]],NonNurse[[#This Row],[PT Aide Hours]])/NonNurse[[#This Row],[MDS Census]]</f>
        <v>0.11702973661852163</v>
      </c>
      <c r="AA911" s="6">
        <v>0</v>
      </c>
      <c r="AB911" s="6">
        <v>0</v>
      </c>
      <c r="AC911" s="6">
        <v>0</v>
      </c>
      <c r="AD911" s="6">
        <v>0</v>
      </c>
      <c r="AE911" s="6">
        <v>0</v>
      </c>
      <c r="AF911" s="6">
        <v>0</v>
      </c>
      <c r="AG911" s="6">
        <v>0</v>
      </c>
      <c r="AH911" s="1">
        <v>365707</v>
      </c>
      <c r="AI911">
        <v>5</v>
      </c>
    </row>
    <row r="912" spans="1:35" x14ac:dyDescent="0.25">
      <c r="A912" t="s">
        <v>964</v>
      </c>
      <c r="B912" t="s">
        <v>203</v>
      </c>
      <c r="C912" t="s">
        <v>1222</v>
      </c>
      <c r="D912" t="s">
        <v>1039</v>
      </c>
      <c r="E912" s="6">
        <v>48.163043478260867</v>
      </c>
      <c r="F912" s="6">
        <v>0</v>
      </c>
      <c r="G912" s="6">
        <v>0</v>
      </c>
      <c r="H912" s="6">
        <v>0</v>
      </c>
      <c r="I912" s="6">
        <v>0</v>
      </c>
      <c r="J912" s="6">
        <v>0</v>
      </c>
      <c r="K912" s="6">
        <v>0</v>
      </c>
      <c r="L912" s="6">
        <v>1.869565217391304</v>
      </c>
      <c r="M912" s="6">
        <v>4.0516304347826084</v>
      </c>
      <c r="N912" s="6">
        <v>0</v>
      </c>
      <c r="O912" s="6">
        <f>SUM(NonNurse[[#This Row],[Qualified Social Work Staff Hours]],NonNurse[[#This Row],[Other Social Work Staff Hours]])/NonNurse[[#This Row],[MDS Census]]</f>
        <v>8.412322274881516E-2</v>
      </c>
      <c r="P912" s="6">
        <v>5.5815217391304346</v>
      </c>
      <c r="Q912" s="6">
        <v>8.125</v>
      </c>
      <c r="R912" s="6">
        <f>SUM(NonNurse[[#This Row],[Qualified Activities Professional Hours]],NonNurse[[#This Row],[Other Activities Professional Hours]])/NonNurse[[#This Row],[MDS Census]]</f>
        <v>0.28458587226359738</v>
      </c>
      <c r="S912" s="6">
        <v>1.3526086956521739</v>
      </c>
      <c r="T912" s="6">
        <v>5.9414130434782599</v>
      </c>
      <c r="U912" s="6">
        <v>0</v>
      </c>
      <c r="V912" s="6">
        <f>SUM(NonNurse[[#This Row],[Occupational Therapist Hours]],NonNurse[[#This Row],[OT Assistant Hours]],NonNurse[[#This Row],[OT Aide Hours]])/NonNurse[[#This Row],[MDS Census]]</f>
        <v>0.15144436921688106</v>
      </c>
      <c r="W912" s="6">
        <v>1.5282608695652173</v>
      </c>
      <c r="X912" s="6">
        <v>9.113586956521738</v>
      </c>
      <c r="Y912" s="6">
        <v>0</v>
      </c>
      <c r="Z912" s="6">
        <f>SUM(NonNurse[[#This Row],[Physical Therapist (PT) Hours]],NonNurse[[#This Row],[PT Assistant Hours]],NonNurse[[#This Row],[PT Aide Hours]])/NonNurse[[#This Row],[MDS Census]]</f>
        <v>0.22095463777928231</v>
      </c>
      <c r="AA912" s="6">
        <v>0</v>
      </c>
      <c r="AB912" s="6">
        <v>0</v>
      </c>
      <c r="AC912" s="6">
        <v>0</v>
      </c>
      <c r="AD912" s="6">
        <v>0</v>
      </c>
      <c r="AE912" s="6">
        <v>0</v>
      </c>
      <c r="AF912" s="6">
        <v>0</v>
      </c>
      <c r="AG912" s="6">
        <v>0</v>
      </c>
      <c r="AH912" s="1">
        <v>365460</v>
      </c>
      <c r="AI912">
        <v>5</v>
      </c>
    </row>
    <row r="913" spans="1:35" x14ac:dyDescent="0.25">
      <c r="A913" t="s">
        <v>964</v>
      </c>
      <c r="B913" t="s">
        <v>751</v>
      </c>
      <c r="C913" t="s">
        <v>1397</v>
      </c>
      <c r="D913" t="s">
        <v>1047</v>
      </c>
      <c r="E913" s="6">
        <v>83.902173913043484</v>
      </c>
      <c r="F913" s="6">
        <v>4.8695652173913047</v>
      </c>
      <c r="G913" s="6">
        <v>0.11684782608695653</v>
      </c>
      <c r="H913" s="6">
        <v>0</v>
      </c>
      <c r="I913" s="6">
        <v>5.7391304347826084</v>
      </c>
      <c r="J913" s="6">
        <v>0</v>
      </c>
      <c r="K913" s="6">
        <v>0</v>
      </c>
      <c r="L913" s="6">
        <v>2.9518478260869569</v>
      </c>
      <c r="M913" s="6">
        <v>8.0570652173913047</v>
      </c>
      <c r="N913" s="6">
        <v>0</v>
      </c>
      <c r="O913" s="6">
        <f>SUM(NonNurse[[#This Row],[Qualified Social Work Staff Hours]],NonNurse[[#This Row],[Other Social Work Staff Hours]])/NonNurse[[#This Row],[MDS Census]]</f>
        <v>9.6029278403938337E-2</v>
      </c>
      <c r="P913" s="6">
        <v>4.0788043478260869</v>
      </c>
      <c r="Q913" s="6">
        <v>13.595108695652174</v>
      </c>
      <c r="R913" s="6">
        <f>SUM(NonNurse[[#This Row],[Qualified Activities Professional Hours]],NonNurse[[#This Row],[Other Activities Professional Hours]])/NonNurse[[#This Row],[MDS Census]]</f>
        <v>0.21064904780411969</v>
      </c>
      <c r="S913" s="6">
        <v>2.6607608695652187</v>
      </c>
      <c r="T913" s="6">
        <v>8.9281521739130465</v>
      </c>
      <c r="U913" s="6">
        <v>0</v>
      </c>
      <c r="V913" s="6">
        <f>SUM(NonNurse[[#This Row],[Occupational Therapist Hours]],NonNurse[[#This Row],[OT Assistant Hours]],NonNurse[[#This Row],[OT Aide Hours]])/NonNurse[[#This Row],[MDS Census]]</f>
        <v>0.13812410934058819</v>
      </c>
      <c r="W913" s="6">
        <v>3.4513043478260874</v>
      </c>
      <c r="X913" s="6">
        <v>9.2201086956521756</v>
      </c>
      <c r="Y913" s="6">
        <v>0</v>
      </c>
      <c r="Z913" s="6">
        <f>SUM(NonNurse[[#This Row],[Physical Therapist (PT) Hours]],NonNurse[[#This Row],[PT Assistant Hours]],NonNurse[[#This Row],[PT Aide Hours]])/NonNurse[[#This Row],[MDS Census]]</f>
        <v>0.15102603964244077</v>
      </c>
      <c r="AA913" s="6">
        <v>0</v>
      </c>
      <c r="AB913" s="6">
        <v>0</v>
      </c>
      <c r="AC913" s="6">
        <v>0</v>
      </c>
      <c r="AD913" s="6">
        <v>0</v>
      </c>
      <c r="AE913" s="6">
        <v>0</v>
      </c>
      <c r="AF913" s="6">
        <v>0</v>
      </c>
      <c r="AG913" s="6">
        <v>4.3478260869565216E-2</v>
      </c>
      <c r="AH913" s="1">
        <v>366281</v>
      </c>
      <c r="AI913">
        <v>5</v>
      </c>
    </row>
    <row r="914" spans="1:35" x14ac:dyDescent="0.25">
      <c r="A914" t="s">
        <v>964</v>
      </c>
      <c r="B914" t="s">
        <v>897</v>
      </c>
      <c r="C914" t="s">
        <v>1284</v>
      </c>
      <c r="D914" t="s">
        <v>1017</v>
      </c>
      <c r="E914" s="6">
        <v>17</v>
      </c>
      <c r="F914" s="6">
        <v>1.3043478260869565</v>
      </c>
      <c r="G914" s="6">
        <v>0.27173913043478259</v>
      </c>
      <c r="H914" s="6">
        <v>0.13043478260869565</v>
      </c>
      <c r="I914" s="6">
        <v>1.6847826086956521</v>
      </c>
      <c r="J914" s="6">
        <v>0</v>
      </c>
      <c r="K914" s="6">
        <v>0</v>
      </c>
      <c r="L914" s="6">
        <v>0.44347826086956527</v>
      </c>
      <c r="M914" s="6">
        <v>0</v>
      </c>
      <c r="N914" s="6">
        <v>2.3913043478260869</v>
      </c>
      <c r="O914" s="6">
        <f>SUM(NonNurse[[#This Row],[Qualified Social Work Staff Hours]],NonNurse[[#This Row],[Other Social Work Staff Hours]])/NonNurse[[#This Row],[MDS Census]]</f>
        <v>0.14066496163682865</v>
      </c>
      <c r="P914" s="6">
        <v>2.0239130434782608</v>
      </c>
      <c r="Q914" s="6">
        <v>7.3076086956521706</v>
      </c>
      <c r="R914" s="6">
        <f>SUM(NonNurse[[#This Row],[Qualified Activities Professional Hours]],NonNurse[[#This Row],[Other Activities Professional Hours]])/NonNurse[[#This Row],[MDS Census]]</f>
        <v>0.54891304347826075</v>
      </c>
      <c r="S914" s="6">
        <v>3.4771739130434782</v>
      </c>
      <c r="T914" s="6">
        <v>0</v>
      </c>
      <c r="U914" s="6">
        <v>0</v>
      </c>
      <c r="V914" s="6">
        <f>SUM(NonNurse[[#This Row],[Occupational Therapist Hours]],NonNurse[[#This Row],[OT Assistant Hours]],NonNurse[[#This Row],[OT Aide Hours]])/NonNurse[[#This Row],[MDS Census]]</f>
        <v>0.204539641943734</v>
      </c>
      <c r="W914" s="6">
        <v>4.6673913043478263</v>
      </c>
      <c r="X914" s="6">
        <v>0</v>
      </c>
      <c r="Y914" s="6">
        <v>0</v>
      </c>
      <c r="Z914" s="6">
        <f>SUM(NonNurse[[#This Row],[Physical Therapist (PT) Hours]],NonNurse[[#This Row],[PT Assistant Hours]],NonNurse[[#This Row],[PT Aide Hours]])/NonNurse[[#This Row],[MDS Census]]</f>
        <v>0.27455242966751919</v>
      </c>
      <c r="AA914" s="6">
        <v>0</v>
      </c>
      <c r="AB914" s="6">
        <v>0</v>
      </c>
      <c r="AC914" s="6">
        <v>0</v>
      </c>
      <c r="AD914" s="6">
        <v>0</v>
      </c>
      <c r="AE914" s="6">
        <v>0</v>
      </c>
      <c r="AF914" s="6">
        <v>0</v>
      </c>
      <c r="AG914" s="6">
        <v>0</v>
      </c>
      <c r="AH914" s="1">
        <v>366456</v>
      </c>
      <c r="AI914">
        <v>5</v>
      </c>
    </row>
    <row r="915" spans="1:35" x14ac:dyDescent="0.25">
      <c r="A915" t="s">
        <v>964</v>
      </c>
      <c r="B915" t="s">
        <v>372</v>
      </c>
      <c r="C915" t="s">
        <v>1131</v>
      </c>
      <c r="D915" t="s">
        <v>982</v>
      </c>
      <c r="E915" s="6">
        <v>117.60869565217391</v>
      </c>
      <c r="F915" s="6">
        <v>5.4782608695652177</v>
      </c>
      <c r="G915" s="6">
        <v>0.84782608695652173</v>
      </c>
      <c r="H915" s="6">
        <v>0.69565217391304346</v>
      </c>
      <c r="I915" s="6">
        <v>3.152173913043478</v>
      </c>
      <c r="J915" s="6">
        <v>0</v>
      </c>
      <c r="K915" s="6">
        <v>0</v>
      </c>
      <c r="L915" s="6">
        <v>6.3184782608695658</v>
      </c>
      <c r="M915" s="6">
        <v>0</v>
      </c>
      <c r="N915" s="6">
        <v>0</v>
      </c>
      <c r="O915" s="6">
        <f>SUM(NonNurse[[#This Row],[Qualified Social Work Staff Hours]],NonNurse[[#This Row],[Other Social Work Staff Hours]])/NonNurse[[#This Row],[MDS Census]]</f>
        <v>0</v>
      </c>
      <c r="P915" s="6">
        <v>5.4078260869565211</v>
      </c>
      <c r="Q915" s="6">
        <v>26.117391304347827</v>
      </c>
      <c r="R915" s="6">
        <f>SUM(NonNurse[[#This Row],[Qualified Activities Professional Hours]],NonNurse[[#This Row],[Other Activities Professional Hours]])/NonNurse[[#This Row],[MDS Census]]</f>
        <v>0.26805175600739373</v>
      </c>
      <c r="S915" s="6">
        <v>3.2647826086956515</v>
      </c>
      <c r="T915" s="6">
        <v>6.5894565217391294</v>
      </c>
      <c r="U915" s="6">
        <v>0</v>
      </c>
      <c r="V915" s="6">
        <f>SUM(NonNurse[[#This Row],[Occupational Therapist Hours]],NonNurse[[#This Row],[OT Assistant Hours]],NonNurse[[#This Row],[OT Aide Hours]])/NonNurse[[#This Row],[MDS Census]]</f>
        <v>8.3788354898336401E-2</v>
      </c>
      <c r="W915" s="6">
        <v>4.739673913043478</v>
      </c>
      <c r="X915" s="6">
        <v>5.0407608695652177</v>
      </c>
      <c r="Y915" s="6">
        <v>0</v>
      </c>
      <c r="Z915" s="6">
        <f>SUM(NonNurse[[#This Row],[Physical Therapist (PT) Hours]],NonNurse[[#This Row],[PT Assistant Hours]],NonNurse[[#This Row],[PT Aide Hours]])/NonNurse[[#This Row],[MDS Census]]</f>
        <v>8.3160813308687617E-2</v>
      </c>
      <c r="AA915" s="6">
        <v>0</v>
      </c>
      <c r="AB915" s="6">
        <v>0</v>
      </c>
      <c r="AC915" s="6">
        <v>0</v>
      </c>
      <c r="AD915" s="6">
        <v>0</v>
      </c>
      <c r="AE915" s="6">
        <v>0</v>
      </c>
      <c r="AF915" s="6">
        <v>0</v>
      </c>
      <c r="AG915" s="6">
        <v>0</v>
      </c>
      <c r="AH915" s="1">
        <v>365722</v>
      </c>
      <c r="AI915">
        <v>5</v>
      </c>
    </row>
    <row r="916" spans="1:35" x14ac:dyDescent="0.25">
      <c r="A916" t="s">
        <v>964</v>
      </c>
      <c r="B916" t="s">
        <v>202</v>
      </c>
      <c r="C916" t="s">
        <v>1173</v>
      </c>
      <c r="D916" t="s">
        <v>1049</v>
      </c>
      <c r="E916" s="6">
        <v>65.869565217391298</v>
      </c>
      <c r="F916" s="6">
        <v>46.002717391304351</v>
      </c>
      <c r="G916" s="6">
        <v>0</v>
      </c>
      <c r="H916" s="6">
        <v>0</v>
      </c>
      <c r="I916" s="6">
        <v>0</v>
      </c>
      <c r="J916" s="6">
        <v>0</v>
      </c>
      <c r="K916" s="6">
        <v>0</v>
      </c>
      <c r="L916" s="6">
        <v>0</v>
      </c>
      <c r="M916" s="6">
        <v>5.1413043478260869</v>
      </c>
      <c r="N916" s="6">
        <v>0</v>
      </c>
      <c r="O916" s="6">
        <f>SUM(NonNurse[[#This Row],[Qualified Social Work Staff Hours]],NonNurse[[#This Row],[Other Social Work Staff Hours]])/NonNurse[[#This Row],[MDS Census]]</f>
        <v>7.8052805280528062E-2</v>
      </c>
      <c r="P916" s="6">
        <v>12.361413043478262</v>
      </c>
      <c r="Q916" s="6">
        <v>0</v>
      </c>
      <c r="R916" s="6">
        <f>SUM(NonNurse[[#This Row],[Qualified Activities Professional Hours]],NonNurse[[#This Row],[Other Activities Professional Hours]])/NonNurse[[#This Row],[MDS Census]]</f>
        <v>0.18766501650165018</v>
      </c>
      <c r="S916" s="6">
        <v>0</v>
      </c>
      <c r="T916" s="6">
        <v>0</v>
      </c>
      <c r="U916" s="6">
        <v>0</v>
      </c>
      <c r="V916" s="6">
        <f>SUM(NonNurse[[#This Row],[Occupational Therapist Hours]],NonNurse[[#This Row],[OT Assistant Hours]],NonNurse[[#This Row],[OT Aide Hours]])/NonNurse[[#This Row],[MDS Census]]</f>
        <v>0</v>
      </c>
      <c r="W916" s="6">
        <v>0</v>
      </c>
      <c r="X916" s="6">
        <v>0</v>
      </c>
      <c r="Y916" s="6">
        <v>0</v>
      </c>
      <c r="Z916" s="6">
        <f>SUM(NonNurse[[#This Row],[Physical Therapist (PT) Hours]],NonNurse[[#This Row],[PT Assistant Hours]],NonNurse[[#This Row],[PT Aide Hours]])/NonNurse[[#This Row],[MDS Census]]</f>
        <v>0</v>
      </c>
      <c r="AA916" s="6">
        <v>0</v>
      </c>
      <c r="AB916" s="6">
        <v>0</v>
      </c>
      <c r="AC916" s="6">
        <v>0</v>
      </c>
      <c r="AD916" s="6">
        <v>50.730978260869563</v>
      </c>
      <c r="AE916" s="6">
        <v>0</v>
      </c>
      <c r="AF916" s="6">
        <v>0</v>
      </c>
      <c r="AG916" s="6">
        <v>0</v>
      </c>
      <c r="AH916" s="1">
        <v>365458</v>
      </c>
      <c r="AI916">
        <v>5</v>
      </c>
    </row>
    <row r="917" spans="1:35" x14ac:dyDescent="0.25">
      <c r="A917" t="s">
        <v>964</v>
      </c>
      <c r="B917" t="s">
        <v>902</v>
      </c>
      <c r="C917" t="s">
        <v>1098</v>
      </c>
      <c r="D917" t="s">
        <v>999</v>
      </c>
      <c r="E917" s="6">
        <v>43.619565217391305</v>
      </c>
      <c r="F917" s="6">
        <v>27.411739130434793</v>
      </c>
      <c r="G917" s="6">
        <v>0.35869565217391303</v>
      </c>
      <c r="H917" s="6">
        <v>0.11141304347826086</v>
      </c>
      <c r="I917" s="6">
        <v>0</v>
      </c>
      <c r="J917" s="6">
        <v>0</v>
      </c>
      <c r="K917" s="6">
        <v>0</v>
      </c>
      <c r="L917" s="6">
        <v>0</v>
      </c>
      <c r="M917" s="6">
        <v>5.2935869565217386</v>
      </c>
      <c r="N917" s="6">
        <v>0</v>
      </c>
      <c r="O917" s="6">
        <f>SUM(NonNurse[[#This Row],[Qualified Social Work Staff Hours]],NonNurse[[#This Row],[Other Social Work Staff Hours]])/NonNurse[[#This Row],[MDS Census]]</f>
        <v>0.12135808621978568</v>
      </c>
      <c r="P917" s="6">
        <v>4.3168478260869563</v>
      </c>
      <c r="Q917" s="6">
        <v>16.485326086956523</v>
      </c>
      <c r="R917" s="6">
        <f>SUM(NonNurse[[#This Row],[Qualified Activities Professional Hours]],NonNurse[[#This Row],[Other Activities Professional Hours]])/NonNurse[[#This Row],[MDS Census]]</f>
        <v>0.4769000747570396</v>
      </c>
      <c r="S917" s="6">
        <v>0</v>
      </c>
      <c r="T917" s="6">
        <v>0</v>
      </c>
      <c r="U917" s="6">
        <v>0</v>
      </c>
      <c r="V917" s="6">
        <f>SUM(NonNurse[[#This Row],[Occupational Therapist Hours]],NonNurse[[#This Row],[OT Assistant Hours]],NonNurse[[#This Row],[OT Aide Hours]])/NonNurse[[#This Row],[MDS Census]]</f>
        <v>0</v>
      </c>
      <c r="W917" s="6">
        <v>0</v>
      </c>
      <c r="X917" s="6">
        <v>0</v>
      </c>
      <c r="Y917" s="6">
        <v>0</v>
      </c>
      <c r="Z917" s="6">
        <f>SUM(NonNurse[[#This Row],[Physical Therapist (PT) Hours]],NonNurse[[#This Row],[PT Assistant Hours]],NonNurse[[#This Row],[PT Aide Hours]])/NonNurse[[#This Row],[MDS Census]]</f>
        <v>0</v>
      </c>
      <c r="AA917" s="6">
        <v>0</v>
      </c>
      <c r="AB917" s="6">
        <v>0</v>
      </c>
      <c r="AC917" s="6">
        <v>0</v>
      </c>
      <c r="AD917" s="6">
        <v>56.062608695652187</v>
      </c>
      <c r="AE917" s="6">
        <v>0</v>
      </c>
      <c r="AF917" s="6">
        <v>0</v>
      </c>
      <c r="AG917" s="6">
        <v>0</v>
      </c>
      <c r="AH917" s="1">
        <v>366461</v>
      </c>
      <c r="AI917">
        <v>5</v>
      </c>
    </row>
    <row r="918" spans="1:35" x14ac:dyDescent="0.25">
      <c r="A918" t="s">
        <v>964</v>
      </c>
      <c r="B918" t="s">
        <v>623</v>
      </c>
      <c r="C918" t="s">
        <v>1377</v>
      </c>
      <c r="D918" t="s">
        <v>991</v>
      </c>
      <c r="E918" s="6">
        <v>55.021739130434781</v>
      </c>
      <c r="F918" s="6">
        <v>5.7391304347826084</v>
      </c>
      <c r="G918" s="6">
        <v>5.7391304347826084</v>
      </c>
      <c r="H918" s="6">
        <v>0</v>
      </c>
      <c r="I918" s="6">
        <v>3.0434782608695654</v>
      </c>
      <c r="J918" s="6">
        <v>0</v>
      </c>
      <c r="K918" s="6">
        <v>0</v>
      </c>
      <c r="L918" s="6">
        <v>5.0042391304347831</v>
      </c>
      <c r="M918" s="6">
        <v>6.2418478260869561</v>
      </c>
      <c r="N918" s="6">
        <v>0</v>
      </c>
      <c r="O918" s="6">
        <f>SUM(NonNurse[[#This Row],[Qualified Social Work Staff Hours]],NonNurse[[#This Row],[Other Social Work Staff Hours]])/NonNurse[[#This Row],[MDS Census]]</f>
        <v>0.11344330304227578</v>
      </c>
      <c r="P918" s="6">
        <v>5.2119565217391308</v>
      </c>
      <c r="Q918" s="6">
        <v>6.0108695652173916</v>
      </c>
      <c r="R918" s="6">
        <f>SUM(NonNurse[[#This Row],[Qualified Activities Professional Hours]],NonNurse[[#This Row],[Other Activities Professional Hours]])/NonNurse[[#This Row],[MDS Census]]</f>
        <v>0.20397076254444887</v>
      </c>
      <c r="S918" s="6">
        <v>4.459891304347825</v>
      </c>
      <c r="T918" s="6">
        <v>5.5621739130434786</v>
      </c>
      <c r="U918" s="6">
        <v>0</v>
      </c>
      <c r="V918" s="6">
        <f>SUM(NonNurse[[#This Row],[Occupational Therapist Hours]],NonNurse[[#This Row],[OT Assistant Hours]],NonNurse[[#This Row],[OT Aide Hours]])/NonNurse[[#This Row],[MDS Census]]</f>
        <v>0.1821473725800079</v>
      </c>
      <c r="W918" s="6">
        <v>3.5089130434782607</v>
      </c>
      <c r="X918" s="6">
        <v>13.360543478260871</v>
      </c>
      <c r="Y918" s="6">
        <v>0</v>
      </c>
      <c r="Z918" s="6">
        <f>SUM(NonNurse[[#This Row],[Physical Therapist (PT) Hours]],NonNurse[[#This Row],[PT Assistant Hours]],NonNurse[[#This Row],[PT Aide Hours]])/NonNurse[[#This Row],[MDS Census]]</f>
        <v>0.30659620703279339</v>
      </c>
      <c r="AA918" s="6">
        <v>0</v>
      </c>
      <c r="AB918" s="6">
        <v>0</v>
      </c>
      <c r="AC918" s="6">
        <v>0</v>
      </c>
      <c r="AD918" s="6">
        <v>0</v>
      </c>
      <c r="AE918" s="6">
        <v>0</v>
      </c>
      <c r="AF918" s="6">
        <v>0</v>
      </c>
      <c r="AG918" s="6">
        <v>0</v>
      </c>
      <c r="AH918" s="1">
        <v>366109</v>
      </c>
      <c r="AI918">
        <v>5</v>
      </c>
    </row>
    <row r="919" spans="1:35" x14ac:dyDescent="0.25">
      <c r="A919" t="s">
        <v>964</v>
      </c>
      <c r="B919" t="s">
        <v>636</v>
      </c>
      <c r="C919" t="s">
        <v>1204</v>
      </c>
      <c r="D919" t="s">
        <v>1035</v>
      </c>
      <c r="E919" s="6">
        <v>77.271739130434781</v>
      </c>
      <c r="F919" s="6">
        <v>5.7391304347826084</v>
      </c>
      <c r="G919" s="6">
        <v>3.2608695652173912E-2</v>
      </c>
      <c r="H919" s="6">
        <v>0.54891304347826086</v>
      </c>
      <c r="I919" s="6">
        <v>0</v>
      </c>
      <c r="J919" s="6">
        <v>0</v>
      </c>
      <c r="K919" s="6">
        <v>0</v>
      </c>
      <c r="L919" s="6">
        <v>6.0054347826086953</v>
      </c>
      <c r="M919" s="6">
        <v>0</v>
      </c>
      <c r="N919" s="6">
        <v>4.6141304347826084</v>
      </c>
      <c r="O919" s="6">
        <f>SUM(NonNurse[[#This Row],[Qualified Social Work Staff Hours]],NonNurse[[#This Row],[Other Social Work Staff Hours]])/NonNurse[[#This Row],[MDS Census]]</f>
        <v>5.9713039808693205E-2</v>
      </c>
      <c r="P919" s="6">
        <v>5.0434782608695654</v>
      </c>
      <c r="Q919" s="6">
        <v>5.4646739130434785</v>
      </c>
      <c r="R919" s="6">
        <f>SUM(NonNurse[[#This Row],[Qualified Activities Professional Hours]],NonNurse[[#This Row],[Other Activities Professional Hours]])/NonNurse[[#This Row],[MDS Census]]</f>
        <v>0.1359895906597271</v>
      </c>
      <c r="S919" s="6">
        <v>5.5951086956521738</v>
      </c>
      <c r="T919" s="6">
        <v>13.483695652173912</v>
      </c>
      <c r="U919" s="6">
        <v>0</v>
      </c>
      <c r="V919" s="6">
        <f>SUM(NonNurse[[#This Row],[Occupational Therapist Hours]],NonNurse[[#This Row],[OT Assistant Hours]],NonNurse[[#This Row],[OT Aide Hours]])/NonNurse[[#This Row],[MDS Census]]</f>
        <v>0.24690533127022085</v>
      </c>
      <c r="W919" s="6">
        <v>10.589673913043478</v>
      </c>
      <c r="X919" s="6">
        <v>8.6467391304347831</v>
      </c>
      <c r="Y919" s="6">
        <v>0</v>
      </c>
      <c r="Z919" s="6">
        <f>SUM(NonNurse[[#This Row],[Physical Therapist (PT) Hours]],NonNurse[[#This Row],[PT Assistant Hours]],NonNurse[[#This Row],[PT Aide Hours]])/NonNurse[[#This Row],[MDS Census]]</f>
        <v>0.24894499929666622</v>
      </c>
      <c r="AA919" s="6">
        <v>0</v>
      </c>
      <c r="AB919" s="6">
        <v>0</v>
      </c>
      <c r="AC919" s="6">
        <v>0</v>
      </c>
      <c r="AD919" s="6">
        <v>0</v>
      </c>
      <c r="AE919" s="6">
        <v>0</v>
      </c>
      <c r="AF919" s="6">
        <v>0</v>
      </c>
      <c r="AG919" s="6">
        <v>0</v>
      </c>
      <c r="AH919" s="1">
        <v>366127</v>
      </c>
      <c r="AI919">
        <v>5</v>
      </c>
    </row>
    <row r="920" spans="1:35" x14ac:dyDescent="0.25">
      <c r="A920" t="s">
        <v>964</v>
      </c>
      <c r="B920" t="s">
        <v>383</v>
      </c>
      <c r="C920" t="s">
        <v>1083</v>
      </c>
      <c r="D920" t="s">
        <v>991</v>
      </c>
      <c r="E920" s="6">
        <v>61.815217391304351</v>
      </c>
      <c r="F920" s="6">
        <v>5.6521739130434785</v>
      </c>
      <c r="G920" s="6">
        <v>0.56521739130434778</v>
      </c>
      <c r="H920" s="6">
        <v>0</v>
      </c>
      <c r="I920" s="6">
        <v>1.2391304347826086</v>
      </c>
      <c r="J920" s="6">
        <v>0</v>
      </c>
      <c r="K920" s="6">
        <v>0</v>
      </c>
      <c r="L920" s="6">
        <v>0.55891304347826098</v>
      </c>
      <c r="M920" s="6">
        <v>5.7391304347826084</v>
      </c>
      <c r="N920" s="6">
        <v>0</v>
      </c>
      <c r="O920" s="6">
        <f>SUM(NonNurse[[#This Row],[Qualified Social Work Staff Hours]],NonNurse[[#This Row],[Other Social Work Staff Hours]])/NonNurse[[#This Row],[MDS Census]]</f>
        <v>9.2843326885880068E-2</v>
      </c>
      <c r="P920" s="6">
        <v>0.95652173913043481</v>
      </c>
      <c r="Q920" s="6">
        <v>6.1007608695652182</v>
      </c>
      <c r="R920" s="6">
        <f>SUM(NonNurse[[#This Row],[Qualified Activities Professional Hours]],NonNurse[[#This Row],[Other Activities Professional Hours]])/NonNurse[[#This Row],[MDS Census]]</f>
        <v>0.11416739933180939</v>
      </c>
      <c r="S920" s="6">
        <v>2.186521739130435</v>
      </c>
      <c r="T920" s="6">
        <v>0.36597826086956525</v>
      </c>
      <c r="U920" s="6">
        <v>0</v>
      </c>
      <c r="V920" s="6">
        <f>SUM(NonNurse[[#This Row],[Occupational Therapist Hours]],NonNurse[[#This Row],[OT Assistant Hours]],NonNurse[[#This Row],[OT Aide Hours]])/NonNurse[[#This Row],[MDS Census]]</f>
        <v>4.1292421311763673E-2</v>
      </c>
      <c r="W920" s="6">
        <v>2.5326086956521741E-2</v>
      </c>
      <c r="X920" s="6">
        <v>3.1779347826086957</v>
      </c>
      <c r="Y920" s="6">
        <v>0</v>
      </c>
      <c r="Z920" s="6">
        <f>SUM(NonNurse[[#This Row],[Physical Therapist (PT) Hours]],NonNurse[[#This Row],[PT Assistant Hours]],NonNurse[[#This Row],[PT Aide Hours]])/NonNurse[[#This Row],[MDS Census]]</f>
        <v>5.1819940214524352E-2</v>
      </c>
      <c r="AA920" s="6">
        <v>0</v>
      </c>
      <c r="AB920" s="6">
        <v>0</v>
      </c>
      <c r="AC920" s="6">
        <v>0</v>
      </c>
      <c r="AD920" s="6">
        <v>0</v>
      </c>
      <c r="AE920" s="6">
        <v>0.60869565217391308</v>
      </c>
      <c r="AF920" s="6">
        <v>0</v>
      </c>
      <c r="AG920" s="6">
        <v>0</v>
      </c>
      <c r="AH920" s="1">
        <v>365738</v>
      </c>
      <c r="AI920">
        <v>5</v>
      </c>
    </row>
    <row r="921" spans="1:35" x14ac:dyDescent="0.25">
      <c r="A921" t="s">
        <v>964</v>
      </c>
      <c r="B921" t="s">
        <v>696</v>
      </c>
      <c r="C921" t="s">
        <v>1213</v>
      </c>
      <c r="D921" t="s">
        <v>1008</v>
      </c>
      <c r="E921" s="6">
        <v>76.630434782608702</v>
      </c>
      <c r="F921" s="6">
        <v>4.8695652173913047</v>
      </c>
      <c r="G921" s="6">
        <v>9.7826086956521743E-2</v>
      </c>
      <c r="H921" s="6">
        <v>0.28532608695652173</v>
      </c>
      <c r="I921" s="6">
        <v>1.9347826086956521</v>
      </c>
      <c r="J921" s="6">
        <v>0</v>
      </c>
      <c r="K921" s="6">
        <v>0</v>
      </c>
      <c r="L921" s="6">
        <v>2.1983695652173911</v>
      </c>
      <c r="M921" s="6">
        <v>4.3478260869565215</v>
      </c>
      <c r="N921" s="6">
        <v>0</v>
      </c>
      <c r="O921" s="6">
        <f>SUM(NonNurse[[#This Row],[Qualified Social Work Staff Hours]],NonNurse[[#This Row],[Other Social Work Staff Hours]])/NonNurse[[#This Row],[MDS Census]]</f>
        <v>5.6737588652482261E-2</v>
      </c>
      <c r="P921" s="6">
        <v>4.9347826086956523</v>
      </c>
      <c r="Q921" s="6">
        <v>5.3885869565217392</v>
      </c>
      <c r="R921" s="6">
        <f>SUM(NonNurse[[#This Row],[Qualified Activities Professional Hours]],NonNurse[[#This Row],[Other Activities Professional Hours]])/NonNurse[[#This Row],[MDS Census]]</f>
        <v>0.13471631205673756</v>
      </c>
      <c r="S921" s="6">
        <v>1.0434782608695652</v>
      </c>
      <c r="T921" s="6">
        <v>5.6195652173913047</v>
      </c>
      <c r="U921" s="6">
        <v>4.3586956521739131</v>
      </c>
      <c r="V921" s="6">
        <f>SUM(NonNurse[[#This Row],[Occupational Therapist Hours]],NonNurse[[#This Row],[OT Assistant Hours]],NonNurse[[#This Row],[OT Aide Hours]])/NonNurse[[#This Row],[MDS Census]]</f>
        <v>0.14382978723404255</v>
      </c>
      <c r="W921" s="6">
        <v>0.89673913043478259</v>
      </c>
      <c r="X921" s="6">
        <v>0</v>
      </c>
      <c r="Y921" s="6">
        <v>4.6304347826086953</v>
      </c>
      <c r="Z921" s="6">
        <f>SUM(NonNurse[[#This Row],[Physical Therapist (PT) Hours]],NonNurse[[#This Row],[PT Assistant Hours]],NonNurse[[#This Row],[PT Aide Hours]])/NonNurse[[#This Row],[MDS Census]]</f>
        <v>7.2127659574468067E-2</v>
      </c>
      <c r="AA921" s="6">
        <v>0</v>
      </c>
      <c r="AB921" s="6">
        <v>0</v>
      </c>
      <c r="AC921" s="6">
        <v>0</v>
      </c>
      <c r="AD921" s="6">
        <v>0</v>
      </c>
      <c r="AE921" s="6">
        <v>0</v>
      </c>
      <c r="AF921" s="6">
        <v>0</v>
      </c>
      <c r="AG921" s="6">
        <v>0</v>
      </c>
      <c r="AH921" s="1">
        <v>366209</v>
      </c>
      <c r="AI921">
        <v>5</v>
      </c>
    </row>
    <row r="922" spans="1:35" x14ac:dyDescent="0.25">
      <c r="A922" t="s">
        <v>964</v>
      </c>
      <c r="B922" t="s">
        <v>868</v>
      </c>
      <c r="C922" t="s">
        <v>1103</v>
      </c>
      <c r="D922" t="s">
        <v>1041</v>
      </c>
      <c r="E922" s="6">
        <v>67.880434782608702</v>
      </c>
      <c r="F922" s="6">
        <v>4.3478260869565215</v>
      </c>
      <c r="G922" s="6">
        <v>0.16304347826086957</v>
      </c>
      <c r="H922" s="6">
        <v>0.30434782608695654</v>
      </c>
      <c r="I922" s="6">
        <v>2.1086956521739131</v>
      </c>
      <c r="J922" s="6">
        <v>0</v>
      </c>
      <c r="K922" s="6">
        <v>0</v>
      </c>
      <c r="L922" s="6">
        <v>1.1491304347826088</v>
      </c>
      <c r="M922" s="6">
        <v>5.1304347826086953</v>
      </c>
      <c r="N922" s="6">
        <v>0</v>
      </c>
      <c r="O922" s="6">
        <f>SUM(NonNurse[[#This Row],[Qualified Social Work Staff Hours]],NonNurse[[#This Row],[Other Social Work Staff Hours]])/NonNurse[[#This Row],[MDS Census]]</f>
        <v>7.558046437149718E-2</v>
      </c>
      <c r="P922" s="6">
        <v>5.3043478260869561</v>
      </c>
      <c r="Q922" s="6">
        <v>7.0244565217391308</v>
      </c>
      <c r="R922" s="6">
        <f>SUM(NonNurse[[#This Row],[Qualified Activities Professional Hours]],NonNurse[[#This Row],[Other Activities Professional Hours]])/NonNurse[[#This Row],[MDS Census]]</f>
        <v>0.18162530024019213</v>
      </c>
      <c r="S922" s="6">
        <v>3.6241304347826095</v>
      </c>
      <c r="T922" s="6">
        <v>4.1334782608695644</v>
      </c>
      <c r="U922" s="6">
        <v>0</v>
      </c>
      <c r="V922" s="6">
        <f>SUM(NonNurse[[#This Row],[Occupational Therapist Hours]],NonNurse[[#This Row],[OT Assistant Hours]],NonNurse[[#This Row],[OT Aide Hours]])/NonNurse[[#This Row],[MDS Census]]</f>
        <v>0.11428342674139309</v>
      </c>
      <c r="W922" s="6">
        <v>3.5469565217391303</v>
      </c>
      <c r="X922" s="6">
        <v>10.165869565217392</v>
      </c>
      <c r="Y922" s="6">
        <v>0</v>
      </c>
      <c r="Z922" s="6">
        <f>SUM(NonNurse[[#This Row],[Physical Therapist (PT) Hours]],NonNurse[[#This Row],[PT Assistant Hours]],NonNurse[[#This Row],[PT Aide Hours]])/NonNurse[[#This Row],[MDS Census]]</f>
        <v>0.20201441152922336</v>
      </c>
      <c r="AA922" s="6">
        <v>0</v>
      </c>
      <c r="AB922" s="6">
        <v>0</v>
      </c>
      <c r="AC922" s="6">
        <v>0</v>
      </c>
      <c r="AD922" s="6">
        <v>0</v>
      </c>
      <c r="AE922" s="6">
        <v>0</v>
      </c>
      <c r="AF922" s="6">
        <v>0</v>
      </c>
      <c r="AG922" s="6">
        <v>0</v>
      </c>
      <c r="AH922" s="1">
        <v>366426</v>
      </c>
      <c r="AI922">
        <v>5</v>
      </c>
    </row>
    <row r="923" spans="1:35" x14ac:dyDescent="0.25">
      <c r="A923" t="s">
        <v>964</v>
      </c>
      <c r="B923" t="s">
        <v>569</v>
      </c>
      <c r="C923" t="s">
        <v>1364</v>
      </c>
      <c r="D923" t="s">
        <v>1066</v>
      </c>
      <c r="E923" s="6">
        <v>60.108695652173914</v>
      </c>
      <c r="F923" s="6">
        <v>5.3913043478260869</v>
      </c>
      <c r="G923" s="6">
        <v>1.1304347826086956</v>
      </c>
      <c r="H923" s="6">
        <v>0</v>
      </c>
      <c r="I923" s="6">
        <v>5.6195652173913047</v>
      </c>
      <c r="J923" s="6">
        <v>0</v>
      </c>
      <c r="K923" s="6">
        <v>0</v>
      </c>
      <c r="L923" s="6">
        <v>2.2159782608695648</v>
      </c>
      <c r="M923" s="6">
        <v>5.0869565217391308</v>
      </c>
      <c r="N923" s="6">
        <v>0</v>
      </c>
      <c r="O923" s="6">
        <f>SUM(NonNurse[[#This Row],[Qualified Social Work Staff Hours]],NonNurse[[#This Row],[Other Social Work Staff Hours]])/NonNurse[[#This Row],[MDS Census]]</f>
        <v>8.4629294755877035E-2</v>
      </c>
      <c r="P923" s="6">
        <v>5.7522826086956522</v>
      </c>
      <c r="Q923" s="6">
        <v>1.6409782608695656</v>
      </c>
      <c r="R923" s="6">
        <f>SUM(NonNurse[[#This Row],[Qualified Activities Professional Hours]],NonNurse[[#This Row],[Other Activities Professional Hours]])/NonNurse[[#This Row],[MDS Census]]</f>
        <v>0.12299819168173599</v>
      </c>
      <c r="S923" s="6">
        <v>15.001304347826085</v>
      </c>
      <c r="T923" s="6">
        <v>0</v>
      </c>
      <c r="U923" s="6">
        <v>0</v>
      </c>
      <c r="V923" s="6">
        <f>SUM(NonNurse[[#This Row],[Occupational Therapist Hours]],NonNurse[[#This Row],[OT Assistant Hours]],NonNurse[[#This Row],[OT Aide Hours]])/NonNurse[[#This Row],[MDS Census]]</f>
        <v>0.24956962025316454</v>
      </c>
      <c r="W923" s="6">
        <v>4.4864130434782616</v>
      </c>
      <c r="X923" s="6">
        <v>0</v>
      </c>
      <c r="Y923" s="6">
        <v>0</v>
      </c>
      <c r="Z923" s="6">
        <f>SUM(NonNurse[[#This Row],[Physical Therapist (PT) Hours]],NonNurse[[#This Row],[PT Assistant Hours]],NonNurse[[#This Row],[PT Aide Hours]])/NonNurse[[#This Row],[MDS Census]]</f>
        <v>7.4638336347197118E-2</v>
      </c>
      <c r="AA923" s="6">
        <v>0</v>
      </c>
      <c r="AB923" s="6">
        <v>0</v>
      </c>
      <c r="AC923" s="6">
        <v>0</v>
      </c>
      <c r="AD923" s="6">
        <v>0</v>
      </c>
      <c r="AE923" s="6">
        <v>0</v>
      </c>
      <c r="AF923" s="6">
        <v>0</v>
      </c>
      <c r="AG923" s="6">
        <v>0</v>
      </c>
      <c r="AH923" s="1">
        <v>366028</v>
      </c>
      <c r="AI923">
        <v>5</v>
      </c>
    </row>
    <row r="924" spans="1:35" x14ac:dyDescent="0.25">
      <c r="A924" t="s">
        <v>964</v>
      </c>
      <c r="B924" t="s">
        <v>849</v>
      </c>
      <c r="C924" t="s">
        <v>1245</v>
      </c>
      <c r="D924" t="s">
        <v>1012</v>
      </c>
      <c r="E924" s="6">
        <v>21.028169014084508</v>
      </c>
      <c r="F924" s="6">
        <v>5.542253521126761</v>
      </c>
      <c r="G924" s="6">
        <v>3.323943661971831</v>
      </c>
      <c r="H924" s="6">
        <v>1.2359154929577465</v>
      </c>
      <c r="I924" s="6">
        <v>1.1830985915492958</v>
      </c>
      <c r="J924" s="6">
        <v>0</v>
      </c>
      <c r="K924" s="6">
        <v>0</v>
      </c>
      <c r="L924" s="6">
        <v>1.6866197183098592</v>
      </c>
      <c r="M924" s="6">
        <v>4.806338028169014</v>
      </c>
      <c r="N924" s="6">
        <v>0</v>
      </c>
      <c r="O924" s="6">
        <f>SUM(NonNurse[[#This Row],[Qualified Social Work Staff Hours]],NonNurse[[#This Row],[Other Social Work Staff Hours]])/NonNurse[[#This Row],[MDS Census]]</f>
        <v>0.2285666443402545</v>
      </c>
      <c r="P924" s="6">
        <v>3.257042253521127</v>
      </c>
      <c r="Q924" s="6">
        <v>0</v>
      </c>
      <c r="R924" s="6">
        <f>SUM(NonNurse[[#This Row],[Qualified Activities Professional Hours]],NonNurse[[#This Row],[Other Activities Professional Hours]])/NonNurse[[#This Row],[MDS Census]]</f>
        <v>0.15488948425987945</v>
      </c>
      <c r="S924" s="6">
        <v>3.063380281690141</v>
      </c>
      <c r="T924" s="6">
        <v>10.204225352112676</v>
      </c>
      <c r="U924" s="6">
        <v>0</v>
      </c>
      <c r="V924" s="6">
        <f>SUM(NonNurse[[#This Row],[Occupational Therapist Hours]],NonNurse[[#This Row],[OT Assistant Hours]],NonNurse[[#This Row],[OT Aide Hours]])/NonNurse[[#This Row],[MDS Census]]</f>
        <v>0.63094440723375744</v>
      </c>
      <c r="W924" s="6">
        <v>0.971830985915493</v>
      </c>
      <c r="X924" s="6">
        <v>11.30281690140845</v>
      </c>
      <c r="Y924" s="6">
        <v>0</v>
      </c>
      <c r="Z924" s="6">
        <f>SUM(NonNurse[[#This Row],[Physical Therapist (PT) Hours]],NonNurse[[#This Row],[PT Assistant Hours]],NonNurse[[#This Row],[PT Aide Hours]])/NonNurse[[#This Row],[MDS Census]]</f>
        <v>0.58372404554588075</v>
      </c>
      <c r="AA924" s="6">
        <v>0</v>
      </c>
      <c r="AB924" s="6">
        <v>0</v>
      </c>
      <c r="AC924" s="6">
        <v>0</v>
      </c>
      <c r="AD924" s="6">
        <v>0</v>
      </c>
      <c r="AE924" s="6">
        <v>0.29577464788732394</v>
      </c>
      <c r="AF924" s="6">
        <v>0</v>
      </c>
      <c r="AG924" s="6">
        <v>0</v>
      </c>
      <c r="AH924" s="1">
        <v>366405</v>
      </c>
      <c r="AI924">
        <v>5</v>
      </c>
    </row>
    <row r="925" spans="1:35" x14ac:dyDescent="0.25">
      <c r="A925" t="s">
        <v>964</v>
      </c>
      <c r="B925" t="s">
        <v>337</v>
      </c>
      <c r="C925" t="s">
        <v>1116</v>
      </c>
      <c r="D925" t="s">
        <v>980</v>
      </c>
      <c r="E925" s="6">
        <v>22.695652173913043</v>
      </c>
      <c r="F925" s="6">
        <v>5.7391304347826084</v>
      </c>
      <c r="G925" s="6">
        <v>0.12054347826086956</v>
      </c>
      <c r="H925" s="6">
        <v>0</v>
      </c>
      <c r="I925" s="6">
        <v>5.5652173913043477</v>
      </c>
      <c r="J925" s="6">
        <v>0</v>
      </c>
      <c r="K925" s="6">
        <v>0</v>
      </c>
      <c r="L925" s="6">
        <v>0.22217391304347825</v>
      </c>
      <c r="M925" s="6">
        <v>5.3851086956521748</v>
      </c>
      <c r="N925" s="6">
        <v>0</v>
      </c>
      <c r="O925" s="6">
        <f>SUM(NonNurse[[#This Row],[Qualified Social Work Staff Hours]],NonNurse[[#This Row],[Other Social Work Staff Hours]])/NonNurse[[#This Row],[MDS Census]]</f>
        <v>0.23727490421455943</v>
      </c>
      <c r="P925" s="6">
        <v>5.5353260869565215</v>
      </c>
      <c r="Q925" s="6">
        <v>0</v>
      </c>
      <c r="R925" s="6">
        <f>SUM(NonNurse[[#This Row],[Qualified Activities Professional Hours]],NonNurse[[#This Row],[Other Activities Professional Hours]])/NonNurse[[#This Row],[MDS Census]]</f>
        <v>0.24389367816091953</v>
      </c>
      <c r="S925" s="6">
        <v>0.43478260869565211</v>
      </c>
      <c r="T925" s="6">
        <v>1.5197826086956525</v>
      </c>
      <c r="U925" s="6">
        <v>0</v>
      </c>
      <c r="V925" s="6">
        <f>SUM(NonNurse[[#This Row],[Occupational Therapist Hours]],NonNurse[[#This Row],[OT Assistant Hours]],NonNurse[[#This Row],[OT Aide Hours]])/NonNurse[[#This Row],[MDS Census]]</f>
        <v>8.612068965517243E-2</v>
      </c>
      <c r="W925" s="6">
        <v>0.39836956521739131</v>
      </c>
      <c r="X925" s="6">
        <v>1.6171739130434786</v>
      </c>
      <c r="Y925" s="6">
        <v>0</v>
      </c>
      <c r="Z925" s="6">
        <f>SUM(NonNurse[[#This Row],[Physical Therapist (PT) Hours]],NonNurse[[#This Row],[PT Assistant Hours]],NonNurse[[#This Row],[PT Aide Hours]])/NonNurse[[#This Row],[MDS Census]]</f>
        <v>8.8807471264367846E-2</v>
      </c>
      <c r="AA925" s="6">
        <v>0</v>
      </c>
      <c r="AB925" s="6">
        <v>0</v>
      </c>
      <c r="AC925" s="6">
        <v>0</v>
      </c>
      <c r="AD925" s="6">
        <v>0</v>
      </c>
      <c r="AE925" s="6">
        <v>0</v>
      </c>
      <c r="AF925" s="6">
        <v>0</v>
      </c>
      <c r="AG925" s="6">
        <v>0.11141304347826086</v>
      </c>
      <c r="AH925" s="1">
        <v>365671</v>
      </c>
      <c r="AI925">
        <v>5</v>
      </c>
    </row>
    <row r="926" spans="1:35" x14ac:dyDescent="0.25">
      <c r="A926" t="s">
        <v>964</v>
      </c>
      <c r="B926" t="s">
        <v>388</v>
      </c>
      <c r="C926" t="s">
        <v>1330</v>
      </c>
      <c r="D926" t="s">
        <v>997</v>
      </c>
      <c r="E926" s="6">
        <v>74.804347826086953</v>
      </c>
      <c r="F926" s="6">
        <v>5.0434782608695654</v>
      </c>
      <c r="G926" s="6">
        <v>0.13043478260869565</v>
      </c>
      <c r="H926" s="6">
        <v>0.25</v>
      </c>
      <c r="I926" s="6">
        <v>0</v>
      </c>
      <c r="J926" s="6">
        <v>0</v>
      </c>
      <c r="K926" s="6">
        <v>0</v>
      </c>
      <c r="L926" s="6">
        <v>1.4804347826086954</v>
      </c>
      <c r="M926" s="6">
        <v>5.4565217391304346</v>
      </c>
      <c r="N926" s="6">
        <v>0</v>
      </c>
      <c r="O926" s="6">
        <f>SUM(NonNurse[[#This Row],[Qualified Social Work Staff Hours]],NonNurse[[#This Row],[Other Social Work Staff Hours]])/NonNurse[[#This Row],[MDS Census]]</f>
        <v>7.2943911653589072E-2</v>
      </c>
      <c r="P926" s="6">
        <v>5.2173913043478262</v>
      </c>
      <c r="Q926" s="6">
        <v>12.619565217391305</v>
      </c>
      <c r="R926" s="6">
        <f>SUM(NonNurse[[#This Row],[Qualified Activities Professional Hours]],NonNurse[[#This Row],[Other Activities Professional Hours]])/NonNurse[[#This Row],[MDS Census]]</f>
        <v>0.23844812554489977</v>
      </c>
      <c r="S926" s="6">
        <v>2.4116304347826083</v>
      </c>
      <c r="T926" s="6">
        <v>13.849130434782607</v>
      </c>
      <c r="U926" s="6">
        <v>0</v>
      </c>
      <c r="V926" s="6">
        <f>SUM(NonNurse[[#This Row],[Occupational Therapist Hours]],NonNurse[[#This Row],[OT Assistant Hours]],NonNurse[[#This Row],[OT Aide Hours]])/NonNurse[[#This Row],[MDS Census]]</f>
        <v>0.217377215925603</v>
      </c>
      <c r="W926" s="6">
        <v>3.3859782608695665</v>
      </c>
      <c r="X926" s="6">
        <v>6.7642391304347793</v>
      </c>
      <c r="Y926" s="6">
        <v>0</v>
      </c>
      <c r="Z926" s="6">
        <f>SUM(NonNurse[[#This Row],[Physical Therapist (PT) Hours]],NonNurse[[#This Row],[PT Assistant Hours]],NonNurse[[#This Row],[PT Aide Hours]])/NonNurse[[#This Row],[MDS Census]]</f>
        <v>0.1356902063353676</v>
      </c>
      <c r="AA926" s="6">
        <v>0</v>
      </c>
      <c r="AB926" s="6">
        <v>0</v>
      </c>
      <c r="AC926" s="6">
        <v>5.3043478260869561</v>
      </c>
      <c r="AD926" s="6">
        <v>0</v>
      </c>
      <c r="AE926" s="6">
        <v>0</v>
      </c>
      <c r="AF926" s="6">
        <v>0</v>
      </c>
      <c r="AG926" s="6">
        <v>0</v>
      </c>
      <c r="AH926" s="1">
        <v>365743</v>
      </c>
      <c r="AI926">
        <v>5</v>
      </c>
    </row>
    <row r="927" spans="1:35" x14ac:dyDescent="0.25">
      <c r="A927" t="s">
        <v>964</v>
      </c>
      <c r="B927" t="s">
        <v>741</v>
      </c>
      <c r="C927" t="s">
        <v>1276</v>
      </c>
      <c r="D927" t="s">
        <v>1058</v>
      </c>
      <c r="E927" s="6">
        <v>61.326086956521742</v>
      </c>
      <c r="F927" s="6">
        <v>5.3043478260869561</v>
      </c>
      <c r="G927" s="6">
        <v>0.57065217391304346</v>
      </c>
      <c r="H927" s="6">
        <v>0.3016304347826087</v>
      </c>
      <c r="I927" s="6">
        <v>0.65217391304347827</v>
      </c>
      <c r="J927" s="6">
        <v>0</v>
      </c>
      <c r="K927" s="6">
        <v>0.61141304347826086</v>
      </c>
      <c r="L927" s="6">
        <v>1.6318478260869564</v>
      </c>
      <c r="M927" s="6">
        <v>0</v>
      </c>
      <c r="N927" s="6">
        <v>4.4347826086956523</v>
      </c>
      <c r="O927" s="6">
        <f>SUM(NonNurse[[#This Row],[Qualified Social Work Staff Hours]],NonNurse[[#This Row],[Other Social Work Staff Hours]])/NonNurse[[#This Row],[MDS Census]]</f>
        <v>7.2314781992201344E-2</v>
      </c>
      <c r="P927" s="6">
        <v>4.2608695652173916</v>
      </c>
      <c r="Q927" s="6">
        <v>13.543478260869565</v>
      </c>
      <c r="R927" s="6">
        <f>SUM(NonNurse[[#This Row],[Qualified Activities Professional Hours]],NonNurse[[#This Row],[Other Activities Professional Hours]])/NonNurse[[#This Row],[MDS Census]]</f>
        <v>0.29032258064516131</v>
      </c>
      <c r="S927" s="6">
        <v>3.8821739130434803</v>
      </c>
      <c r="T927" s="6">
        <v>6.6969565217391303</v>
      </c>
      <c r="U927" s="6">
        <v>0</v>
      </c>
      <c r="V927" s="6">
        <f>SUM(NonNurse[[#This Row],[Occupational Therapist Hours]],NonNurse[[#This Row],[OT Assistant Hours]],NonNurse[[#This Row],[OT Aide Hours]])/NonNurse[[#This Row],[MDS Census]]</f>
        <v>0.17250620347394544</v>
      </c>
      <c r="W927" s="6">
        <v>1.8520652173913041</v>
      </c>
      <c r="X927" s="6">
        <v>7.4313043478260861</v>
      </c>
      <c r="Y927" s="6">
        <v>0</v>
      </c>
      <c r="Z927" s="6">
        <f>SUM(NonNurse[[#This Row],[Physical Therapist (PT) Hours]],NonNurse[[#This Row],[PT Assistant Hours]],NonNurse[[#This Row],[PT Aide Hours]])/NonNurse[[#This Row],[MDS Census]]</f>
        <v>0.15137717121588087</v>
      </c>
      <c r="AA927" s="6">
        <v>0</v>
      </c>
      <c r="AB927" s="6">
        <v>0</v>
      </c>
      <c r="AC927" s="6">
        <v>0</v>
      </c>
      <c r="AD927" s="6">
        <v>0</v>
      </c>
      <c r="AE927" s="6">
        <v>0</v>
      </c>
      <c r="AF927" s="6">
        <v>0</v>
      </c>
      <c r="AG927" s="6">
        <v>0</v>
      </c>
      <c r="AH927" s="1">
        <v>366269</v>
      </c>
      <c r="AI927">
        <v>5</v>
      </c>
    </row>
    <row r="928" spans="1:35" x14ac:dyDescent="0.25">
      <c r="A928" t="s">
        <v>964</v>
      </c>
      <c r="B928" t="s">
        <v>414</v>
      </c>
      <c r="C928" t="s">
        <v>1096</v>
      </c>
      <c r="D928" t="s">
        <v>1034</v>
      </c>
      <c r="E928" s="6">
        <v>160.69565217391303</v>
      </c>
      <c r="F928" s="6">
        <v>5.3913043478260869</v>
      </c>
      <c r="G928" s="6">
        <v>0.70652173913043481</v>
      </c>
      <c r="H928" s="6">
        <v>0.98913043478260865</v>
      </c>
      <c r="I928" s="6">
        <v>5.9130434782608692</v>
      </c>
      <c r="J928" s="6">
        <v>0</v>
      </c>
      <c r="K928" s="6">
        <v>0</v>
      </c>
      <c r="L928" s="6">
        <v>5.5326086956521738</v>
      </c>
      <c r="M928" s="6">
        <v>0</v>
      </c>
      <c r="N928" s="6">
        <v>0</v>
      </c>
      <c r="O928" s="6">
        <f>SUM(NonNurse[[#This Row],[Qualified Social Work Staff Hours]],NonNurse[[#This Row],[Other Social Work Staff Hours]])/NonNurse[[#This Row],[MDS Census]]</f>
        <v>0</v>
      </c>
      <c r="P928" s="6">
        <v>3.7255434782608696</v>
      </c>
      <c r="Q928" s="6">
        <v>5.4184782608695654</v>
      </c>
      <c r="R928" s="6">
        <f>SUM(NonNurse[[#This Row],[Qualified Activities Professional Hours]],NonNurse[[#This Row],[Other Activities Professional Hours]])/NonNurse[[#This Row],[MDS Census]]</f>
        <v>5.6902732683982694E-2</v>
      </c>
      <c r="S928" s="6">
        <v>4.0385869565217387</v>
      </c>
      <c r="T928" s="6">
        <v>3.8342391304347827</v>
      </c>
      <c r="U928" s="6">
        <v>0</v>
      </c>
      <c r="V928" s="6">
        <f>SUM(NonNurse[[#This Row],[Occupational Therapist Hours]],NonNurse[[#This Row],[OT Assistant Hours]],NonNurse[[#This Row],[OT Aide Hours]])/NonNurse[[#This Row],[MDS Census]]</f>
        <v>4.8992153679653684E-2</v>
      </c>
      <c r="W928" s="6">
        <v>5.1022826086956519</v>
      </c>
      <c r="X928" s="6">
        <v>4.9847826086956522</v>
      </c>
      <c r="Y928" s="6">
        <v>0</v>
      </c>
      <c r="Z928" s="6">
        <f>SUM(NonNurse[[#This Row],[Physical Therapist (PT) Hours]],NonNurse[[#This Row],[PT Assistant Hours]],NonNurse[[#This Row],[PT Aide Hours]])/NonNurse[[#This Row],[MDS Census]]</f>
        <v>6.2771239177489183E-2</v>
      </c>
      <c r="AA928" s="6">
        <v>0</v>
      </c>
      <c r="AB928" s="6">
        <v>0</v>
      </c>
      <c r="AC928" s="6">
        <v>0</v>
      </c>
      <c r="AD928" s="6">
        <v>0</v>
      </c>
      <c r="AE928" s="6">
        <v>0</v>
      </c>
      <c r="AF928" s="6">
        <v>0</v>
      </c>
      <c r="AG928" s="6">
        <v>0</v>
      </c>
      <c r="AH928" s="1">
        <v>365779</v>
      </c>
      <c r="AI928">
        <v>5</v>
      </c>
    </row>
    <row r="929" spans="1:35" x14ac:dyDescent="0.25">
      <c r="A929" t="s">
        <v>964</v>
      </c>
      <c r="B929" t="s">
        <v>58</v>
      </c>
      <c r="C929" t="s">
        <v>1215</v>
      </c>
      <c r="D929" t="s">
        <v>997</v>
      </c>
      <c r="E929" s="6">
        <v>34.184782608695649</v>
      </c>
      <c r="F929" s="6">
        <v>2.4347826086956523</v>
      </c>
      <c r="G929" s="6">
        <v>0.60869565217391308</v>
      </c>
      <c r="H929" s="6">
        <v>0</v>
      </c>
      <c r="I929" s="6">
        <v>0.52173913043478259</v>
      </c>
      <c r="J929" s="6">
        <v>0.56521739130434778</v>
      </c>
      <c r="K929" s="6">
        <v>0</v>
      </c>
      <c r="L929" s="6">
        <v>0</v>
      </c>
      <c r="M929" s="6">
        <v>0</v>
      </c>
      <c r="N929" s="6">
        <v>0</v>
      </c>
      <c r="O929" s="6">
        <f>SUM(NonNurse[[#This Row],[Qualified Social Work Staff Hours]],NonNurse[[#This Row],[Other Social Work Staff Hours]])/NonNurse[[#This Row],[MDS Census]]</f>
        <v>0</v>
      </c>
      <c r="P929" s="6">
        <v>4.1860869565217396</v>
      </c>
      <c r="Q929" s="6">
        <v>0</v>
      </c>
      <c r="R929" s="6">
        <f>SUM(NonNurse[[#This Row],[Qualified Activities Professional Hours]],NonNurse[[#This Row],[Other Activities Professional Hours]])/NonNurse[[#This Row],[MDS Census]]</f>
        <v>0.12245468998410178</v>
      </c>
      <c r="S929" s="6">
        <v>0</v>
      </c>
      <c r="T929" s="6">
        <v>0</v>
      </c>
      <c r="U929" s="6">
        <v>0</v>
      </c>
      <c r="V929" s="6">
        <f>SUM(NonNurse[[#This Row],[Occupational Therapist Hours]],NonNurse[[#This Row],[OT Assistant Hours]],NonNurse[[#This Row],[OT Aide Hours]])/NonNurse[[#This Row],[MDS Census]]</f>
        <v>0</v>
      </c>
      <c r="W929" s="6">
        <v>0</v>
      </c>
      <c r="X929" s="6">
        <v>0</v>
      </c>
      <c r="Y929" s="6">
        <v>0</v>
      </c>
      <c r="Z929" s="6">
        <f>SUM(NonNurse[[#This Row],[Physical Therapist (PT) Hours]],NonNurse[[#This Row],[PT Assistant Hours]],NonNurse[[#This Row],[PT Aide Hours]])/NonNurse[[#This Row],[MDS Census]]</f>
        <v>0</v>
      </c>
      <c r="AA929" s="6">
        <v>0</v>
      </c>
      <c r="AB929" s="6">
        <v>0</v>
      </c>
      <c r="AC929" s="6">
        <v>0</v>
      </c>
      <c r="AD929" s="6">
        <v>15.099239130434778</v>
      </c>
      <c r="AE929" s="6">
        <v>0</v>
      </c>
      <c r="AF929" s="6">
        <v>0</v>
      </c>
      <c r="AG929" s="6">
        <v>0</v>
      </c>
      <c r="AH929" s="1">
        <v>365187</v>
      </c>
      <c r="AI929">
        <v>5</v>
      </c>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83E4C-2B42-4CBD-BCCC-6E227936B813}">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15" customWidth="1"/>
    <col min="2" max="2" width="27.28515625" style="15" customWidth="1"/>
    <col min="3" max="3" width="16.7109375" style="15" customWidth="1"/>
    <col min="4" max="4" width="11.5703125" style="15" customWidth="1"/>
    <col min="5" max="5" width="4.5703125" style="15" customWidth="1"/>
    <col min="6" max="6" width="10" style="15" customWidth="1"/>
    <col min="7" max="7" width="12.5703125" style="15" customWidth="1"/>
    <col min="8" max="10" width="8.5703125" style="15" customWidth="1"/>
    <col min="11" max="11" width="9.140625" style="15" customWidth="1"/>
    <col min="12" max="12" width="4.5703125" style="15" customWidth="1"/>
    <col min="13" max="13" width="7.5703125" style="15" customWidth="1"/>
    <col min="14" max="14" width="10.7109375" style="22" customWidth="1"/>
    <col min="15" max="18" width="8.5703125" style="15" customWidth="1"/>
    <col min="19" max="19" width="5.42578125" style="15" customWidth="1"/>
    <col min="20" max="20" width="40.5703125" style="15" customWidth="1"/>
    <col min="21" max="22" width="12.5703125" style="15" customWidth="1"/>
    <col min="23" max="25" width="8.85546875" style="15"/>
    <col min="26" max="26" width="37.140625" style="15" customWidth="1"/>
    <col min="27" max="27" width="11.5703125" style="15" customWidth="1"/>
    <col min="28" max="32" width="8.85546875" style="15"/>
    <col min="33" max="33" width="22.85546875" style="15" customWidth="1"/>
    <col min="34" max="34" width="16.42578125" style="15" customWidth="1"/>
    <col min="35" max="35" width="13.5703125" style="15" customWidth="1"/>
    <col min="36" max="16384" width="8.85546875" style="15"/>
  </cols>
  <sheetData>
    <row r="2" spans="2:29" ht="85.5" customHeight="1" x14ac:dyDescent="0.25">
      <c r="B2" s="11" t="s">
        <v>1545</v>
      </c>
      <c r="C2" s="11" t="s">
        <v>1425</v>
      </c>
      <c r="D2" s="11" t="s">
        <v>1544</v>
      </c>
      <c r="E2" s="12"/>
      <c r="F2" s="13" t="s">
        <v>1458</v>
      </c>
      <c r="G2" s="13" t="s">
        <v>1474</v>
      </c>
      <c r="H2" s="13" t="s">
        <v>1431</v>
      </c>
      <c r="I2" s="13" t="s">
        <v>1475</v>
      </c>
      <c r="J2" s="14" t="s">
        <v>1476</v>
      </c>
      <c r="K2" s="13" t="s">
        <v>1477</v>
      </c>
      <c r="L2" s="13"/>
      <c r="M2" s="13" t="s">
        <v>1425</v>
      </c>
      <c r="N2" s="13" t="s">
        <v>1474</v>
      </c>
      <c r="O2" s="13" t="s">
        <v>1431</v>
      </c>
      <c r="P2" s="13" t="s">
        <v>1475</v>
      </c>
      <c r="Q2" s="14" t="s">
        <v>1476</v>
      </c>
      <c r="R2" s="13" t="s">
        <v>1477</v>
      </c>
      <c r="T2" s="15" t="s">
        <v>1478</v>
      </c>
      <c r="U2" s="15" t="s">
        <v>1577</v>
      </c>
      <c r="V2" s="16" t="s">
        <v>1479</v>
      </c>
      <c r="W2" s="16" t="s">
        <v>1480</v>
      </c>
    </row>
    <row r="3" spans="2:29" ht="15" customHeight="1" x14ac:dyDescent="0.25">
      <c r="B3" s="17" t="s">
        <v>1481</v>
      </c>
      <c r="C3" s="49">
        <f>AVERAGE(Nurse[MDS Census])</f>
        <v>66.916337605845058</v>
      </c>
      <c r="D3" s="18">
        <v>77.233814336253971</v>
      </c>
      <c r="E3" s="18"/>
      <c r="F3" s="15">
        <v>1</v>
      </c>
      <c r="G3" s="19">
        <v>69376.123698714116</v>
      </c>
      <c r="H3" s="20">
        <v>3.585165701050407</v>
      </c>
      <c r="I3" s="19">
        <v>5</v>
      </c>
      <c r="J3" s="21">
        <v>0.67575468162975694</v>
      </c>
      <c r="K3" s="19">
        <v>5</v>
      </c>
      <c r="M3" t="s">
        <v>930</v>
      </c>
      <c r="N3" s="19">
        <v>536.8478260869565</v>
      </c>
      <c r="O3" s="20">
        <v>6.2660022271714926</v>
      </c>
      <c r="P3" s="22">
        <v>1</v>
      </c>
      <c r="Q3" s="21">
        <v>1.8396440575015187</v>
      </c>
      <c r="R3" s="22">
        <v>1</v>
      </c>
      <c r="T3" s="23" t="s">
        <v>1482</v>
      </c>
      <c r="U3" s="19">
        <f>SUM(Nurse[Total Nurse Staff Hours])</f>
        <v>216273.5550658296</v>
      </c>
      <c r="V3" s="24" t="s">
        <v>1483</v>
      </c>
      <c r="W3" s="20">
        <f>Category[[#This Row],[State Total]]/D9</f>
        <v>0.19144352135055553</v>
      </c>
    </row>
    <row r="4" spans="2:29" ht="15" customHeight="1" x14ac:dyDescent="0.25">
      <c r="B4" s="25" t="s">
        <v>1431</v>
      </c>
      <c r="C4" s="26">
        <f>SUM(Nurse[Total Nurse Staff Hours])/SUM(Nurse[MDS Census])</f>
        <v>3.4827578464943199</v>
      </c>
      <c r="D4" s="26">
        <v>3.6146323434825098</v>
      </c>
      <c r="E4" s="18"/>
      <c r="F4" s="15">
        <v>2</v>
      </c>
      <c r="G4" s="19">
        <v>128365.44534598908</v>
      </c>
      <c r="H4" s="20">
        <v>3.4549500632802785</v>
      </c>
      <c r="I4" s="19">
        <v>9</v>
      </c>
      <c r="J4" s="21">
        <v>0.64433762203163525</v>
      </c>
      <c r="K4" s="19">
        <v>6</v>
      </c>
      <c r="M4" t="s">
        <v>929</v>
      </c>
      <c r="N4" s="19">
        <v>19423.242804654012</v>
      </c>
      <c r="O4" s="20">
        <v>3.6919809269804467</v>
      </c>
      <c r="P4" s="22">
        <v>25</v>
      </c>
      <c r="Q4" s="21">
        <v>0.53868769221148449</v>
      </c>
      <c r="R4" s="22">
        <v>40</v>
      </c>
      <c r="T4" s="19" t="s">
        <v>1484</v>
      </c>
      <c r="U4" s="19">
        <f>SUM(Nurse[Total Direct Care Staff Hours])</f>
        <v>198674.48200857328</v>
      </c>
      <c r="V4" s="24">
        <f>Category[[#This Row],[State Total]]/U3</f>
        <v>0.9186258668938998</v>
      </c>
      <c r="W4" s="20">
        <f>Category[[#This Row],[State Total]]/D9</f>
        <v>0.17586497076187488</v>
      </c>
    </row>
    <row r="5" spans="2:29" ht="15" customHeight="1" x14ac:dyDescent="0.25">
      <c r="B5" s="27" t="s">
        <v>1485</v>
      </c>
      <c r="C5" s="28">
        <f>SUM(Nurse[Total Direct Care Staff Hours])/SUM(Nurse[MDS Census])</f>
        <v>3.199351445917376</v>
      </c>
      <c r="D5" s="28">
        <v>3.347724410414429</v>
      </c>
      <c r="E5" s="29"/>
      <c r="F5" s="15">
        <v>3</v>
      </c>
      <c r="G5" s="19">
        <v>124443.71892222908</v>
      </c>
      <c r="H5" s="20">
        <v>3.5696801497282227</v>
      </c>
      <c r="I5" s="19">
        <v>6</v>
      </c>
      <c r="J5" s="21">
        <v>0.67837118001727315</v>
      </c>
      <c r="K5" s="19">
        <v>4</v>
      </c>
      <c r="M5" t="s">
        <v>932</v>
      </c>
      <c r="N5" s="19">
        <v>14765.612676056329</v>
      </c>
      <c r="O5" s="20">
        <v>3.8700512739470958</v>
      </c>
      <c r="P5" s="22">
        <v>18</v>
      </c>
      <c r="Q5" s="21">
        <v>0.36267289415247567</v>
      </c>
      <c r="R5" s="22">
        <v>48</v>
      </c>
      <c r="T5" s="23" t="s">
        <v>1486</v>
      </c>
      <c r="U5" s="19">
        <f>SUM(Nurse[Total RN Hours (w/ Admin, DON)])</f>
        <v>35454.288195039786</v>
      </c>
      <c r="V5" s="24">
        <f>Category[[#This Row],[State Total]]/U3</f>
        <v>0.16393260925612552</v>
      </c>
      <c r="W5" s="20">
        <f>Category[[#This Row],[State Total]]/D9</f>
        <v>3.1383835980177341E-2</v>
      </c>
      <c r="X5" s="30"/>
      <c r="Y5" s="30"/>
      <c r="AB5" s="30"/>
      <c r="AC5" s="30"/>
    </row>
    <row r="6" spans="2:29" ht="15" customHeight="1" x14ac:dyDescent="0.25">
      <c r="B6" s="31" t="s">
        <v>1433</v>
      </c>
      <c r="C6" s="28">
        <f>SUM(Nurse[Total RN Hours (w/ Admin, DON)])/SUM(Nurse[MDS Census])</f>
        <v>0.57093758118305848</v>
      </c>
      <c r="D6" s="28">
        <v>0.60780873997534479</v>
      </c>
      <c r="E6"/>
      <c r="F6" s="15">
        <v>4</v>
      </c>
      <c r="G6" s="19">
        <v>216891.50627679119</v>
      </c>
      <c r="H6" s="20">
        <v>3.71816551616583</v>
      </c>
      <c r="I6" s="19">
        <v>4</v>
      </c>
      <c r="J6" s="21">
        <v>0.5592343612490972</v>
      </c>
      <c r="K6" s="19">
        <v>9</v>
      </c>
      <c r="M6" t="s">
        <v>931</v>
      </c>
      <c r="N6" s="19">
        <v>10619.366350275568</v>
      </c>
      <c r="O6" s="20">
        <v>3.9203935832782837</v>
      </c>
      <c r="P6" s="22">
        <v>14</v>
      </c>
      <c r="Q6" s="21">
        <v>0.6428263273804441</v>
      </c>
      <c r="R6" s="22">
        <v>30</v>
      </c>
      <c r="T6" s="32" t="s">
        <v>1487</v>
      </c>
      <c r="U6" s="19">
        <f>SUM(Nurse[RN Hours (excl. Admin, DON)])</f>
        <v>22948.138155235731</v>
      </c>
      <c r="V6" s="24">
        <f>Category[[#This Row],[State Total]]/U3</f>
        <v>0.1061070002213204</v>
      </c>
      <c r="W6" s="20">
        <f>Category[[#This Row],[State Total]]/D9</f>
        <v>2.0313497762313754E-2</v>
      </c>
      <c r="X6" s="30"/>
      <c r="Y6" s="30"/>
      <c r="AB6" s="30"/>
      <c r="AC6" s="30"/>
    </row>
    <row r="7" spans="2:29" ht="15" customHeight="1" thickBot="1" x14ac:dyDescent="0.3">
      <c r="B7" s="33" t="s">
        <v>1488</v>
      </c>
      <c r="C7" s="28">
        <f>SUM(Nurse[RN Hours (excl. Admin, DON)])/SUM(Nurse[MDS Census])</f>
        <v>0.36954498758877813</v>
      </c>
      <c r="D7" s="28">
        <v>0.41441568490090208</v>
      </c>
      <c r="E7"/>
      <c r="F7" s="15">
        <v>5</v>
      </c>
      <c r="G7" s="19">
        <v>218161.62905695051</v>
      </c>
      <c r="H7" s="20">
        <v>3.471756650011959</v>
      </c>
      <c r="I7" s="19">
        <v>8</v>
      </c>
      <c r="J7" s="21">
        <v>0.68815139377795254</v>
      </c>
      <c r="K7" s="19">
        <v>3</v>
      </c>
      <c r="M7" t="s">
        <v>933</v>
      </c>
      <c r="N7" s="19">
        <v>90304.505664421289</v>
      </c>
      <c r="O7" s="20">
        <v>4.0950436576657667</v>
      </c>
      <c r="P7" s="22">
        <v>8</v>
      </c>
      <c r="Q7" s="21">
        <v>0.53846761894166961</v>
      </c>
      <c r="R7" s="22">
        <v>41</v>
      </c>
      <c r="T7" s="32" t="s">
        <v>1489</v>
      </c>
      <c r="U7" s="19">
        <f>SUM(Nurse[RN Admin Hours])</f>
        <v>7932.8468845682719</v>
      </c>
      <c r="V7" s="24">
        <f>Category[[#This Row],[State Total]]/U3</f>
        <v>3.6679689674281549E-2</v>
      </c>
      <c r="W7" s="20">
        <f>Category[[#This Row],[State Total]]/D9</f>
        <v>7.0220889532900711E-3</v>
      </c>
      <c r="X7" s="30"/>
      <c r="Y7" s="30"/>
      <c r="Z7" s="30"/>
      <c r="AA7" s="30"/>
      <c r="AB7" s="30"/>
      <c r="AC7" s="30"/>
    </row>
    <row r="8" spans="2:29" ht="15" customHeight="1" thickTop="1" x14ac:dyDescent="0.25">
      <c r="B8" s="34" t="s">
        <v>1490</v>
      </c>
      <c r="C8" s="35">
        <f>COUNTA(Nurse[Provider])</f>
        <v>928</v>
      </c>
      <c r="D8" s="35">
        <v>14627</v>
      </c>
      <c r="F8" s="15">
        <v>6</v>
      </c>
      <c r="G8" s="19">
        <v>133738.05679730567</v>
      </c>
      <c r="H8" s="20">
        <v>3.4421626203964988</v>
      </c>
      <c r="I8" s="19">
        <v>10</v>
      </c>
      <c r="J8" s="21">
        <v>0.34690920997212554</v>
      </c>
      <c r="K8" s="19">
        <v>10</v>
      </c>
      <c r="M8" t="s">
        <v>934</v>
      </c>
      <c r="N8" s="19">
        <v>13996.251684017152</v>
      </c>
      <c r="O8" s="20">
        <v>3.5742923169789274</v>
      </c>
      <c r="P8" s="22">
        <v>34</v>
      </c>
      <c r="Q8" s="21">
        <v>0.85380187117283868</v>
      </c>
      <c r="R8" s="22">
        <v>11</v>
      </c>
      <c r="T8" s="32" t="s">
        <v>1491</v>
      </c>
      <c r="U8" s="19">
        <f>SUM(Nurse[RN DON Hours])</f>
        <v>4573.3031552357606</v>
      </c>
      <c r="V8" s="24">
        <f>Category[[#This Row],[State Total]]/U3</f>
        <v>2.1145919360523451E-2</v>
      </c>
      <c r="W8" s="20">
        <f>Category[[#This Row],[State Total]]/D9</f>
        <v>4.0482492645734971E-3</v>
      </c>
      <c r="X8" s="30"/>
      <c r="Y8" s="30"/>
      <c r="Z8" s="30"/>
      <c r="AA8" s="30"/>
      <c r="AB8" s="30"/>
      <c r="AC8" s="30"/>
    </row>
    <row r="9" spans="2:29" ht="15" customHeight="1" x14ac:dyDescent="0.25">
      <c r="B9" s="34" t="s">
        <v>1492</v>
      </c>
      <c r="C9" s="35">
        <f>SUM(Nurse[MDS Census])</f>
        <v>62098.361298224219</v>
      </c>
      <c r="D9" s="35">
        <v>1129699.0022963868</v>
      </c>
      <c r="F9" s="15">
        <v>7</v>
      </c>
      <c r="G9" s="19">
        <v>73847.771586037998</v>
      </c>
      <c r="H9" s="20">
        <v>3.4771723639610803</v>
      </c>
      <c r="I9" s="19">
        <v>7</v>
      </c>
      <c r="J9" s="21">
        <v>0.57887406787921447</v>
      </c>
      <c r="K9" s="19">
        <v>8</v>
      </c>
      <c r="M9" t="s">
        <v>935</v>
      </c>
      <c r="N9" s="19">
        <v>18800.971524800971</v>
      </c>
      <c r="O9" s="20">
        <v>3.379841237553149</v>
      </c>
      <c r="P9" s="22">
        <v>47</v>
      </c>
      <c r="Q9" s="21">
        <v>0.62562655856161031</v>
      </c>
      <c r="R9" s="22">
        <v>35</v>
      </c>
      <c r="T9" s="23" t="s">
        <v>1493</v>
      </c>
      <c r="U9" s="19">
        <f>SUM(Nurse[Total LPN Hours (w/ Admin)])</f>
        <v>58742.371316595236</v>
      </c>
      <c r="V9" s="24">
        <f>Category[[#This Row],[State Total]]/U3</f>
        <v>0.27161143811001381</v>
      </c>
      <c r="W9" s="20">
        <f>Category[[#This Row],[State Total]]/D9</f>
        <v>5.1998250150869514E-2</v>
      </c>
      <c r="X9" s="30"/>
      <c r="Y9" s="30"/>
      <c r="Z9" s="30"/>
      <c r="AA9" s="30"/>
      <c r="AB9" s="30"/>
      <c r="AC9" s="30"/>
    </row>
    <row r="10" spans="2:29" ht="15" customHeight="1" x14ac:dyDescent="0.25">
      <c r="F10" s="15">
        <v>8</v>
      </c>
      <c r="G10" s="19">
        <v>33298.427587262697</v>
      </c>
      <c r="H10" s="20">
        <v>3.7381932825195308</v>
      </c>
      <c r="I10" s="19">
        <v>3</v>
      </c>
      <c r="J10" s="21">
        <v>0.87940662888310206</v>
      </c>
      <c r="K10" s="19">
        <v>1</v>
      </c>
      <c r="M10" t="s">
        <v>937</v>
      </c>
      <c r="N10" s="19">
        <v>2001.0333741579916</v>
      </c>
      <c r="O10" s="20">
        <v>3.9151059449534258</v>
      </c>
      <c r="P10" s="22">
        <v>15</v>
      </c>
      <c r="Q10" s="21">
        <v>1.0911259376852895</v>
      </c>
      <c r="R10" s="22">
        <v>3</v>
      </c>
      <c r="T10" s="32" t="s">
        <v>1494</v>
      </c>
      <c r="U10" s="19">
        <f>SUM(Nurse[LPN Hours (excl. Admin)])</f>
        <v>53649.44829914267</v>
      </c>
      <c r="V10" s="24">
        <f>Category[[#This Row],[State Total]]/U3</f>
        <v>0.24806291403871725</v>
      </c>
      <c r="W10" s="20">
        <f>Category[[#This Row],[State Total]]/D9</f>
        <v>4.7490037780052188E-2</v>
      </c>
      <c r="X10" s="30"/>
      <c r="Y10" s="30"/>
      <c r="Z10" s="30"/>
      <c r="AA10" s="30"/>
      <c r="AB10" s="30"/>
      <c r="AC10" s="30"/>
    </row>
    <row r="11" spans="2:29" ht="15" customHeight="1" x14ac:dyDescent="0.25">
      <c r="F11" s="15">
        <v>9</v>
      </c>
      <c r="G11" s="19">
        <v>109332.77602571936</v>
      </c>
      <c r="H11" s="20">
        <v>4.0754949217501784</v>
      </c>
      <c r="I11" s="19">
        <v>2</v>
      </c>
      <c r="J11" s="21">
        <v>0.58405330055976667</v>
      </c>
      <c r="K11" s="19">
        <v>7</v>
      </c>
      <c r="M11" t="s">
        <v>936</v>
      </c>
      <c r="N11" s="19">
        <v>3447.8586956521731</v>
      </c>
      <c r="O11" s="20">
        <v>3.9688255155216066</v>
      </c>
      <c r="P11" s="22">
        <v>11</v>
      </c>
      <c r="Q11" s="21">
        <v>0.94962364794784426</v>
      </c>
      <c r="R11" s="22">
        <v>8</v>
      </c>
      <c r="T11" s="32" t="s">
        <v>1495</v>
      </c>
      <c r="U11" s="19">
        <f>SUM(Nurse[LPN Admin Hours])</f>
        <v>5092.9230174525437</v>
      </c>
      <c r="V11" s="24">
        <f>Category[[#This Row],[State Total]]/U3</f>
        <v>2.3548524071296435E-2</v>
      </c>
      <c r="W11" s="20">
        <f>Category[[#This Row],[State Total]]/D9</f>
        <v>4.5082123708173102E-3</v>
      </c>
      <c r="X11" s="30"/>
      <c r="Y11" s="30"/>
      <c r="Z11" s="30"/>
      <c r="AA11" s="30"/>
      <c r="AB11" s="30"/>
      <c r="AC11" s="30"/>
    </row>
    <row r="12" spans="2:29" ht="15" customHeight="1" x14ac:dyDescent="0.25">
      <c r="F12" s="15">
        <v>10</v>
      </c>
      <c r="G12" s="19">
        <v>22243.546999387629</v>
      </c>
      <c r="H12" s="20">
        <v>4.3144138862761752</v>
      </c>
      <c r="I12" s="19">
        <v>1</v>
      </c>
      <c r="J12" s="21">
        <v>0.85085378711532988</v>
      </c>
      <c r="K12" s="19">
        <v>2</v>
      </c>
      <c r="M12" t="s">
        <v>938</v>
      </c>
      <c r="N12" s="19">
        <v>66629.00734843839</v>
      </c>
      <c r="O12" s="20">
        <v>4.0461510158814251</v>
      </c>
      <c r="P12" s="22">
        <v>10</v>
      </c>
      <c r="Q12" s="21">
        <v>0.65170667436305396</v>
      </c>
      <c r="R12" s="22">
        <v>29</v>
      </c>
      <c r="T12" s="23" t="s">
        <v>1496</v>
      </c>
      <c r="U12" s="19">
        <f>SUM(Nurse[Total CNA, NA TR, Med Aide/Tech Hours])</f>
        <v>122076.89555419479</v>
      </c>
      <c r="V12" s="24">
        <f>Category[[#This Row],[State Total]]/U3</f>
        <v>0.56445595263386172</v>
      </c>
      <c r="W12" s="20">
        <f>Category[[#This Row],[State Total]]/D9</f>
        <v>0.10806143521950887</v>
      </c>
      <c r="X12" s="30"/>
      <c r="Y12" s="30"/>
      <c r="Z12" s="30"/>
      <c r="AA12" s="30"/>
      <c r="AB12" s="30"/>
      <c r="AC12" s="30"/>
    </row>
    <row r="13" spans="2:29" ht="15" customHeight="1" x14ac:dyDescent="0.25">
      <c r="I13" s="19"/>
      <c r="J13" s="19"/>
      <c r="K13" s="19"/>
      <c r="M13" t="s">
        <v>939</v>
      </c>
      <c r="N13" s="19">
        <v>27047.194427434184</v>
      </c>
      <c r="O13" s="20">
        <v>3.3334159425604026</v>
      </c>
      <c r="P13" s="22">
        <v>48</v>
      </c>
      <c r="Q13" s="21">
        <v>0.4036688437032282</v>
      </c>
      <c r="R13" s="22">
        <v>46</v>
      </c>
      <c r="T13" s="32" t="s">
        <v>1497</v>
      </c>
      <c r="U13" s="19">
        <f>SUM(Nurse[CNA Hours])</f>
        <v>115038.10502449489</v>
      </c>
      <c r="V13" s="24">
        <f>Category[[#This Row],[State Total]]/U3</f>
        <v>0.53191017731908763</v>
      </c>
      <c r="W13" s="20">
        <f>Category[[#This Row],[State Total]]/D9</f>
        <v>0.10183075738816454</v>
      </c>
      <c r="X13" s="30"/>
      <c r="Y13" s="30"/>
      <c r="Z13" s="30"/>
      <c r="AA13" s="30"/>
      <c r="AB13" s="30"/>
      <c r="AC13" s="30"/>
    </row>
    <row r="14" spans="2:29" ht="15" customHeight="1" x14ac:dyDescent="0.25">
      <c r="G14" s="20"/>
      <c r="I14" s="19"/>
      <c r="J14" s="19"/>
      <c r="K14" s="19"/>
      <c r="M14" t="s">
        <v>940</v>
      </c>
      <c r="N14" s="19">
        <v>3263.663043478261</v>
      </c>
      <c r="O14" s="20">
        <v>4.4084708100060954</v>
      </c>
      <c r="P14" s="22">
        <v>4</v>
      </c>
      <c r="Q14" s="21">
        <v>1.4454388074216427</v>
      </c>
      <c r="R14" s="22">
        <v>2</v>
      </c>
      <c r="T14" s="32" t="s">
        <v>1498</v>
      </c>
      <c r="U14" s="19">
        <f>SUM(Nurse[NA TR Hours])</f>
        <v>6614.0683557868997</v>
      </c>
      <c r="V14" s="24">
        <f>Category[[#This Row],[State Total]]/U3</f>
        <v>3.0581956049937322E-2</v>
      </c>
      <c r="W14" s="20">
        <f>Category[[#This Row],[State Total]]/D9</f>
        <v>5.8547173559879264E-3</v>
      </c>
    </row>
    <row r="15" spans="2:29" ht="15" customHeight="1" x14ac:dyDescent="0.25">
      <c r="I15" s="19"/>
      <c r="J15" s="19"/>
      <c r="K15" s="19"/>
      <c r="M15" t="s">
        <v>944</v>
      </c>
      <c r="N15" s="19">
        <v>19016.558481322707</v>
      </c>
      <c r="O15" s="20">
        <v>3.6135143049020404</v>
      </c>
      <c r="P15" s="22">
        <v>31</v>
      </c>
      <c r="Q15" s="21">
        <v>0.70210559181671839</v>
      </c>
      <c r="R15" s="22">
        <v>21</v>
      </c>
      <c r="T15" s="36" t="s">
        <v>1499</v>
      </c>
      <c r="U15" s="37">
        <f>SUM(Nurse[Med Aide/Tech Hours])</f>
        <v>424.72217391304366</v>
      </c>
      <c r="V15" s="24">
        <f>Category[[#This Row],[State Total]]/U3</f>
        <v>1.9638192648369157E-3</v>
      </c>
      <c r="W15" s="20">
        <f>Category[[#This Row],[State Total]]/D9</f>
        <v>3.7596047535643829E-4</v>
      </c>
    </row>
    <row r="16" spans="2:29" ht="15" customHeight="1" x14ac:dyDescent="0.25">
      <c r="I16" s="19"/>
      <c r="J16" s="19"/>
      <c r="K16" s="19"/>
      <c r="M16" t="s">
        <v>941</v>
      </c>
      <c r="N16" s="19">
        <v>3575.7164727495401</v>
      </c>
      <c r="O16" s="20">
        <v>4.1596000463252762</v>
      </c>
      <c r="P16" s="22">
        <v>7</v>
      </c>
      <c r="Q16" s="21">
        <v>0.89615304423849729</v>
      </c>
      <c r="R16" s="22">
        <v>9</v>
      </c>
    </row>
    <row r="17" spans="9:23" ht="15" customHeight="1" x14ac:dyDescent="0.25">
      <c r="I17" s="19"/>
      <c r="J17" s="19"/>
      <c r="K17" s="19"/>
      <c r="M17" t="s">
        <v>942</v>
      </c>
      <c r="N17" s="19">
        <v>55939.917483159865</v>
      </c>
      <c r="O17" s="20">
        <v>2.9656991045590826</v>
      </c>
      <c r="P17" s="22">
        <v>51</v>
      </c>
      <c r="Q17" s="21">
        <v>0.65815085334220447</v>
      </c>
      <c r="R17" s="22">
        <v>28</v>
      </c>
    </row>
    <row r="18" spans="9:23" ht="15" customHeight="1" x14ac:dyDescent="0.25">
      <c r="I18" s="19"/>
      <c r="J18" s="19"/>
      <c r="K18" s="19"/>
      <c r="M18" t="s">
        <v>943</v>
      </c>
      <c r="N18" s="19">
        <v>34295.675137783197</v>
      </c>
      <c r="O18" s="20">
        <v>3.4285543140358197</v>
      </c>
      <c r="P18" s="22">
        <v>43</v>
      </c>
      <c r="Q18" s="21">
        <v>0.57097472562080043</v>
      </c>
      <c r="R18" s="22">
        <v>37</v>
      </c>
      <c r="T18" s="15" t="s">
        <v>1500</v>
      </c>
      <c r="U18" s="15" t="s">
        <v>1577</v>
      </c>
    </row>
    <row r="19" spans="9:23" ht="15" customHeight="1" x14ac:dyDescent="0.25">
      <c r="M19" t="s">
        <v>945</v>
      </c>
      <c r="N19" s="19">
        <v>14478.901255358249</v>
      </c>
      <c r="O19" s="20">
        <v>3.8209594408139687</v>
      </c>
      <c r="P19" s="22">
        <v>20</v>
      </c>
      <c r="Q19" s="21">
        <v>0.68653707149505028</v>
      </c>
      <c r="R19" s="22">
        <v>26</v>
      </c>
      <c r="T19" s="15" t="s">
        <v>1501</v>
      </c>
      <c r="U19" s="19">
        <f>SUM(Nurse[RN Hours Contract (excl. Admin, DON)])</f>
        <v>1917.8792360685857</v>
      </c>
    </row>
    <row r="20" spans="9:23" ht="15" customHeight="1" x14ac:dyDescent="0.25">
      <c r="M20" t="s">
        <v>946</v>
      </c>
      <c r="N20" s="19">
        <v>20179.736834047766</v>
      </c>
      <c r="O20" s="20">
        <v>3.6234626550899827</v>
      </c>
      <c r="P20" s="22">
        <v>30</v>
      </c>
      <c r="Q20" s="21">
        <v>0.63141179459022878</v>
      </c>
      <c r="R20" s="22">
        <v>33</v>
      </c>
      <c r="T20" s="15" t="s">
        <v>1502</v>
      </c>
      <c r="U20" s="19">
        <f>SUM(Nurse[RN Admin Hours Contract])</f>
        <v>258.43512553582366</v>
      </c>
      <c r="W20" s="19"/>
    </row>
    <row r="21" spans="9:23" ht="15" customHeight="1" x14ac:dyDescent="0.25">
      <c r="M21" t="s">
        <v>947</v>
      </c>
      <c r="N21" s="19">
        <v>21713.855174525426</v>
      </c>
      <c r="O21" s="20">
        <v>3.4276349481314496</v>
      </c>
      <c r="P21" s="22">
        <v>44</v>
      </c>
      <c r="Q21" s="21">
        <v>0.22995066355388311</v>
      </c>
      <c r="R21" s="22">
        <v>51</v>
      </c>
      <c r="T21" s="15" t="s">
        <v>1503</v>
      </c>
      <c r="U21" s="19">
        <f>SUM(Nurse[RN DON Hours Contract])</f>
        <v>111.18369565217392</v>
      </c>
    </row>
    <row r="22" spans="9:23" ht="15" customHeight="1" x14ac:dyDescent="0.25">
      <c r="M22" t="s">
        <v>950</v>
      </c>
      <c r="N22" s="19">
        <v>31609.482088181256</v>
      </c>
      <c r="O22" s="20">
        <v>3.5766830777603746</v>
      </c>
      <c r="P22" s="22">
        <v>33</v>
      </c>
      <c r="Q22" s="21">
        <v>0.63151705366882682</v>
      </c>
      <c r="R22" s="22">
        <v>32</v>
      </c>
      <c r="T22" s="15" t="s">
        <v>1504</v>
      </c>
      <c r="U22" s="19">
        <f>SUM(Nurse[LPN Hours Contract (excl. Admin)])</f>
        <v>6700.3956230863469</v>
      </c>
    </row>
    <row r="23" spans="9:23" ht="15" customHeight="1" x14ac:dyDescent="0.25">
      <c r="M23" t="s">
        <v>949</v>
      </c>
      <c r="N23" s="19">
        <v>21067.939375382732</v>
      </c>
      <c r="O23" s="20">
        <v>3.702235346411582</v>
      </c>
      <c r="P23" s="22">
        <v>24</v>
      </c>
      <c r="Q23" s="21">
        <v>0.76651287635763865</v>
      </c>
      <c r="R23" s="22">
        <v>16</v>
      </c>
      <c r="T23" s="15" t="s">
        <v>1505</v>
      </c>
      <c r="U23" s="19">
        <f>SUM(Nurse[LPN Admin Hours Contract])</f>
        <v>89.359891304347812</v>
      </c>
    </row>
    <row r="24" spans="9:23" ht="15" customHeight="1" x14ac:dyDescent="0.25">
      <c r="M24" t="s">
        <v>948</v>
      </c>
      <c r="N24" s="19">
        <v>4706.4853031230869</v>
      </c>
      <c r="O24" s="20">
        <v>4.2908077351670615</v>
      </c>
      <c r="P24" s="22">
        <v>5</v>
      </c>
      <c r="Q24" s="21">
        <v>1.0535412211824036</v>
      </c>
      <c r="R24" s="22">
        <v>6</v>
      </c>
      <c r="T24" s="15" t="s">
        <v>1506</v>
      </c>
      <c r="U24" s="19">
        <f>SUM(Nurse[CNA Hours Contract])</f>
        <v>12911.711676362531</v>
      </c>
    </row>
    <row r="25" spans="9:23" ht="15" customHeight="1" x14ac:dyDescent="0.25">
      <c r="M25" t="s">
        <v>951</v>
      </c>
      <c r="N25" s="19">
        <v>29784.779087568884</v>
      </c>
      <c r="O25" s="20">
        <v>3.8152594065353851</v>
      </c>
      <c r="P25" s="22">
        <v>21</v>
      </c>
      <c r="Q25" s="21">
        <v>0.72680523692894061</v>
      </c>
      <c r="R25" s="22">
        <v>19</v>
      </c>
      <c r="T25" s="15" t="s">
        <v>1507</v>
      </c>
      <c r="U25" s="19">
        <f>SUM(Nurse[NA TR Hours Contract])</f>
        <v>38.247065217391295</v>
      </c>
    </row>
    <row r="26" spans="9:23" ht="15" customHeight="1" x14ac:dyDescent="0.25">
      <c r="M26" t="s">
        <v>952</v>
      </c>
      <c r="N26" s="19">
        <v>18654.419320269433</v>
      </c>
      <c r="O26" s="20">
        <v>4.1827830651924156</v>
      </c>
      <c r="P26" s="22">
        <v>6</v>
      </c>
      <c r="Q26" s="21">
        <v>1.0685266044542867</v>
      </c>
      <c r="R26" s="22">
        <v>5</v>
      </c>
      <c r="T26" s="15" t="s">
        <v>1508</v>
      </c>
      <c r="U26" s="19">
        <f>SUM(Nurse[Med Aide/Tech Hours Contract])</f>
        <v>0.80467391304347835</v>
      </c>
    </row>
    <row r="27" spans="9:23" ht="15" customHeight="1" x14ac:dyDescent="0.25">
      <c r="M27" t="s">
        <v>954</v>
      </c>
      <c r="N27" s="19">
        <v>30915.301745254106</v>
      </c>
      <c r="O27" s="20">
        <v>3.0868578483482887</v>
      </c>
      <c r="P27" s="22">
        <v>50</v>
      </c>
      <c r="Q27" s="21">
        <v>0.40359827435993229</v>
      </c>
      <c r="R27" s="22">
        <v>47</v>
      </c>
      <c r="T27" s="15" t="s">
        <v>1426</v>
      </c>
      <c r="U27" s="19">
        <f>SUM(Nurse[Total Contract Hours])</f>
        <v>22028.016987140247</v>
      </c>
    </row>
    <row r="28" spans="9:23" ht="15" customHeight="1" x14ac:dyDescent="0.25">
      <c r="M28" t="s">
        <v>953</v>
      </c>
      <c r="N28" s="19">
        <v>13613.024341702383</v>
      </c>
      <c r="O28" s="20">
        <v>3.8706506835477068</v>
      </c>
      <c r="P28" s="22">
        <v>17</v>
      </c>
      <c r="Q28" s="21">
        <v>0.54461092917222786</v>
      </c>
      <c r="R28" s="22">
        <v>39</v>
      </c>
      <c r="T28" s="15" t="s">
        <v>1509</v>
      </c>
      <c r="U28" s="19">
        <f>SUM(Nurse[Total Nurse Staff Hours])</f>
        <v>216273.5550658296</v>
      </c>
    </row>
    <row r="29" spans="9:23" ht="15" customHeight="1" x14ac:dyDescent="0.25">
      <c r="M29" t="s">
        <v>955</v>
      </c>
      <c r="N29" s="19">
        <v>3142.4673913043484</v>
      </c>
      <c r="O29" s="20">
        <v>3.5161153137073806</v>
      </c>
      <c r="P29" s="22">
        <v>39</v>
      </c>
      <c r="Q29" s="21">
        <v>0.79674798603977071</v>
      </c>
      <c r="R29" s="22">
        <v>15</v>
      </c>
      <c r="T29" s="15" t="s">
        <v>1510</v>
      </c>
      <c r="U29" s="38">
        <f>U27/U28</f>
        <v>0.10185256806101575</v>
      </c>
    </row>
    <row r="30" spans="9:23" ht="15" customHeight="1" x14ac:dyDescent="0.25">
      <c r="M30" t="s">
        <v>962</v>
      </c>
      <c r="N30" s="19">
        <v>31397.817207593369</v>
      </c>
      <c r="O30" s="20">
        <v>3.4417155121175713</v>
      </c>
      <c r="P30" s="22">
        <v>42</v>
      </c>
      <c r="Q30" s="21">
        <v>0.50629516352831194</v>
      </c>
      <c r="R30" s="22">
        <v>45</v>
      </c>
    </row>
    <row r="31" spans="9:23" ht="15" customHeight="1" x14ac:dyDescent="0.25">
      <c r="M31" t="s">
        <v>963</v>
      </c>
      <c r="N31" s="19">
        <v>4392.4673913043471</v>
      </c>
      <c r="O31" s="20">
        <v>4.4756414019059303</v>
      </c>
      <c r="P31" s="22">
        <v>3</v>
      </c>
      <c r="Q31" s="21">
        <v>0.83480991420589112</v>
      </c>
      <c r="R31" s="22">
        <v>13</v>
      </c>
      <c r="U31" s="19"/>
    </row>
    <row r="32" spans="9:23" ht="15" customHeight="1" x14ac:dyDescent="0.25">
      <c r="M32" t="s">
        <v>956</v>
      </c>
      <c r="N32" s="19">
        <v>9437.0101041028774</v>
      </c>
      <c r="O32" s="20">
        <v>3.9536238400260872</v>
      </c>
      <c r="P32" s="22">
        <v>12</v>
      </c>
      <c r="Q32" s="21">
        <v>0.73956294588721605</v>
      </c>
      <c r="R32" s="22">
        <v>18</v>
      </c>
    </row>
    <row r="33" spans="13:23" ht="15" customHeight="1" x14ac:dyDescent="0.25">
      <c r="M33" t="s">
        <v>958</v>
      </c>
      <c r="N33" s="19">
        <v>5478.8913043478278</v>
      </c>
      <c r="O33" s="20">
        <v>3.6689014954628241</v>
      </c>
      <c r="P33" s="22">
        <v>26</v>
      </c>
      <c r="Q33" s="21">
        <v>0.69069482083411027</v>
      </c>
      <c r="R33" s="22">
        <v>25</v>
      </c>
      <c r="T33" s="15" t="s">
        <v>1478</v>
      </c>
      <c r="U33" s="16" t="s">
        <v>1480</v>
      </c>
    </row>
    <row r="34" spans="13:23" ht="15" customHeight="1" x14ac:dyDescent="0.25">
      <c r="M34" t="s">
        <v>959</v>
      </c>
      <c r="N34" s="19">
        <v>37141.731475811372</v>
      </c>
      <c r="O34" s="20">
        <v>3.6107114278034693</v>
      </c>
      <c r="P34" s="22">
        <v>32</v>
      </c>
      <c r="Q34" s="21">
        <v>0.6783616567987637</v>
      </c>
      <c r="R34" s="22">
        <v>27</v>
      </c>
      <c r="T34" s="23" t="s">
        <v>1511</v>
      </c>
      <c r="U34" s="20">
        <v>3.7466213862576487</v>
      </c>
    </row>
    <row r="35" spans="13:23" ht="15" customHeight="1" x14ac:dyDescent="0.25">
      <c r="M35" t="s">
        <v>960</v>
      </c>
      <c r="N35" s="19">
        <v>4791.5774647887329</v>
      </c>
      <c r="O35" s="20">
        <v>3.478749758455526</v>
      </c>
      <c r="P35" s="22">
        <v>41</v>
      </c>
      <c r="Q35" s="21">
        <v>0.63604079500848976</v>
      </c>
      <c r="R35" s="22">
        <v>31</v>
      </c>
      <c r="T35" s="19" t="s">
        <v>1512</v>
      </c>
      <c r="U35" s="28">
        <f>SUM(Nurse[Total RN Hours (w/ Admin, DON)])/SUM(Nurse[MDS Census])</f>
        <v>0.57093758118305848</v>
      </c>
    </row>
    <row r="36" spans="13:23" ht="15" customHeight="1" x14ac:dyDescent="0.25">
      <c r="M36" t="s">
        <v>957</v>
      </c>
      <c r="N36" s="19">
        <v>5145.2409675443978</v>
      </c>
      <c r="O36" s="20">
        <v>3.8413014005831938</v>
      </c>
      <c r="P36" s="22">
        <v>19</v>
      </c>
      <c r="Q36" s="21">
        <v>0.71644517490315163</v>
      </c>
      <c r="R36" s="22">
        <v>20</v>
      </c>
      <c r="T36" s="19" t="s">
        <v>1513</v>
      </c>
      <c r="U36" s="28">
        <f>SUM(Nurse[RN Hours (excl. Admin, DON)])/SUM(Nurse[MDS Census])</f>
        <v>0.36954498758877813</v>
      </c>
    </row>
    <row r="37" spans="13:23" ht="15" customHeight="1" x14ac:dyDescent="0.25">
      <c r="M37" t="s">
        <v>961</v>
      </c>
      <c r="N37" s="19">
        <v>91093.670391916734</v>
      </c>
      <c r="O37" s="20">
        <v>3.3920817889897901</v>
      </c>
      <c r="P37" s="22">
        <v>46</v>
      </c>
      <c r="Q37" s="21">
        <v>0.62838777517583722</v>
      </c>
      <c r="R37" s="22">
        <v>34</v>
      </c>
      <c r="T37" s="19" t="s">
        <v>1514</v>
      </c>
      <c r="U37" s="28">
        <f>SUM(Nurse[Total CNA, NA TR, Med Aide/Tech Hours])/SUM(Nurse[MDS Census])</f>
        <v>1.9658633980360081</v>
      </c>
      <c r="W37" s="20"/>
    </row>
    <row r="38" spans="13:23" ht="15" customHeight="1" x14ac:dyDescent="0.25">
      <c r="M38" t="s">
        <v>964</v>
      </c>
      <c r="N38" s="19">
        <v>62098.361298224219</v>
      </c>
      <c r="O38" s="20">
        <v>3.4827578464943199</v>
      </c>
      <c r="P38" s="22">
        <v>40</v>
      </c>
      <c r="Q38" s="21">
        <v>0.57093758118305848</v>
      </c>
      <c r="R38" s="22">
        <v>38</v>
      </c>
    </row>
    <row r="39" spans="13:23" ht="15" customHeight="1" x14ac:dyDescent="0.25">
      <c r="M39" t="s">
        <v>965</v>
      </c>
      <c r="N39" s="19">
        <v>15314.761022657687</v>
      </c>
      <c r="O39" s="20">
        <v>3.7048972593561507</v>
      </c>
      <c r="P39" s="22">
        <v>23</v>
      </c>
      <c r="Q39" s="21">
        <v>0.34739869296478082</v>
      </c>
      <c r="R39" s="22">
        <v>50</v>
      </c>
    </row>
    <row r="40" spans="13:23" ht="15" customHeight="1" x14ac:dyDescent="0.25">
      <c r="M40" t="s">
        <v>966</v>
      </c>
      <c r="N40" s="19">
        <v>6050.0549601959565</v>
      </c>
      <c r="O40" s="20">
        <v>4.6872022066674388</v>
      </c>
      <c r="P40" s="22">
        <v>2</v>
      </c>
      <c r="Q40" s="21">
        <v>0.69411304457690826</v>
      </c>
      <c r="R40" s="22">
        <v>24</v>
      </c>
    </row>
    <row r="41" spans="13:23" ht="15" customHeight="1" x14ac:dyDescent="0.25">
      <c r="M41" t="s">
        <v>967</v>
      </c>
      <c r="N41" s="19">
        <v>63705.130128597702</v>
      </c>
      <c r="O41" s="20">
        <v>3.5464409930734</v>
      </c>
      <c r="P41" s="22">
        <v>36</v>
      </c>
      <c r="Q41" s="21">
        <v>0.69528611620089797</v>
      </c>
      <c r="R41" s="22">
        <v>23</v>
      </c>
    </row>
    <row r="42" spans="13:23" ht="15" customHeight="1" x14ac:dyDescent="0.25">
      <c r="M42" t="s">
        <v>968</v>
      </c>
      <c r="N42" s="19">
        <v>6548.130434782609</v>
      </c>
      <c r="O42" s="20">
        <v>3.5264193563380197</v>
      </c>
      <c r="P42" s="22">
        <v>38</v>
      </c>
      <c r="Q42" s="21">
        <v>0.74178549137822269</v>
      </c>
      <c r="R42" s="22">
        <v>17</v>
      </c>
    </row>
    <row r="43" spans="13:23" ht="15" customHeight="1" x14ac:dyDescent="0.25">
      <c r="M43" t="s">
        <v>969</v>
      </c>
      <c r="N43" s="19">
        <v>15013.476117575008</v>
      </c>
      <c r="O43" s="20">
        <v>3.6477515116904691</v>
      </c>
      <c r="P43" s="22">
        <v>28</v>
      </c>
      <c r="Q43" s="21">
        <v>0.53383004079229701</v>
      </c>
      <c r="R43" s="22">
        <v>42</v>
      </c>
    </row>
    <row r="44" spans="13:23" ht="15" customHeight="1" x14ac:dyDescent="0.25">
      <c r="M44" t="s">
        <v>970</v>
      </c>
      <c r="N44" s="19">
        <v>4556.4399877526012</v>
      </c>
      <c r="O44" s="20">
        <v>3.5445452329438498</v>
      </c>
      <c r="P44" s="22">
        <v>37</v>
      </c>
      <c r="Q44" s="21">
        <v>0.83146373211324598</v>
      </c>
      <c r="R44" s="22">
        <v>14</v>
      </c>
    </row>
    <row r="45" spans="13:23" ht="15" customHeight="1" x14ac:dyDescent="0.25">
      <c r="M45" t="s">
        <v>971</v>
      </c>
      <c r="N45" s="19">
        <v>23588.007195346021</v>
      </c>
      <c r="O45" s="20">
        <v>3.6602554979328654</v>
      </c>
      <c r="P45" s="22">
        <v>27</v>
      </c>
      <c r="Q45" s="21">
        <v>0.52665362034272378</v>
      </c>
      <c r="R45" s="22">
        <v>43</v>
      </c>
    </row>
    <row r="46" spans="13:23" ht="15" customHeight="1" x14ac:dyDescent="0.25">
      <c r="M46" t="s">
        <v>972</v>
      </c>
      <c r="N46" s="19">
        <v>77152.250459277362</v>
      </c>
      <c r="O46" s="20">
        <v>3.3099355679287084</v>
      </c>
      <c r="P46" s="22">
        <v>49</v>
      </c>
      <c r="Q46" s="21">
        <v>0.35875549800231565</v>
      </c>
      <c r="R46" s="22">
        <v>49</v>
      </c>
    </row>
    <row r="47" spans="13:23" ht="15" customHeight="1" x14ac:dyDescent="0.25">
      <c r="M47" t="s">
        <v>973</v>
      </c>
      <c r="N47" s="19">
        <v>5291.7033067973089</v>
      </c>
      <c r="O47" s="20">
        <v>3.9247848395010867</v>
      </c>
      <c r="P47" s="22">
        <v>13</v>
      </c>
      <c r="Q47" s="21">
        <v>1.0879953653661694</v>
      </c>
      <c r="R47" s="22">
        <v>4</v>
      </c>
    </row>
    <row r="48" spans="13:23" ht="15" customHeight="1" x14ac:dyDescent="0.25">
      <c r="M48" t="s">
        <v>975</v>
      </c>
      <c r="N48" s="19">
        <v>25489.041028781343</v>
      </c>
      <c r="O48" s="20">
        <v>3.4141958363336409</v>
      </c>
      <c r="P48" s="22">
        <v>45</v>
      </c>
      <c r="Q48" s="21">
        <v>0.51625486340635118</v>
      </c>
      <c r="R48" s="22">
        <v>44</v>
      </c>
    </row>
    <row r="49" spans="13:18" ht="15" customHeight="1" x14ac:dyDescent="0.25">
      <c r="M49" t="s">
        <v>974</v>
      </c>
      <c r="N49" s="19">
        <v>2232.1630434782601</v>
      </c>
      <c r="O49" s="20">
        <v>3.9136525791418939</v>
      </c>
      <c r="P49" s="22">
        <v>16</v>
      </c>
      <c r="Q49" s="21">
        <v>0.69748489231053945</v>
      </c>
      <c r="R49" s="22">
        <v>22</v>
      </c>
    </row>
    <row r="50" spans="13:18" ht="15" customHeight="1" x14ac:dyDescent="0.25">
      <c r="M50" t="s">
        <v>976</v>
      </c>
      <c r="N50" s="19">
        <v>12080.927740355173</v>
      </c>
      <c r="O50" s="20">
        <v>4.0868216477922026</v>
      </c>
      <c r="P50" s="22">
        <v>9</v>
      </c>
      <c r="Q50" s="21">
        <v>0.87200140966045714</v>
      </c>
      <c r="R50" s="22">
        <v>10</v>
      </c>
    </row>
    <row r="51" spans="13:18" ht="15" customHeight="1" x14ac:dyDescent="0.25">
      <c r="M51" t="s">
        <v>978</v>
      </c>
      <c r="N51" s="19">
        <v>17388.476729944887</v>
      </c>
      <c r="O51" s="20">
        <v>3.7945207317598215</v>
      </c>
      <c r="P51" s="22">
        <v>22</v>
      </c>
      <c r="Q51" s="21">
        <v>0.96009537140413648</v>
      </c>
      <c r="R51" s="22">
        <v>7</v>
      </c>
    </row>
    <row r="52" spans="13:18" ht="15" customHeight="1" x14ac:dyDescent="0.25">
      <c r="M52" t="s">
        <v>977</v>
      </c>
      <c r="N52" s="19">
        <v>8732.7163196570727</v>
      </c>
      <c r="O52" s="20">
        <v>3.6365012061354052</v>
      </c>
      <c r="P52" s="22">
        <v>29</v>
      </c>
      <c r="Q52" s="21">
        <v>0.61384155542091412</v>
      </c>
      <c r="R52" s="22">
        <v>36</v>
      </c>
    </row>
    <row r="53" spans="13:18" ht="15" customHeight="1" x14ac:dyDescent="0.25">
      <c r="M53" t="s">
        <v>979</v>
      </c>
      <c r="N53" s="19">
        <v>1919.0978260869563</v>
      </c>
      <c r="O53" s="20">
        <v>3.554572461018255</v>
      </c>
      <c r="P53" s="22">
        <v>35</v>
      </c>
      <c r="Q53" s="21">
        <v>0.84223893700051566</v>
      </c>
      <c r="R53" s="22">
        <v>12</v>
      </c>
    </row>
    <row r="54" spans="13:18" ht="15" customHeight="1" x14ac:dyDescent="0.25"/>
  </sheetData>
  <phoneticPr fontId="10" type="noConversion"/>
  <pageMargins left="0.7" right="0.7" top="0.75" bottom="0.75" header="0.3" footer="0.3"/>
  <pageSetup orientation="portrait" horizontalDpi="300" verticalDpi="300" r:id="rId1"/>
  <ignoredErrors>
    <ignoredError sqref="V3:W15 U19:U29"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2367-F88A-42A2-B1BD-DD58CA84D9C2}">
  <dimension ref="B2:D28"/>
  <sheetViews>
    <sheetView zoomScale="70" zoomScaleNormal="70" workbookViewId="0"/>
  </sheetViews>
  <sheetFormatPr defaultColWidth="8.85546875" defaultRowHeight="15.75" x14ac:dyDescent="0.25"/>
  <cols>
    <col min="1" max="1" width="100.140625" style="15" customWidth="1"/>
    <col min="2" max="2" width="4.140625" style="15" customWidth="1"/>
    <col min="3" max="3" width="21.5703125" style="15" customWidth="1"/>
    <col min="4" max="4" width="66.85546875" style="15" customWidth="1"/>
    <col min="5" max="16384" width="8.85546875" style="15"/>
  </cols>
  <sheetData>
    <row r="2" spans="2:4" ht="23.25" x14ac:dyDescent="0.35">
      <c r="C2" s="39" t="s">
        <v>1546</v>
      </c>
      <c r="D2" s="40"/>
    </row>
    <row r="3" spans="2:4" x14ac:dyDescent="0.25">
      <c r="C3" s="41" t="s">
        <v>1497</v>
      </c>
      <c r="D3" s="42" t="s">
        <v>1547</v>
      </c>
    </row>
    <row r="4" spans="2:4" x14ac:dyDescent="0.25">
      <c r="C4" s="43" t="s">
        <v>1480</v>
      </c>
      <c r="D4" s="44" t="s">
        <v>1548</v>
      </c>
    </row>
    <row r="5" spans="2:4" x14ac:dyDescent="0.25">
      <c r="C5" s="43" t="s">
        <v>1549</v>
      </c>
      <c r="D5" s="44" t="s">
        <v>1550</v>
      </c>
    </row>
    <row r="6" spans="2:4" ht="15.6" customHeight="1" x14ac:dyDescent="0.25">
      <c r="C6" s="43" t="s">
        <v>1499</v>
      </c>
      <c r="D6" s="44" t="s">
        <v>1551</v>
      </c>
    </row>
    <row r="7" spans="2:4" ht="15.6" customHeight="1" x14ac:dyDescent="0.25">
      <c r="C7" s="43" t="s">
        <v>1498</v>
      </c>
      <c r="D7" s="44" t="s">
        <v>1552</v>
      </c>
    </row>
    <row r="8" spans="2:4" x14ac:dyDescent="0.25">
      <c r="C8" s="43" t="s">
        <v>1553</v>
      </c>
      <c r="D8" s="44" t="s">
        <v>1554</v>
      </c>
    </row>
    <row r="9" spans="2:4" x14ac:dyDescent="0.25">
      <c r="C9" s="45" t="s">
        <v>1555</v>
      </c>
      <c r="D9" s="43" t="s">
        <v>1556</v>
      </c>
    </row>
    <row r="10" spans="2:4" x14ac:dyDescent="0.25">
      <c r="B10" s="46"/>
      <c r="C10" s="43" t="s">
        <v>1557</v>
      </c>
      <c r="D10" s="44" t="s">
        <v>1558</v>
      </c>
    </row>
    <row r="11" spans="2:4" x14ac:dyDescent="0.25">
      <c r="C11" s="43" t="s">
        <v>967</v>
      </c>
      <c r="D11" s="44" t="s">
        <v>1559</v>
      </c>
    </row>
    <row r="12" spans="2:4" x14ac:dyDescent="0.25">
      <c r="C12" s="43" t="s">
        <v>1560</v>
      </c>
      <c r="D12" s="44" t="s">
        <v>1561</v>
      </c>
    </row>
    <row r="13" spans="2:4" x14ac:dyDescent="0.25">
      <c r="C13" s="43" t="s">
        <v>1557</v>
      </c>
      <c r="D13" s="44" t="s">
        <v>1558</v>
      </c>
    </row>
    <row r="14" spans="2:4" x14ac:dyDescent="0.25">
      <c r="C14" s="43" t="s">
        <v>967</v>
      </c>
      <c r="D14" s="44" t="s">
        <v>1562</v>
      </c>
    </row>
    <row r="15" spans="2:4" x14ac:dyDescent="0.25">
      <c r="C15" s="47" t="s">
        <v>1560</v>
      </c>
      <c r="D15" s="48" t="s">
        <v>1561</v>
      </c>
    </row>
    <row r="17" spans="3:4" ht="23.25" x14ac:dyDescent="0.35">
      <c r="C17" s="39" t="s">
        <v>1563</v>
      </c>
      <c r="D17" s="40"/>
    </row>
    <row r="18" spans="3:4" x14ac:dyDescent="0.25">
      <c r="C18" s="43" t="s">
        <v>1480</v>
      </c>
      <c r="D18" s="44" t="s">
        <v>1564</v>
      </c>
    </row>
    <row r="19" spans="3:4" x14ac:dyDescent="0.25">
      <c r="C19" s="43" t="s">
        <v>1511</v>
      </c>
      <c r="D19" s="44" t="s">
        <v>1565</v>
      </c>
    </row>
    <row r="20" spans="3:4" x14ac:dyDescent="0.25">
      <c r="C20" s="45" t="s">
        <v>1566</v>
      </c>
      <c r="D20" s="43" t="s">
        <v>1567</v>
      </c>
    </row>
    <row r="21" spans="3:4" x14ac:dyDescent="0.25">
      <c r="C21" s="43" t="s">
        <v>1568</v>
      </c>
      <c r="D21" s="44" t="s">
        <v>1569</v>
      </c>
    </row>
    <row r="22" spans="3:4" x14ac:dyDescent="0.25">
      <c r="C22" s="43" t="s">
        <v>1570</v>
      </c>
      <c r="D22" s="44" t="s">
        <v>1571</v>
      </c>
    </row>
    <row r="23" spans="3:4" x14ac:dyDescent="0.25">
      <c r="C23" s="43" t="s">
        <v>1572</v>
      </c>
      <c r="D23" s="44" t="s">
        <v>1573</v>
      </c>
    </row>
    <row r="24" spans="3:4" x14ac:dyDescent="0.25">
      <c r="C24" s="43" t="s">
        <v>1574</v>
      </c>
      <c r="D24" s="44" t="s">
        <v>1575</v>
      </c>
    </row>
    <row r="25" spans="3:4" x14ac:dyDescent="0.25">
      <c r="C25" s="43" t="s">
        <v>1486</v>
      </c>
      <c r="D25" s="44" t="s">
        <v>1576</v>
      </c>
    </row>
    <row r="26" spans="3:4" x14ac:dyDescent="0.25">
      <c r="C26" s="43" t="s">
        <v>1570</v>
      </c>
      <c r="D26" s="44" t="s">
        <v>1571</v>
      </c>
    </row>
    <row r="27" spans="3:4" x14ac:dyDescent="0.25">
      <c r="C27" s="43" t="s">
        <v>1572</v>
      </c>
      <c r="D27" s="44" t="s">
        <v>1573</v>
      </c>
    </row>
    <row r="28" spans="3:4" x14ac:dyDescent="0.25">
      <c r="C28" s="47" t="s">
        <v>1574</v>
      </c>
      <c r="D28" s="48" t="s">
        <v>1575</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m o D G V A N 4 j Q + k A A A A 9 g A A A B I A H A B D b 2 5 m a W c v U G F j a 2 F n Z S 5 4 b W w g o h g A K K A U A A A A A A A A A A A A A A A A A A A A A A A A A A A A h Y 8 x D o I w G I W v Q r r T l q K J I a U M r p K Y E I 1 r U y o 0 w o + h x X I 3 B 4 / k F c Q o 6 u b 4 v v c N 7 9 2 v N 5 6 N b R N c d G 9 N B y m K M E W B B t W V B q o U D e 4 Y r l A m + F a q k 6 x 0 M M l g k 9 G W K a q d O y e E e O + x j 3 H X V 4 R R G p F D v i l U r V u J P r L 5 L 4 c G r J O g N B J 8 / x o j G I 7 o E s c L h i k n M + S 5 g a / A p r 3 P 9 g f y 9 d C 4 o d d C Q 7 g r O J k j J + 8 P 4 g F Q S w M E F A A C A A g A m o D G 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q A x l Q o i k e 4 D g A A A B E A A A A T A B w A R m 9 y b X V s Y X M v U 2 V j d G l v b j E u b S C i G A A o o B Q A A A A A A A A A A A A A A A A A A A A A A A A A A A A r T k 0 u y c z P U w i G 0 I b W A F B L A Q I t A B Q A A g A I A J q A x l Q D e I 0 P p A A A A P Y A A A A S A A A A A A A A A A A A A A A A A A A A A A B D b 2 5 m a W c v U G F j a 2 F n Z S 5 4 b W x Q S w E C L Q A U A A I A C A C a g M Z U D 8 r p q 6 Q A A A D p A A A A E w A A A A A A A A A A A A A A A A D w A A A A W 0 N v b n R l b n R f V H l w Z X N d L n h t b F B L A Q I t A B Q A A g A I A J q A x l 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L y H m + 1 k p M R 5 j S z x F W 9 6 b x A A A A A A I A A A A A A B B m A A A A A Q A A I A A A A G + b 7 f 7 r e q A u a X 4 z U 5 1 N 4 X a 0 C d f o J x N 4 e Y B v x 7 a u / E N E A A A A A A 6 A A A A A A g A A I A A A A G Y q B g 3 D e t h v h 4 / X h M A / L Z K q 3 f o J J A g l k + 7 8 F l R h e F n 0 U A A A A G d M K j M f f F g O E E i n h g P h k M E 3 i 1 y r u 4 p 1 x r 0 p 1 O y 1 2 O j 5 x h g 6 j U 2 6 7 o O x 8 c d x C P M g D W 3 7 O L z 6 m n N W A T 3 T z D z I i m r n W x G 7 I / v m r t e z p B b 2 k M n s Q A A A A L r y H I U U G z Y u e 6 a 7 N v 6 Y M r h l + N W R a p e 4 Y m x V a e 3 2 v u N 5 W G g Q Z T d C h n 1 7 Y A 8 n / T E S F E n Z 5 F f w W g q / / X D E V t t H H Q U = < / D a t a M a s h u p > 
</file>

<file path=customXml/itemProps1.xml><?xml version="1.0" encoding="utf-8"?>
<ds:datastoreItem xmlns:ds="http://schemas.openxmlformats.org/officeDocument/2006/customXml" ds:itemID="{813E278D-4020-4CEB-AD01-1DFC1942BC4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2022-06-08T20:22:55Z</dcterms:modified>
</cp:coreProperties>
</file>